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FEAL\06 Charging Tables &amp; LLF's\Charging Tables\2021\"/>
    </mc:Choice>
  </mc:AlternateContent>
  <xr:revisionPtr revIDLastSave="0" documentId="13_ncr:1_{0A05C522-7872-45C4-8685-7391A631328A}" xr6:coauthVersionLast="45" xr6:coauthVersionMax="45" xr10:uidLastSave="{00000000-0000-0000-0000-000000000000}"/>
  <bookViews>
    <workbookView xWindow="22932" yWindow="-108" windowWidth="23256" windowHeight="12576" tabRatio="841" activeTab="6" xr2:uid="{00000000-000D-0000-FFFF-FFFF00000000}"/>
  </bookViews>
  <sheets>
    <sheet name="Overview" sheetId="1" r:id="rId1"/>
    <sheet name="Annex 1 LV, HV and UMS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Annex 7 Pass-Through Costs" sheetId="13" r:id="rId10"/>
    <sheet name="Nodal prices" sheetId="10" r:id="rId11"/>
    <sheet name="SSC TPR unit rate lookup" sheetId="11" r:id="rId12"/>
    <sheet name="Charge Calculator" sheetId="12" r:id="rId13"/>
  </sheets>
  <externalReferences>
    <externalReference r:id="rId14"/>
    <externalReference r:id="rId15"/>
  </externalReferences>
  <definedNames>
    <definedName name="_xlnm._FilterDatabase" localSheetId="2" hidden="1">'Annex 2 EHV charges'!$A$9:$O$9</definedName>
    <definedName name="_xlnm._FilterDatabase" localSheetId="11" hidden="1">'SSC TPR unit rate lookup'!$A$28:$D$1205</definedName>
    <definedName name="OLE_LINK1" localSheetId="5">'Annex 3 Preserved charges'!#REF!</definedName>
    <definedName name="_xlnm.Print_Area" localSheetId="1">'Annex 1 LV, HV and UMS charges'!$A$2:$K$10</definedName>
    <definedName name="_xlnm.Print_Area" localSheetId="2">'Annex 2 EHV charges'!$A$2:$O$11</definedName>
    <definedName name="_xlnm.Print_Area" localSheetId="3">'Annex 2a Import'!$A$2:$H$242</definedName>
    <definedName name="_xlnm.Print_Area" localSheetId="4">'Annex 2b Export'!$A$2:$H$170</definedName>
    <definedName name="_xlnm.Print_Area" localSheetId="5">'Annex 3 Preserved charges'!$A$2:$J$16</definedName>
    <definedName name="_xlnm.Print_Area" localSheetId="6">'Annex 4 LDNO charges'!$A$2:$J$10</definedName>
    <definedName name="_xlnm.Print_Area" localSheetId="7">'Annex 5 LLFs'!$A$3:$H$20</definedName>
    <definedName name="_xlnm.Print_Area" localSheetId="8">'Annex 6 New Designated EHV Prop'!$A$2:$Q$10</definedName>
    <definedName name="_xlnm.Print_Area" localSheetId="10">'Nodal prices'!$A$2:$D$4</definedName>
    <definedName name="_xlnm.Print_Titles" localSheetId="1">'Annex 1 LV, HV and UMS charges'!$2:$10</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Designated EHV Prop'!$4:$5</definedName>
    <definedName name="_xlnm.Print_Titles" localSheetId="10">'Nodal prices'!$2:$3</definedName>
    <definedName name="_xlnm.Print_Titles" localSheetId="11">'SSC TPR unit rate lookup'!$28:$28</definedName>
    <definedName name="Z_5032A364_B81A_48DA_88DA_AB3B86B47EE9_.wvu.PrintArea" localSheetId="1" hidden="1">'Annex 1 LV, HV and UMS charges'!$A$2:$K$10</definedName>
    <definedName name="Z_5032A364_B81A_48DA_88DA_AB3B86B47EE9_.wvu.PrintArea" localSheetId="2" hidden="1">'Annex 2 EHV charges'!$A$2:$I$11</definedName>
    <definedName name="Z_5032A364_B81A_48DA_88DA_AB3B86B47EE9_.wvu.PrintArea" localSheetId="5" hidden="1">'Annex 3 Preserved charges'!$A$2:$J$13</definedName>
    <definedName name="Z_5032A364_B81A_48DA_88DA_AB3B86B47EE9_.wvu.PrintArea" localSheetId="6" hidden="1">'Annex 4 LDNO charges'!$A$2:$I$10</definedName>
    <definedName name="Z_5032A364_B81A_48DA_88DA_AB3B86B47EE9_.wvu.PrintArea" localSheetId="7" hidden="1">'Annex 5 LLFs'!$A$3:$F$20</definedName>
    <definedName name="Z_5032A364_B81A_48DA_88DA_AB3B86B47EE9_.wvu.PrintArea" localSheetId="8" hidden="1">'Annex 6 New Designated EHV Prop'!$A$1:$O$10</definedName>
    <definedName name="Z_5032A364_B81A_48DA_88DA_AB3B86B47EE9_.wvu.PrintArea" localSheetId="10" hidden="1">'Nodal prices'!$A$2:$D$4</definedName>
    <definedName name="Z_5032A364_B81A_48DA_88DA_AB3B86B47EE9_.wvu.PrintTitles" localSheetId="1" hidden="1">'Annex 1 LV, HV and UMS charges'!$2:$10</definedName>
    <definedName name="Z_5032A364_B81A_48DA_88DA_AB3B86B47EE9_.wvu.PrintTitles" localSheetId="2" hidden="1">'Annex 2 EHV charges'!$2:$9</definedName>
    <definedName name="Z_5032A364_B81A_48DA_88DA_AB3B86B47EE9_.wvu.PrintTitles" localSheetId="6" hidden="1">'Annex 4 LDNO charges'!$2:$10</definedName>
    <definedName name="Z_5032A364_B81A_48DA_88DA_AB3B86B47EE9_.wvu.PrintTitles" localSheetId="8" hidden="1">'Annex 6 New Designated EHV Prop'!$4:$5</definedName>
    <definedName name="Z_5032A364_B81A_48DA_88DA_AB3B86B47EE9_.wvu.PrintTitles" localSheetId="10"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3" l="1"/>
  <c r="F42" i="13"/>
  <c r="C42" i="13"/>
  <c r="F41" i="13"/>
  <c r="C41" i="13"/>
  <c r="F40" i="13"/>
  <c r="C40" i="13"/>
  <c r="F39" i="13"/>
  <c r="C39" i="13"/>
  <c r="F38" i="13"/>
  <c r="E38" i="13"/>
  <c r="D38" i="13"/>
  <c r="C38" i="13"/>
  <c r="F37" i="13"/>
  <c r="C37" i="13"/>
  <c r="F36" i="13"/>
  <c r="C36" i="13"/>
  <c r="F35" i="13"/>
  <c r="C35" i="13"/>
  <c r="F34" i="13"/>
  <c r="C34" i="13"/>
  <c r="F33" i="13"/>
  <c r="E33" i="13"/>
  <c r="D33" i="13"/>
  <c r="C33" i="13"/>
  <c r="F32" i="13"/>
  <c r="C32" i="13"/>
  <c r="F31" i="13"/>
  <c r="C31" i="13"/>
  <c r="F30" i="13"/>
  <c r="C30" i="13"/>
  <c r="F29" i="13"/>
  <c r="C29" i="13"/>
  <c r="F28" i="13"/>
  <c r="E28" i="13"/>
  <c r="D28" i="13"/>
  <c r="C28" i="13"/>
  <c r="F27" i="13"/>
  <c r="C27" i="13"/>
  <c r="F26" i="13"/>
  <c r="C26" i="13"/>
  <c r="F25" i="13"/>
  <c r="C25" i="13"/>
  <c r="F24" i="13"/>
  <c r="C24" i="13"/>
  <c r="F23" i="13"/>
  <c r="E23" i="13"/>
  <c r="D23" i="13"/>
  <c r="C23" i="13"/>
  <c r="F22" i="13"/>
  <c r="C22" i="13"/>
  <c r="F21" i="13"/>
  <c r="C21" i="13"/>
  <c r="F20" i="13"/>
  <c r="C20" i="13"/>
  <c r="F19" i="13"/>
  <c r="C19" i="13"/>
  <c r="F18" i="13"/>
  <c r="E18" i="13"/>
  <c r="D18" i="13"/>
  <c r="C18" i="13"/>
  <c r="F17" i="13"/>
  <c r="C17" i="13"/>
  <c r="F16" i="13"/>
  <c r="C16" i="13"/>
  <c r="F15" i="13"/>
  <c r="C15" i="13"/>
  <c r="F14" i="13"/>
  <c r="C14" i="13"/>
  <c r="F13" i="13"/>
  <c r="E13" i="13"/>
  <c r="D13" i="13"/>
  <c r="C13" i="13"/>
  <c r="F12" i="13"/>
  <c r="C12" i="13"/>
  <c r="F11" i="13"/>
  <c r="C11" i="13"/>
  <c r="F10" i="13"/>
  <c r="E10" i="13"/>
  <c r="D10" i="13"/>
  <c r="C10" i="13"/>
  <c r="C9" i="13"/>
  <c r="C8" i="13"/>
  <c r="C7" i="13"/>
  <c r="C5" i="13"/>
  <c r="T14" i="12" l="1"/>
  <c r="S14" i="12"/>
  <c r="Q14" i="12"/>
  <c r="P14" i="12"/>
  <c r="O14" i="12"/>
  <c r="N14" i="12"/>
  <c r="M14" i="12"/>
  <c r="I14" i="12"/>
  <c r="H14" i="12"/>
  <c r="G14" i="12"/>
  <c r="F14" i="12"/>
  <c r="E14" i="12"/>
  <c r="D14" i="12"/>
  <c r="C14" i="12"/>
  <c r="R13" i="12"/>
  <c r="R14" i="12" s="1"/>
  <c r="T10" i="12"/>
  <c r="T17" i="12" s="1"/>
  <c r="S10" i="12"/>
  <c r="S17" i="12" s="1"/>
  <c r="R10" i="12"/>
  <c r="Q10" i="12"/>
  <c r="Q18" i="12" s="1"/>
  <c r="P10" i="12"/>
  <c r="P17" i="12" s="1"/>
  <c r="O10" i="12"/>
  <c r="O17" i="12" s="1"/>
  <c r="N10" i="12"/>
  <c r="N18" i="12" s="1"/>
  <c r="M10" i="12"/>
  <c r="M18" i="12" s="1"/>
  <c r="I9" i="12"/>
  <c r="H9" i="12"/>
  <c r="G9" i="12"/>
  <c r="F9" i="12"/>
  <c r="E9" i="12"/>
  <c r="E12" i="12" s="1"/>
  <c r="D9" i="12"/>
  <c r="D12" i="12" s="1"/>
  <c r="C9" i="12"/>
  <c r="C12" i="12" s="1"/>
  <c r="R18" i="12" l="1"/>
  <c r="N17" i="12"/>
  <c r="Q17" i="12"/>
  <c r="M17" i="12"/>
  <c r="R17" i="12"/>
  <c r="O18" i="12"/>
  <c r="S18" i="12"/>
  <c r="P18" i="12"/>
  <c r="T18" i="12"/>
  <c r="M22" i="12" l="1"/>
  <c r="N21" i="12"/>
  <c r="M21" i="12"/>
  <c r="N22" i="12"/>
  <c r="B14" i="6" l="1"/>
  <c r="B6" i="6"/>
  <c r="A2" i="6"/>
  <c r="A2" i="3" l="1"/>
  <c r="A2" i="2"/>
  <c r="I10" i="12" l="1"/>
  <c r="E10" i="12"/>
  <c r="H10" i="12"/>
  <c r="D10" i="12"/>
  <c r="G10" i="12"/>
  <c r="C10" i="12"/>
  <c r="F10" i="12"/>
  <c r="B2" i="12"/>
  <c r="A2" i="10"/>
  <c r="A8" i="9"/>
  <c r="O5" i="9"/>
  <c r="N5" i="9"/>
  <c r="M5" i="9"/>
  <c r="L5" i="9"/>
  <c r="K5" i="9"/>
  <c r="J5" i="9"/>
  <c r="I5" i="9"/>
  <c r="H5" i="9"/>
  <c r="A4" i="9"/>
  <c r="A3" i="8"/>
  <c r="A2" i="7"/>
  <c r="H6" i="5"/>
  <c r="G6" i="5"/>
  <c r="F6" i="5"/>
  <c r="E6" i="5"/>
  <c r="A5" i="5" a="1"/>
  <c r="A5" i="5" s="1"/>
  <c r="H4" i="5"/>
  <c r="G4" i="5"/>
  <c r="F4" i="5"/>
  <c r="E4" i="5"/>
  <c r="A2" i="5"/>
  <c r="A5" i="4" a="1"/>
  <c r="A5" i="4" s="1"/>
  <c r="H4" i="4"/>
  <c r="G4" i="4"/>
  <c r="F4" i="4"/>
  <c r="E4" i="4"/>
  <c r="A2" i="4"/>
  <c r="B13" i="1"/>
  <c r="B11" i="1"/>
  <c r="B9" i="1"/>
  <c r="F18" i="12" l="1"/>
  <c r="F17" i="12"/>
  <c r="H17" i="12"/>
  <c r="H18" i="12"/>
  <c r="D17" i="12"/>
  <c r="D18" i="12"/>
  <c r="C17" i="12"/>
  <c r="C18" i="12"/>
  <c r="E17" i="12"/>
  <c r="E18" i="12"/>
  <c r="G18" i="12"/>
  <c r="G17" i="12"/>
  <c r="I17" i="12"/>
  <c r="I18" i="12"/>
  <c r="G5" i="5"/>
  <c r="E5" i="5"/>
  <c r="A7" i="5" a="1"/>
  <c r="A7" i="5" s="1"/>
  <c r="C7" i="5" s="1"/>
  <c r="H5" i="4"/>
  <c r="A7" i="4" a="1"/>
  <c r="A7" i="4" s="1"/>
  <c r="G5" i="4"/>
  <c r="F5" i="4"/>
  <c r="E5" i="4"/>
  <c r="G6" i="4"/>
  <c r="H6" i="4"/>
  <c r="E6" i="4"/>
  <c r="F6" i="4"/>
  <c r="H5" i="5"/>
  <c r="F5" i="5"/>
  <c r="C21" i="12" l="1"/>
  <c r="C22" i="12"/>
  <c r="F7" i="5"/>
  <c r="H7" i="5"/>
  <c r="D7" i="5"/>
  <c r="E7" i="5"/>
  <c r="B7" i="5"/>
  <c r="G7" i="5"/>
  <c r="A8" i="5" a="1"/>
  <c r="A8" i="5" s="1"/>
  <c r="A8" i="4" a="1"/>
  <c r="A8" i="4" s="1"/>
  <c r="G7" i="4"/>
  <c r="F7" i="4"/>
  <c r="E7" i="4"/>
  <c r="D7" i="4"/>
  <c r="B7" i="4"/>
  <c r="C7" i="4"/>
  <c r="H7" i="4"/>
  <c r="F8" i="5" l="1"/>
  <c r="E8" i="5"/>
  <c r="C8" i="5"/>
  <c r="A9" i="5" a="1"/>
  <c r="A9" i="5" s="1"/>
  <c r="A10" i="5" s="1" a="1"/>
  <c r="A10" i="5" s="1"/>
  <c r="D8" i="5"/>
  <c r="G8" i="5"/>
  <c r="H8" i="5"/>
  <c r="B8" i="5"/>
  <c r="D8" i="4"/>
  <c r="C8" i="4"/>
  <c r="H8" i="4"/>
  <c r="B8" i="4"/>
  <c r="G8" i="4"/>
  <c r="F8" i="4"/>
  <c r="E8" i="4"/>
  <c r="A9" i="4" a="1"/>
  <c r="A9" i="4" s="1"/>
  <c r="H10" i="5" l="1"/>
  <c r="B10" i="5"/>
  <c r="C10" i="5"/>
  <c r="G10" i="5"/>
  <c r="E10" i="5"/>
  <c r="F10" i="5"/>
  <c r="D10" i="5"/>
  <c r="H9" i="5"/>
  <c r="C9" i="5"/>
  <c r="B9" i="5"/>
  <c r="G9" i="5"/>
  <c r="E9" i="5"/>
  <c r="F9" i="5"/>
  <c r="D9" i="5"/>
  <c r="A11" i="5" a="1"/>
  <c r="A11" i="5" s="1"/>
  <c r="A12" i="5" s="1" a="1"/>
  <c r="A12" i="5" s="1"/>
  <c r="A13" i="5" s="1" a="1"/>
  <c r="A13" i="5" s="1"/>
  <c r="G9" i="4"/>
  <c r="F9" i="4"/>
  <c r="D9" i="4"/>
  <c r="E9" i="4"/>
  <c r="B9" i="4"/>
  <c r="C9" i="4"/>
  <c r="H9" i="4"/>
  <c r="A10" i="4" a="1"/>
  <c r="A10" i="4" s="1"/>
  <c r="D13" i="5" l="1"/>
  <c r="H13" i="5"/>
  <c r="C13" i="5"/>
  <c r="G13" i="5"/>
  <c r="F13" i="5"/>
  <c r="B13" i="5"/>
  <c r="E13" i="5"/>
  <c r="G12" i="5"/>
  <c r="F12" i="5"/>
  <c r="E12" i="5"/>
  <c r="C12" i="5"/>
  <c r="D12" i="5"/>
  <c r="H12" i="5"/>
  <c r="B12" i="5"/>
  <c r="A14" i="5" a="1"/>
  <c r="A14" i="5" s="1"/>
  <c r="A15" i="5" s="1" a="1"/>
  <c r="A15" i="5" s="1"/>
  <c r="A16" i="5" s="1" a="1"/>
  <c r="A16" i="5" s="1"/>
  <c r="G11" i="5"/>
  <c r="E11" i="5"/>
  <c r="F11" i="5"/>
  <c r="D11" i="5"/>
  <c r="H11" i="5"/>
  <c r="C11" i="5"/>
  <c r="B11" i="5"/>
  <c r="A11" i="4" a="1"/>
  <c r="A11" i="4" s="1"/>
  <c r="D10" i="4"/>
  <c r="C10" i="4"/>
  <c r="H10" i="4"/>
  <c r="B10" i="4"/>
  <c r="G10" i="4"/>
  <c r="F10" i="4"/>
  <c r="E10" i="4"/>
  <c r="D16" i="5" l="1"/>
  <c r="G16" i="5"/>
  <c r="E16" i="5"/>
  <c r="H16" i="5"/>
  <c r="B16" i="5"/>
  <c r="F16" i="5"/>
  <c r="C16" i="5"/>
  <c r="B15" i="5"/>
  <c r="F15" i="5"/>
  <c r="H15" i="5"/>
  <c r="C15" i="5"/>
  <c r="G15" i="5"/>
  <c r="E15" i="5"/>
  <c r="D15" i="5"/>
  <c r="D14" i="5"/>
  <c r="B14" i="5"/>
  <c r="C14" i="5"/>
  <c r="H14" i="5"/>
  <c r="G14" i="5"/>
  <c r="E14" i="5"/>
  <c r="F14" i="5"/>
  <c r="A17" i="5" a="1"/>
  <c r="A17" i="5" s="1"/>
  <c r="A18" i="5" s="1" a="1"/>
  <c r="A18" i="5" s="1"/>
  <c r="G11" i="4"/>
  <c r="F11" i="4"/>
  <c r="D11" i="4"/>
  <c r="E11" i="4"/>
  <c r="C11" i="4"/>
  <c r="B11" i="4"/>
  <c r="H11" i="4"/>
  <c r="A12" i="4" a="1"/>
  <c r="A12" i="4" s="1"/>
  <c r="A13" i="4" s="1" a="1"/>
  <c r="A13" i="4" s="1"/>
  <c r="E18" i="5" l="1"/>
  <c r="H18" i="5"/>
  <c r="B18" i="5"/>
  <c r="D18" i="5"/>
  <c r="G18" i="5"/>
  <c r="F18" i="5"/>
  <c r="C18" i="5"/>
  <c r="H17" i="5"/>
  <c r="G17" i="5"/>
  <c r="D17" i="5"/>
  <c r="B17" i="5"/>
  <c r="E17" i="5"/>
  <c r="C17" i="5"/>
  <c r="F17" i="5"/>
  <c r="A19" i="5" a="1"/>
  <c r="A19" i="5" s="1"/>
  <c r="G19" i="5" s="1"/>
  <c r="G13" i="4"/>
  <c r="F13" i="4"/>
  <c r="D13" i="4"/>
  <c r="E13" i="4"/>
  <c r="C13" i="4"/>
  <c r="H13" i="4"/>
  <c r="B13" i="4"/>
  <c r="D12" i="4"/>
  <c r="C12" i="4"/>
  <c r="H12" i="4"/>
  <c r="B12" i="4"/>
  <c r="G12" i="4"/>
  <c r="F12" i="4"/>
  <c r="E12" i="4"/>
  <c r="A14" i="4" a="1"/>
  <c r="A14" i="4" s="1"/>
  <c r="B19" i="5" l="1"/>
  <c r="H19" i="5"/>
  <c r="D19" i="5"/>
  <c r="C19" i="5"/>
  <c r="A20" i="5" a="1"/>
  <c r="A20" i="5" s="1"/>
  <c r="B20" i="5" s="1"/>
  <c r="E19" i="5"/>
  <c r="F19" i="5"/>
  <c r="D14" i="4"/>
  <c r="C14" i="4"/>
  <c r="H14" i="4"/>
  <c r="B14" i="4"/>
  <c r="G14" i="4"/>
  <c r="F14" i="4"/>
  <c r="E14" i="4"/>
  <c r="A15" i="4" a="1"/>
  <c r="A15" i="4" s="1"/>
  <c r="H20" i="5" l="1"/>
  <c r="D20" i="5"/>
  <c r="E20" i="5"/>
  <c r="A21" i="5" a="1"/>
  <c r="A21" i="5" s="1"/>
  <c r="G21" i="5" s="1"/>
  <c r="C20" i="5"/>
  <c r="F20" i="5"/>
  <c r="G20" i="5"/>
  <c r="G15" i="4"/>
  <c r="F15" i="4"/>
  <c r="D15" i="4"/>
  <c r="E15" i="4"/>
  <c r="C15" i="4"/>
  <c r="H15" i="4"/>
  <c r="B15" i="4"/>
  <c r="A16" i="4" a="1"/>
  <c r="A16" i="4" s="1"/>
  <c r="B21" i="5" l="1"/>
  <c r="H21" i="5"/>
  <c r="C21" i="5"/>
  <c r="A22" i="5" a="1"/>
  <c r="A22" i="5" s="1"/>
  <c r="H22" i="5" s="1"/>
  <c r="D21" i="5"/>
  <c r="F21" i="5"/>
  <c r="E21" i="5"/>
  <c r="D16" i="4"/>
  <c r="C16" i="4"/>
  <c r="H16" i="4"/>
  <c r="B16" i="4"/>
  <c r="G16" i="4"/>
  <c r="F16" i="4"/>
  <c r="E16" i="4"/>
  <c r="A17" i="4" a="1"/>
  <c r="A17" i="4" s="1"/>
  <c r="D22" i="5" l="1"/>
  <c r="E22" i="5"/>
  <c r="C22" i="5"/>
  <c r="F22" i="5"/>
  <c r="A23" i="5" a="1"/>
  <c r="A23" i="5" s="1"/>
  <c r="F23" i="5" s="1"/>
  <c r="G22" i="5"/>
  <c r="B22" i="5"/>
  <c r="G17" i="4"/>
  <c r="F17" i="4"/>
  <c r="E17" i="4"/>
  <c r="D17" i="4"/>
  <c r="C17" i="4"/>
  <c r="B17" i="4"/>
  <c r="H17" i="4"/>
  <c r="A18" i="4" a="1"/>
  <c r="A18" i="4" s="1"/>
  <c r="G23" i="5" l="1"/>
  <c r="B23" i="5"/>
  <c r="E23" i="5"/>
  <c r="A24" i="5" a="1"/>
  <c r="A24" i="5" s="1"/>
  <c r="H24" i="5" s="1"/>
  <c r="H23" i="5"/>
  <c r="D23" i="5"/>
  <c r="C23" i="5"/>
  <c r="D18" i="4"/>
  <c r="C18" i="4"/>
  <c r="H18" i="4"/>
  <c r="B18" i="4"/>
  <c r="G18" i="4"/>
  <c r="F18" i="4"/>
  <c r="E18" i="4"/>
  <c r="A19" i="4" a="1"/>
  <c r="A19" i="4" s="1"/>
  <c r="D24" i="5" l="1"/>
  <c r="C24" i="5"/>
  <c r="F24" i="5"/>
  <c r="G24" i="5"/>
  <c r="A25" i="5" a="1"/>
  <c r="A25" i="5" s="1"/>
  <c r="G25" i="5" s="1"/>
  <c r="E24" i="5"/>
  <c r="B24" i="5"/>
  <c r="G19" i="4"/>
  <c r="F19" i="4"/>
  <c r="D19" i="4"/>
  <c r="E19" i="4"/>
  <c r="C19" i="4"/>
  <c r="B19" i="4"/>
  <c r="H19" i="4"/>
  <c r="A20" i="4" a="1"/>
  <c r="A20" i="4" s="1"/>
  <c r="H25" i="5" l="1"/>
  <c r="A26" i="5" a="1"/>
  <c r="A26" i="5" s="1"/>
  <c r="B26" i="5" s="1"/>
  <c r="B25" i="5"/>
  <c r="D25" i="5"/>
  <c r="C25" i="5"/>
  <c r="E25" i="5"/>
  <c r="F25" i="5"/>
  <c r="D20" i="4"/>
  <c r="C20" i="4"/>
  <c r="H20" i="4"/>
  <c r="B20" i="4"/>
  <c r="G20" i="4"/>
  <c r="F20" i="4"/>
  <c r="E20" i="4"/>
  <c r="A21" i="4" a="1"/>
  <c r="A21" i="4" s="1"/>
  <c r="C26" i="5" l="1"/>
  <c r="H26" i="5"/>
  <c r="D26" i="5"/>
  <c r="A27" i="5" a="1"/>
  <c r="A27" i="5" s="1"/>
  <c r="G27" i="5" s="1"/>
  <c r="E26" i="5"/>
  <c r="G26" i="5"/>
  <c r="F26" i="5"/>
  <c r="G21" i="4"/>
  <c r="F21" i="4"/>
  <c r="E21" i="4"/>
  <c r="D21" i="4"/>
  <c r="C21" i="4"/>
  <c r="H21" i="4"/>
  <c r="B21" i="4"/>
  <c r="A22" i="4" a="1"/>
  <c r="A22" i="4" s="1"/>
  <c r="A28" i="5" l="1" a="1"/>
  <c r="A28" i="5" s="1"/>
  <c r="D28" i="5" s="1"/>
  <c r="B27" i="5"/>
  <c r="D27" i="5"/>
  <c r="C27" i="5"/>
  <c r="H27" i="5"/>
  <c r="F27" i="5"/>
  <c r="E27" i="5"/>
  <c r="D22" i="4"/>
  <c r="C22" i="4"/>
  <c r="H22" i="4"/>
  <c r="B22" i="4"/>
  <c r="G22" i="4"/>
  <c r="F22" i="4"/>
  <c r="E22" i="4"/>
  <c r="A23" i="4" a="1"/>
  <c r="A23" i="4" s="1"/>
  <c r="A29" i="5" l="1" a="1"/>
  <c r="A29" i="5" s="1"/>
  <c r="B29" i="5" s="1"/>
  <c r="G28" i="5"/>
  <c r="F28" i="5"/>
  <c r="E28" i="5"/>
  <c r="B28" i="5"/>
  <c r="H28" i="5"/>
  <c r="C28" i="5"/>
  <c r="G23" i="4"/>
  <c r="F23" i="4"/>
  <c r="E23" i="4"/>
  <c r="D23" i="4"/>
  <c r="C23" i="4"/>
  <c r="H23" i="4"/>
  <c r="B23" i="4"/>
  <c r="A24" i="4" a="1"/>
  <c r="A24" i="4" s="1"/>
  <c r="C29" i="5"/>
  <c r="H29" i="5"/>
  <c r="F29" i="5"/>
  <c r="E29" i="5"/>
  <c r="A30" i="5" a="1"/>
  <c r="A30" i="5" s="1"/>
  <c r="G29" i="5" l="1"/>
  <c r="D29" i="5"/>
  <c r="F30" i="5"/>
  <c r="E30" i="5"/>
  <c r="D30" i="5"/>
  <c r="C30" i="5"/>
  <c r="H30" i="5"/>
  <c r="B30" i="5"/>
  <c r="G30" i="5"/>
  <c r="A31" i="5" a="1"/>
  <c r="A31" i="5" s="1"/>
  <c r="D24" i="4"/>
  <c r="C24" i="4"/>
  <c r="H24" i="4"/>
  <c r="B24" i="4"/>
  <c r="G24" i="4"/>
  <c r="F24" i="4"/>
  <c r="E24" i="4"/>
  <c r="A25" i="4" a="1"/>
  <c r="A25" i="4" s="1"/>
  <c r="G25" i="4" l="1"/>
  <c r="F25" i="4"/>
  <c r="E25" i="4"/>
  <c r="D25" i="4"/>
  <c r="C25" i="4"/>
  <c r="H25" i="4"/>
  <c r="B25" i="4"/>
  <c r="A26" i="4" a="1"/>
  <c r="A26" i="4" s="1"/>
  <c r="C31" i="5"/>
  <c r="H31" i="5"/>
  <c r="B31" i="5"/>
  <c r="G31" i="5"/>
  <c r="F31" i="5"/>
  <c r="E31" i="5"/>
  <c r="D31" i="5"/>
  <c r="A32" i="5" a="1"/>
  <c r="A32" i="5" s="1"/>
  <c r="F32" i="5" l="1"/>
  <c r="E32" i="5"/>
  <c r="D32" i="5"/>
  <c r="C32" i="5"/>
  <c r="H32" i="5"/>
  <c r="B32" i="5"/>
  <c r="G32" i="5"/>
  <c r="A33" i="5" a="1"/>
  <c r="A33" i="5" s="1"/>
  <c r="D26" i="4"/>
  <c r="C26" i="4"/>
  <c r="H26" i="4"/>
  <c r="B26" i="4"/>
  <c r="G26" i="4"/>
  <c r="F26" i="4"/>
  <c r="E26" i="4"/>
  <c r="A27" i="4" a="1"/>
  <c r="A27" i="4" s="1"/>
  <c r="G27" i="4" l="1"/>
  <c r="F27" i="4"/>
  <c r="E27" i="4"/>
  <c r="D27" i="4"/>
  <c r="C27" i="4"/>
  <c r="B27" i="4"/>
  <c r="H27" i="4"/>
  <c r="A28" i="4" a="1"/>
  <c r="A28" i="4" s="1"/>
  <c r="C33" i="5"/>
  <c r="H33" i="5"/>
  <c r="B33" i="5"/>
  <c r="G33" i="5"/>
  <c r="F33" i="5"/>
  <c r="E33" i="5"/>
  <c r="D33" i="5"/>
  <c r="A34" i="5" a="1"/>
  <c r="A34" i="5" s="1"/>
  <c r="F34" i="5" l="1"/>
  <c r="E34" i="5"/>
  <c r="D34" i="5"/>
  <c r="C34" i="5"/>
  <c r="H34" i="5"/>
  <c r="B34" i="5"/>
  <c r="G34" i="5"/>
  <c r="A35" i="5" a="1"/>
  <c r="A35" i="5" s="1"/>
  <c r="D28" i="4"/>
  <c r="C28" i="4"/>
  <c r="H28" i="4"/>
  <c r="B28" i="4"/>
  <c r="G28" i="4"/>
  <c r="F28" i="4"/>
  <c r="E28" i="4"/>
  <c r="A29" i="4" a="1"/>
  <c r="A29" i="4" s="1"/>
  <c r="G29" i="4" l="1"/>
  <c r="F29" i="4"/>
  <c r="E29" i="4"/>
  <c r="D29" i="4"/>
  <c r="C29" i="4"/>
  <c r="B29" i="4"/>
  <c r="H29" i="4"/>
  <c r="A30" i="4" a="1"/>
  <c r="A30" i="4" s="1"/>
  <c r="F35" i="5"/>
  <c r="D35" i="5"/>
  <c r="C35" i="5"/>
  <c r="B35" i="5"/>
  <c r="H35" i="5"/>
  <c r="G35" i="5"/>
  <c r="E35" i="5"/>
  <c r="A36" i="5" a="1"/>
  <c r="A36" i="5" s="1"/>
  <c r="C36" i="5" l="1"/>
  <c r="F36" i="5"/>
  <c r="B36" i="5"/>
  <c r="H36" i="5"/>
  <c r="G36" i="5"/>
  <c r="E36" i="5"/>
  <c r="D36" i="5"/>
  <c r="A37" i="5" a="1"/>
  <c r="A37" i="5" s="1"/>
  <c r="D30" i="4"/>
  <c r="C30" i="4"/>
  <c r="H30" i="4"/>
  <c r="B30" i="4"/>
  <c r="G30" i="4"/>
  <c r="F30" i="4"/>
  <c r="E30" i="4"/>
  <c r="A31" i="4" a="1"/>
  <c r="A31" i="4" s="1"/>
  <c r="G31" i="4" l="1"/>
  <c r="F31" i="4"/>
  <c r="E31" i="4"/>
  <c r="D31" i="4"/>
  <c r="C31" i="4"/>
  <c r="H31" i="4"/>
  <c r="B31" i="4"/>
  <c r="A32" i="4" a="1"/>
  <c r="A32" i="4" s="1"/>
  <c r="F37" i="5"/>
  <c r="C37" i="5"/>
  <c r="B37" i="5"/>
  <c r="H37" i="5"/>
  <c r="G37" i="5"/>
  <c r="E37" i="5"/>
  <c r="D37" i="5"/>
  <c r="A38" i="5" a="1"/>
  <c r="A38" i="5" s="1"/>
  <c r="C38" i="5" l="1"/>
  <c r="F38" i="5"/>
  <c r="B38" i="5"/>
  <c r="H38" i="5"/>
  <c r="G38" i="5"/>
  <c r="E38" i="5"/>
  <c r="D38" i="5"/>
  <c r="A39" i="5" a="1"/>
  <c r="A39" i="5" s="1"/>
  <c r="D32" i="4"/>
  <c r="C32" i="4"/>
  <c r="H32" i="4"/>
  <c r="B32" i="4"/>
  <c r="G32" i="4"/>
  <c r="F32" i="4"/>
  <c r="E32" i="4"/>
  <c r="A33" i="4" a="1"/>
  <c r="A33" i="4" s="1"/>
  <c r="G33" i="4" l="1"/>
  <c r="B33" i="4"/>
  <c r="H33" i="4"/>
  <c r="F33" i="4"/>
  <c r="E33" i="4"/>
  <c r="D33" i="4"/>
  <c r="C33" i="4"/>
  <c r="A34" i="4" a="1"/>
  <c r="A34" i="4" s="1"/>
  <c r="F39" i="5"/>
  <c r="E39" i="5"/>
  <c r="C39" i="5"/>
  <c r="B39" i="5"/>
  <c r="H39" i="5"/>
  <c r="G39" i="5"/>
  <c r="D39" i="5"/>
  <c r="A40" i="5" a="1"/>
  <c r="A40" i="5" s="1"/>
  <c r="C40" i="5" l="1"/>
  <c r="H40" i="5"/>
  <c r="B40" i="5"/>
  <c r="F40" i="5"/>
  <c r="E40" i="5"/>
  <c r="D40" i="5"/>
  <c r="G40" i="5"/>
  <c r="A41" i="5" a="1"/>
  <c r="A41" i="5" s="1"/>
  <c r="D34" i="4"/>
  <c r="G34" i="4"/>
  <c r="F34" i="4"/>
  <c r="E34" i="4"/>
  <c r="C34" i="4"/>
  <c r="B34" i="4"/>
  <c r="H34" i="4"/>
  <c r="A35" i="4" a="1"/>
  <c r="A35" i="4" s="1"/>
  <c r="G35" i="4" l="1"/>
  <c r="E35" i="4"/>
  <c r="D35" i="4"/>
  <c r="C35" i="4"/>
  <c r="B35" i="4"/>
  <c r="H35" i="4"/>
  <c r="F35" i="4"/>
  <c r="A36" i="4" a="1"/>
  <c r="A36" i="4" s="1"/>
  <c r="F41" i="5"/>
  <c r="E41" i="5"/>
  <c r="C41" i="5"/>
  <c r="H41" i="5"/>
  <c r="G41" i="5"/>
  <c r="D41" i="5"/>
  <c r="B41" i="5"/>
  <c r="A42" i="5" a="1"/>
  <c r="A42" i="5" s="1"/>
  <c r="C42" i="5" l="1"/>
  <c r="H42" i="5"/>
  <c r="B42" i="5"/>
  <c r="F42" i="5"/>
  <c r="G42" i="5"/>
  <c r="E42" i="5"/>
  <c r="D42" i="5"/>
  <c r="A43" i="5" a="1"/>
  <c r="A43" i="5" s="1"/>
  <c r="D36" i="4"/>
  <c r="C36" i="4"/>
  <c r="B36" i="4"/>
  <c r="H36" i="4"/>
  <c r="G36" i="4"/>
  <c r="F36" i="4"/>
  <c r="E36" i="4"/>
  <c r="A37" i="4" a="1"/>
  <c r="A37" i="4" s="1"/>
  <c r="G37" i="4" l="1"/>
  <c r="B37" i="4"/>
  <c r="H37" i="4"/>
  <c r="F37" i="4"/>
  <c r="E37" i="4"/>
  <c r="D37" i="4"/>
  <c r="C37" i="4"/>
  <c r="A38" i="4" a="1"/>
  <c r="A38" i="4" s="1"/>
  <c r="F43" i="5"/>
  <c r="E43" i="5"/>
  <c r="C43" i="5"/>
  <c r="B43" i="5"/>
  <c r="H43" i="5"/>
  <c r="G43" i="5"/>
  <c r="D43" i="5"/>
  <c r="A44" i="5" a="1"/>
  <c r="A44" i="5" s="1"/>
  <c r="C44" i="5" l="1"/>
  <c r="H44" i="5"/>
  <c r="B44" i="5"/>
  <c r="F44" i="5"/>
  <c r="E44" i="5"/>
  <c r="D44" i="5"/>
  <c r="G44" i="5"/>
  <c r="A45" i="5" a="1"/>
  <c r="A45" i="5" s="1"/>
  <c r="D38" i="4"/>
  <c r="G38" i="4"/>
  <c r="F38" i="4"/>
  <c r="E38" i="4"/>
  <c r="C38" i="4"/>
  <c r="B38" i="4"/>
  <c r="H38" i="4"/>
  <c r="A39" i="4" a="1"/>
  <c r="A39" i="4" s="1"/>
  <c r="G39" i="4" l="1"/>
  <c r="E39" i="4"/>
  <c r="D39" i="4"/>
  <c r="C39" i="4"/>
  <c r="B39" i="4"/>
  <c r="H39" i="4"/>
  <c r="F39" i="4"/>
  <c r="A40" i="4" a="1"/>
  <c r="A40" i="4" s="1"/>
  <c r="F45" i="5"/>
  <c r="E45" i="5"/>
  <c r="C45" i="5"/>
  <c r="H45" i="5"/>
  <c r="G45" i="5"/>
  <c r="D45" i="5"/>
  <c r="B45" i="5"/>
  <c r="A46" i="5" a="1"/>
  <c r="A46" i="5" s="1"/>
  <c r="C46" i="5" l="1"/>
  <c r="H46" i="5"/>
  <c r="B46" i="5"/>
  <c r="F46" i="5"/>
  <c r="G46" i="5"/>
  <c r="E46" i="5"/>
  <c r="D46" i="5"/>
  <c r="A47" i="5" a="1"/>
  <c r="A47" i="5" s="1"/>
  <c r="D40" i="4"/>
  <c r="C40" i="4"/>
  <c r="B40" i="4"/>
  <c r="H40" i="4"/>
  <c r="G40" i="4"/>
  <c r="F40" i="4"/>
  <c r="E40" i="4"/>
  <c r="A41" i="4" a="1"/>
  <c r="A41" i="4" s="1"/>
  <c r="G41" i="4" l="1"/>
  <c r="B41" i="4"/>
  <c r="H41" i="4"/>
  <c r="F41" i="4"/>
  <c r="E41" i="4"/>
  <c r="D41" i="4"/>
  <c r="C41" i="4"/>
  <c r="A42" i="4" a="1"/>
  <c r="A42" i="4" s="1"/>
  <c r="F47" i="5"/>
  <c r="E47" i="5"/>
  <c r="C47" i="5"/>
  <c r="B47" i="5"/>
  <c r="H47" i="5"/>
  <c r="G47" i="5"/>
  <c r="D47" i="5"/>
  <c r="A48" i="5" a="1"/>
  <c r="A48" i="5" s="1"/>
  <c r="H48" i="5" l="1"/>
  <c r="C48" i="5"/>
  <c r="B48" i="5"/>
  <c r="F48" i="5"/>
  <c r="E48" i="5"/>
  <c r="D48" i="5"/>
  <c r="G48" i="5"/>
  <c r="A49" i="5" a="1"/>
  <c r="A49" i="5" s="1"/>
  <c r="D42" i="4"/>
  <c r="G42" i="4"/>
  <c r="F42" i="4"/>
  <c r="E42" i="4"/>
  <c r="C42" i="4"/>
  <c r="B42" i="4"/>
  <c r="H42" i="4"/>
  <c r="A43" i="4" a="1"/>
  <c r="A43" i="4" s="1"/>
  <c r="G43" i="4" l="1"/>
  <c r="E43" i="4"/>
  <c r="D43" i="4"/>
  <c r="C43" i="4"/>
  <c r="B43" i="4"/>
  <c r="H43" i="4"/>
  <c r="F43" i="4"/>
  <c r="A44" i="4" a="1"/>
  <c r="A44" i="4" s="1"/>
  <c r="E49" i="5"/>
  <c r="H49" i="5"/>
  <c r="G49" i="5"/>
  <c r="D49" i="5"/>
  <c r="F49" i="5"/>
  <c r="C49" i="5"/>
  <c r="B49" i="5"/>
  <c r="A50" i="5" a="1"/>
  <c r="A50" i="5" s="1"/>
  <c r="H50" i="5" l="1"/>
  <c r="B50" i="5"/>
  <c r="F50" i="5"/>
  <c r="E50" i="5"/>
  <c r="C50" i="5"/>
  <c r="G50" i="5"/>
  <c r="D50" i="5"/>
  <c r="A51" i="5" a="1"/>
  <c r="A51" i="5" s="1"/>
  <c r="D44" i="4"/>
  <c r="C44" i="4"/>
  <c r="B44" i="4"/>
  <c r="H44" i="4"/>
  <c r="G44" i="4"/>
  <c r="F44" i="4"/>
  <c r="E44" i="4"/>
  <c r="A45" i="4" a="1"/>
  <c r="A45" i="4" s="1"/>
  <c r="E51" i="5" l="1"/>
  <c r="D51" i="5"/>
  <c r="C51" i="5"/>
  <c r="H51" i="5"/>
  <c r="G51" i="5"/>
  <c r="F51" i="5"/>
  <c r="B51" i="5"/>
  <c r="A52" i="5" a="1"/>
  <c r="A52" i="5" s="1"/>
  <c r="G45" i="4"/>
  <c r="B45" i="4"/>
  <c r="H45" i="4"/>
  <c r="F45" i="4"/>
  <c r="E45" i="4"/>
  <c r="D45" i="4"/>
  <c r="C45" i="4"/>
  <c r="A46" i="4" a="1"/>
  <c r="A46" i="4" s="1"/>
  <c r="H52" i="5" l="1"/>
  <c r="B52" i="5"/>
  <c r="C52" i="5"/>
  <c r="F52" i="5"/>
  <c r="G52" i="5"/>
  <c r="E52" i="5"/>
  <c r="D52" i="5"/>
  <c r="A53" i="5" a="1"/>
  <c r="A53" i="5" s="1"/>
  <c r="D46" i="4"/>
  <c r="G46" i="4"/>
  <c r="F46" i="4"/>
  <c r="E46" i="4"/>
  <c r="C46" i="4"/>
  <c r="B46" i="4"/>
  <c r="H46" i="4"/>
  <c r="A47" i="4" a="1"/>
  <c r="A47" i="4" s="1"/>
  <c r="E53" i="5" l="1"/>
  <c r="H53" i="5"/>
  <c r="G53" i="5"/>
  <c r="D53" i="5"/>
  <c r="C53" i="5"/>
  <c r="B53" i="5"/>
  <c r="F53" i="5"/>
  <c r="A54" i="5" a="1"/>
  <c r="A54" i="5" s="1"/>
  <c r="G47" i="4"/>
  <c r="E47" i="4"/>
  <c r="D47" i="4"/>
  <c r="C47" i="4"/>
  <c r="B47" i="4"/>
  <c r="H47" i="4"/>
  <c r="F47" i="4"/>
  <c r="A48" i="4" a="1"/>
  <c r="A48" i="4" s="1"/>
  <c r="H54" i="5" l="1"/>
  <c r="B54" i="5"/>
  <c r="F54" i="5"/>
  <c r="E54" i="5"/>
  <c r="C54" i="5"/>
  <c r="G54" i="5"/>
  <c r="D54" i="5"/>
  <c r="A55" i="5" a="1"/>
  <c r="A55" i="5" s="1"/>
  <c r="D48" i="4"/>
  <c r="C48" i="4"/>
  <c r="B48" i="4"/>
  <c r="H48" i="4"/>
  <c r="G48" i="4"/>
  <c r="F48" i="4"/>
  <c r="E48" i="4"/>
  <c r="A49" i="4" a="1"/>
  <c r="A49" i="4" s="1"/>
  <c r="G49" i="4" l="1"/>
  <c r="B49" i="4"/>
  <c r="H49" i="4"/>
  <c r="F49" i="4"/>
  <c r="E49" i="4"/>
  <c r="D49" i="4"/>
  <c r="C49" i="4"/>
  <c r="A50" i="4" a="1"/>
  <c r="A50" i="4" s="1"/>
  <c r="E55" i="5"/>
  <c r="D55" i="5"/>
  <c r="C55" i="5"/>
  <c r="H55" i="5"/>
  <c r="G55" i="5"/>
  <c r="F55" i="5"/>
  <c r="B55" i="5"/>
  <c r="A56" i="5" a="1"/>
  <c r="A56" i="5" s="1"/>
  <c r="H56" i="5" l="1"/>
  <c r="B56" i="5"/>
  <c r="C56" i="5"/>
  <c r="F56" i="5"/>
  <c r="E56" i="5"/>
  <c r="D56" i="5"/>
  <c r="G56" i="5"/>
  <c r="A57" i="5" a="1"/>
  <c r="A57" i="5" s="1"/>
  <c r="D50" i="4"/>
  <c r="G50" i="4"/>
  <c r="F50" i="4"/>
  <c r="E50" i="4"/>
  <c r="C50" i="4"/>
  <c r="B50" i="4"/>
  <c r="H50" i="4"/>
  <c r="A51" i="4" a="1"/>
  <c r="A51" i="4" s="1"/>
  <c r="G51" i="4" l="1"/>
  <c r="E51" i="4"/>
  <c r="D51" i="4"/>
  <c r="C51" i="4"/>
  <c r="B51" i="4"/>
  <c r="H51" i="4"/>
  <c r="F51" i="4"/>
  <c r="A52" i="4" a="1"/>
  <c r="A52" i="4" s="1"/>
  <c r="E57" i="5"/>
  <c r="H57" i="5"/>
  <c r="G57" i="5"/>
  <c r="D57" i="5"/>
  <c r="F57" i="5"/>
  <c r="C57" i="5"/>
  <c r="B57" i="5"/>
  <c r="A58" i="5" a="1"/>
  <c r="A58" i="5" s="1"/>
  <c r="H58" i="5" l="1"/>
  <c r="B58" i="5"/>
  <c r="F58" i="5"/>
  <c r="E58" i="5"/>
  <c r="C58" i="5"/>
  <c r="G58" i="5"/>
  <c r="D58" i="5"/>
  <c r="A59" i="5" a="1"/>
  <c r="A59" i="5" s="1"/>
  <c r="D52" i="4"/>
  <c r="C52" i="4"/>
  <c r="B52" i="4"/>
  <c r="H52" i="4"/>
  <c r="G52" i="4"/>
  <c r="F52" i="4"/>
  <c r="E52" i="4"/>
  <c r="A53" i="4" a="1"/>
  <c r="A53" i="4" s="1"/>
  <c r="G53" i="4" l="1"/>
  <c r="B53" i="4"/>
  <c r="H53" i="4"/>
  <c r="F53" i="4"/>
  <c r="E53" i="4"/>
  <c r="D53" i="4"/>
  <c r="C53" i="4"/>
  <c r="A54" i="4" a="1"/>
  <c r="A54" i="4" s="1"/>
  <c r="E59" i="5"/>
  <c r="D59" i="5"/>
  <c r="C59" i="5"/>
  <c r="H59" i="5"/>
  <c r="G59" i="5"/>
  <c r="F59" i="5"/>
  <c r="B59" i="5"/>
  <c r="A60" i="5" a="1"/>
  <c r="A60" i="5" s="1"/>
  <c r="H60" i="5" l="1"/>
  <c r="B60" i="5"/>
  <c r="C60" i="5"/>
  <c r="F60" i="5"/>
  <c r="G60" i="5"/>
  <c r="E60" i="5"/>
  <c r="D60" i="5"/>
  <c r="A61" i="5" a="1"/>
  <c r="A61" i="5" s="1"/>
  <c r="D54" i="4"/>
  <c r="G54" i="4"/>
  <c r="F54" i="4"/>
  <c r="E54" i="4"/>
  <c r="C54" i="4"/>
  <c r="B54" i="4"/>
  <c r="H54" i="4"/>
  <c r="A55" i="4" a="1"/>
  <c r="A55" i="4" s="1"/>
  <c r="E61" i="5" l="1"/>
  <c r="H61" i="5"/>
  <c r="G61" i="5"/>
  <c r="D61" i="5"/>
  <c r="C61" i="5"/>
  <c r="B61" i="5"/>
  <c r="F61" i="5"/>
  <c r="A62" i="5" a="1"/>
  <c r="A62" i="5" s="1"/>
  <c r="G55" i="4"/>
  <c r="E55" i="4"/>
  <c r="D55" i="4"/>
  <c r="C55" i="4"/>
  <c r="B55" i="4"/>
  <c r="H55" i="4"/>
  <c r="F55" i="4"/>
  <c r="A56" i="4" a="1"/>
  <c r="A56" i="4" s="1"/>
  <c r="D56" i="4" l="1"/>
  <c r="C56" i="4"/>
  <c r="B56" i="4"/>
  <c r="H56" i="4"/>
  <c r="G56" i="4"/>
  <c r="F56" i="4"/>
  <c r="E56" i="4"/>
  <c r="A57" i="4" a="1"/>
  <c r="A57" i="4" s="1"/>
  <c r="H62" i="5"/>
  <c r="B62" i="5"/>
  <c r="F62" i="5"/>
  <c r="E62" i="5"/>
  <c r="C62" i="5"/>
  <c r="G62" i="5"/>
  <c r="D62" i="5"/>
  <c r="A63" i="5" a="1"/>
  <c r="A63" i="5" s="1"/>
  <c r="E63" i="5" l="1"/>
  <c r="D63" i="5"/>
  <c r="C63" i="5"/>
  <c r="H63" i="5"/>
  <c r="G63" i="5"/>
  <c r="F63" i="5"/>
  <c r="B63" i="5"/>
  <c r="A64" i="5" a="1"/>
  <c r="A64" i="5" s="1"/>
  <c r="G57" i="4"/>
  <c r="B57" i="4"/>
  <c r="H57" i="4"/>
  <c r="F57" i="4"/>
  <c r="E57" i="4"/>
  <c r="D57" i="4"/>
  <c r="C57" i="4"/>
  <c r="A58" i="4" a="1"/>
  <c r="A58" i="4" s="1"/>
  <c r="D58" i="4" l="1"/>
  <c r="G58" i="4"/>
  <c r="F58" i="4"/>
  <c r="E58" i="4"/>
  <c r="C58" i="4"/>
  <c r="B58" i="4"/>
  <c r="H58" i="4"/>
  <c r="A59" i="4" a="1"/>
  <c r="A59" i="4" s="1"/>
  <c r="H64" i="5"/>
  <c r="B64" i="5"/>
  <c r="C64" i="5"/>
  <c r="F64" i="5"/>
  <c r="E64" i="5"/>
  <c r="D64" i="5"/>
  <c r="G64" i="5"/>
  <c r="A65" i="5" a="1"/>
  <c r="A65" i="5" s="1"/>
  <c r="E65" i="5" l="1"/>
  <c r="H65" i="5"/>
  <c r="G65" i="5"/>
  <c r="D65" i="5"/>
  <c r="F65" i="5"/>
  <c r="C65" i="5"/>
  <c r="B65" i="5"/>
  <c r="A66" i="5" a="1"/>
  <c r="A66" i="5" s="1"/>
  <c r="G59" i="4"/>
  <c r="E59" i="4"/>
  <c r="D59" i="4"/>
  <c r="C59" i="4"/>
  <c r="B59" i="4"/>
  <c r="H59" i="4"/>
  <c r="F59" i="4"/>
  <c r="A60" i="4" a="1"/>
  <c r="A60" i="4" s="1"/>
  <c r="D60" i="4" l="1"/>
  <c r="G60" i="4"/>
  <c r="E60" i="4"/>
  <c r="C60" i="4"/>
  <c r="B60" i="4"/>
  <c r="H60" i="4"/>
  <c r="F60" i="4"/>
  <c r="A61" i="4" a="1"/>
  <c r="A61" i="4" s="1"/>
  <c r="H66" i="5"/>
  <c r="B66" i="5"/>
  <c r="F66" i="5"/>
  <c r="E66" i="5"/>
  <c r="C66" i="5"/>
  <c r="G66" i="5"/>
  <c r="D66" i="5"/>
  <c r="A67" i="5" a="1"/>
  <c r="A67" i="5" s="1"/>
  <c r="E67" i="5" l="1"/>
  <c r="D67" i="5"/>
  <c r="C67" i="5"/>
  <c r="H67" i="5"/>
  <c r="G67" i="5"/>
  <c r="F67" i="5"/>
  <c r="B67" i="5"/>
  <c r="A68" i="5" a="1"/>
  <c r="A68" i="5" s="1"/>
  <c r="G61" i="4"/>
  <c r="D61" i="4"/>
  <c r="E61" i="4"/>
  <c r="C61" i="4"/>
  <c r="B61" i="4"/>
  <c r="H61" i="4"/>
  <c r="F61" i="4"/>
  <c r="A62" i="4" a="1"/>
  <c r="A62" i="4" s="1"/>
  <c r="D62" i="4" l="1"/>
  <c r="G62" i="4"/>
  <c r="E62" i="4"/>
  <c r="C62" i="4"/>
  <c r="B62" i="4"/>
  <c r="H62" i="4"/>
  <c r="F62" i="4"/>
  <c r="A63" i="4" a="1"/>
  <c r="A63" i="4" s="1"/>
  <c r="H68" i="5"/>
  <c r="B68" i="5"/>
  <c r="C68" i="5"/>
  <c r="F68" i="5"/>
  <c r="G68" i="5"/>
  <c r="E68" i="5"/>
  <c r="D68" i="5"/>
  <c r="A69" i="5" a="1"/>
  <c r="A69" i="5" s="1"/>
  <c r="E69" i="5" l="1"/>
  <c r="H69" i="5"/>
  <c r="G69" i="5"/>
  <c r="D69" i="5"/>
  <c r="C69" i="5"/>
  <c r="B69" i="5"/>
  <c r="F69" i="5"/>
  <c r="A70" i="5" a="1"/>
  <c r="A70" i="5" s="1"/>
  <c r="G63" i="4"/>
  <c r="D63" i="4"/>
  <c r="E63" i="4"/>
  <c r="C63" i="4"/>
  <c r="B63" i="4"/>
  <c r="H63" i="4"/>
  <c r="F63" i="4"/>
  <c r="A64" i="4" a="1"/>
  <c r="A64" i="4" s="1"/>
  <c r="D64" i="4" l="1"/>
  <c r="G64" i="4"/>
  <c r="E64" i="4"/>
  <c r="C64" i="4"/>
  <c r="B64" i="4"/>
  <c r="H64" i="4"/>
  <c r="F64" i="4"/>
  <c r="A65" i="4" a="1"/>
  <c r="A65" i="4" s="1"/>
  <c r="H70" i="5"/>
  <c r="B70" i="5"/>
  <c r="F70" i="5"/>
  <c r="E70" i="5"/>
  <c r="C70" i="5"/>
  <c r="G70" i="5"/>
  <c r="D70" i="5"/>
  <c r="A71" i="5" a="1"/>
  <c r="A71" i="5" s="1"/>
  <c r="E71" i="5" l="1"/>
  <c r="D71" i="5"/>
  <c r="C71" i="5"/>
  <c r="H71" i="5"/>
  <c r="G71" i="5"/>
  <c r="F71" i="5"/>
  <c r="B71" i="5"/>
  <c r="A72" i="5" a="1"/>
  <c r="A72" i="5" s="1"/>
  <c r="G65" i="4"/>
  <c r="D65" i="4"/>
  <c r="E65" i="4"/>
  <c r="C65" i="4"/>
  <c r="B65" i="4"/>
  <c r="H65" i="4"/>
  <c r="F65" i="4"/>
  <c r="A66" i="4" a="1"/>
  <c r="A66" i="4" s="1"/>
  <c r="D66" i="4" l="1"/>
  <c r="G66" i="4"/>
  <c r="E66" i="4"/>
  <c r="C66" i="4"/>
  <c r="B66" i="4"/>
  <c r="H66" i="4"/>
  <c r="F66" i="4"/>
  <c r="A67" i="4" a="1"/>
  <c r="A67" i="4" s="1"/>
  <c r="H72" i="5"/>
  <c r="B72" i="5"/>
  <c r="C72" i="5"/>
  <c r="G72" i="5"/>
  <c r="F72" i="5"/>
  <c r="E72" i="5"/>
  <c r="D72" i="5"/>
  <c r="A73" i="5" a="1"/>
  <c r="A73" i="5" s="1"/>
  <c r="E73" i="5" l="1"/>
  <c r="H73" i="5"/>
  <c r="G73" i="5"/>
  <c r="F73" i="5"/>
  <c r="D73" i="5"/>
  <c r="B73" i="5"/>
  <c r="C73" i="5"/>
  <c r="A74" i="5" a="1"/>
  <c r="A74" i="5" s="1"/>
  <c r="G67" i="4"/>
  <c r="D67" i="4"/>
  <c r="E67" i="4"/>
  <c r="C67" i="4"/>
  <c r="B67" i="4"/>
  <c r="H67" i="4"/>
  <c r="F67" i="4"/>
  <c r="A68" i="4" a="1"/>
  <c r="A68" i="4" s="1"/>
  <c r="D68" i="4" l="1"/>
  <c r="G68" i="4"/>
  <c r="E68" i="4"/>
  <c r="C68" i="4"/>
  <c r="B68" i="4"/>
  <c r="H68" i="4"/>
  <c r="F68" i="4"/>
  <c r="A69" i="4" a="1"/>
  <c r="A69" i="4" s="1"/>
  <c r="H74" i="5"/>
  <c r="B74" i="5"/>
  <c r="G74" i="5"/>
  <c r="F74" i="5"/>
  <c r="E74" i="5"/>
  <c r="D74" i="5"/>
  <c r="C74" i="5"/>
  <c r="A75" i="5" a="1"/>
  <c r="A75" i="5" s="1"/>
  <c r="G69" i="4" l="1"/>
  <c r="D69" i="4"/>
  <c r="E69" i="4"/>
  <c r="C69" i="4"/>
  <c r="B69" i="4"/>
  <c r="H69" i="4"/>
  <c r="F69" i="4"/>
  <c r="A70" i="4" a="1"/>
  <c r="A70" i="4" s="1"/>
  <c r="E75" i="5"/>
  <c r="D75" i="5"/>
  <c r="G75" i="5"/>
  <c r="F75" i="5"/>
  <c r="C75" i="5"/>
  <c r="B75" i="5"/>
  <c r="H75" i="5"/>
  <c r="A76" i="5" a="1"/>
  <c r="A76" i="5" s="1"/>
  <c r="D70" i="4" l="1"/>
  <c r="G70" i="4"/>
  <c r="E70" i="4"/>
  <c r="C70" i="4"/>
  <c r="B70" i="4"/>
  <c r="H70" i="4"/>
  <c r="F70" i="4"/>
  <c r="A71" i="4" a="1"/>
  <c r="A71" i="4" s="1"/>
  <c r="H76" i="5"/>
  <c r="B76" i="5"/>
  <c r="G76" i="5"/>
  <c r="F76" i="5"/>
  <c r="E76" i="5"/>
  <c r="D76" i="5"/>
  <c r="C76" i="5"/>
  <c r="A77" i="5" a="1"/>
  <c r="A77" i="5" s="1"/>
  <c r="E77" i="5" l="1"/>
  <c r="D77" i="5"/>
  <c r="G77" i="5"/>
  <c r="F77" i="5"/>
  <c r="C77" i="5"/>
  <c r="B77" i="5"/>
  <c r="H77" i="5"/>
  <c r="A78" i="5" a="1"/>
  <c r="A78" i="5" s="1"/>
  <c r="G71" i="4"/>
  <c r="D71" i="4"/>
  <c r="E71" i="4"/>
  <c r="C71" i="4"/>
  <c r="B71" i="4"/>
  <c r="H71" i="4"/>
  <c r="F71" i="4"/>
  <c r="A72" i="4" a="1"/>
  <c r="A72" i="4" s="1"/>
  <c r="H78" i="5" l="1"/>
  <c r="B78" i="5"/>
  <c r="G78" i="5"/>
  <c r="F78" i="5"/>
  <c r="E78" i="5"/>
  <c r="D78" i="5"/>
  <c r="C78" i="5"/>
  <c r="A79" i="5" a="1"/>
  <c r="A79" i="5" s="1"/>
  <c r="D72" i="4"/>
  <c r="G72" i="4"/>
  <c r="E72" i="4"/>
  <c r="C72" i="4"/>
  <c r="B72" i="4"/>
  <c r="H72" i="4"/>
  <c r="F72" i="4"/>
  <c r="A73" i="4" a="1"/>
  <c r="A73" i="4" s="1"/>
  <c r="E79" i="5" l="1"/>
  <c r="D79" i="5"/>
  <c r="G79" i="5"/>
  <c r="F79" i="5"/>
  <c r="C79" i="5"/>
  <c r="B79" i="5"/>
  <c r="H79" i="5"/>
  <c r="A80" i="5" a="1"/>
  <c r="A80" i="5" s="1"/>
  <c r="G73" i="4"/>
  <c r="D73" i="4"/>
  <c r="E73" i="4"/>
  <c r="C73" i="4"/>
  <c r="B73" i="4"/>
  <c r="H73" i="4"/>
  <c r="F73" i="4"/>
  <c r="A74" i="4" a="1"/>
  <c r="A74" i="4" s="1"/>
  <c r="H80" i="5" l="1"/>
  <c r="B80" i="5"/>
  <c r="G80" i="5"/>
  <c r="F80" i="5"/>
  <c r="E80" i="5"/>
  <c r="D80" i="5"/>
  <c r="C80" i="5"/>
  <c r="A81" i="5" a="1"/>
  <c r="A81" i="5" s="1"/>
  <c r="D74" i="4"/>
  <c r="G74" i="4"/>
  <c r="E74" i="4"/>
  <c r="C74" i="4"/>
  <c r="B74" i="4"/>
  <c r="H74" i="4"/>
  <c r="F74" i="4"/>
  <c r="A75" i="4" a="1"/>
  <c r="A75" i="4" s="1"/>
  <c r="G75" i="4" l="1"/>
  <c r="D75" i="4"/>
  <c r="E75" i="4"/>
  <c r="C75" i="4"/>
  <c r="B75" i="4"/>
  <c r="H75" i="4"/>
  <c r="F75" i="4"/>
  <c r="A76" i="4" a="1"/>
  <c r="A76" i="4" s="1"/>
  <c r="E81" i="5"/>
  <c r="D81" i="5"/>
  <c r="G81" i="5"/>
  <c r="F81" i="5"/>
  <c r="C81" i="5"/>
  <c r="B81" i="5"/>
  <c r="H81" i="5"/>
  <c r="A82" i="5" a="1"/>
  <c r="A82" i="5" s="1"/>
  <c r="D76" i="4" l="1"/>
  <c r="G76" i="4"/>
  <c r="E76" i="4"/>
  <c r="C76" i="4"/>
  <c r="B76" i="4"/>
  <c r="H76" i="4"/>
  <c r="F76" i="4"/>
  <c r="A77" i="4" a="1"/>
  <c r="A77" i="4" s="1"/>
  <c r="H82" i="5"/>
  <c r="B82" i="5"/>
  <c r="G82" i="5"/>
  <c r="F82" i="5"/>
  <c r="E82" i="5"/>
  <c r="D82" i="5"/>
  <c r="C82" i="5"/>
  <c r="A83" i="5" a="1"/>
  <c r="A83" i="5" s="1"/>
  <c r="E83" i="5" l="1"/>
  <c r="D83" i="5"/>
  <c r="C83" i="5"/>
  <c r="H83" i="5"/>
  <c r="G83" i="5"/>
  <c r="F83" i="5"/>
  <c r="B83" i="5"/>
  <c r="A84" i="5" a="1"/>
  <c r="A84" i="5" s="1"/>
  <c r="G77" i="4"/>
  <c r="D77" i="4"/>
  <c r="E77" i="4"/>
  <c r="C77" i="4"/>
  <c r="B77" i="4"/>
  <c r="H77" i="4"/>
  <c r="F77" i="4"/>
  <c r="A78" i="4" a="1"/>
  <c r="A78" i="4" s="1"/>
  <c r="D78" i="4" l="1"/>
  <c r="G78" i="4"/>
  <c r="E78" i="4"/>
  <c r="C78" i="4"/>
  <c r="B78" i="4"/>
  <c r="H78" i="4"/>
  <c r="F78" i="4"/>
  <c r="A79" i="4" a="1"/>
  <c r="A79" i="4" s="1"/>
  <c r="H84" i="5"/>
  <c r="B84" i="5"/>
  <c r="G84" i="5"/>
  <c r="F84" i="5"/>
  <c r="D84" i="5"/>
  <c r="C84" i="5"/>
  <c r="E84" i="5"/>
  <c r="A85" i="5" a="1"/>
  <c r="A85" i="5" s="1"/>
  <c r="F85" i="5" l="1"/>
  <c r="E85" i="5"/>
  <c r="D85" i="5"/>
  <c r="C85" i="5"/>
  <c r="H85" i="5"/>
  <c r="G85" i="5"/>
  <c r="B85" i="5"/>
  <c r="A86" i="5" a="1"/>
  <c r="A86" i="5" s="1"/>
  <c r="E79" i="4"/>
  <c r="H79" i="4"/>
  <c r="D79" i="4"/>
  <c r="F79" i="4"/>
  <c r="C79" i="4"/>
  <c r="B79" i="4"/>
  <c r="G79" i="4"/>
  <c r="A80" i="4" a="1"/>
  <c r="A80" i="4" s="1"/>
  <c r="H80" i="4" l="1"/>
  <c r="B80" i="4"/>
  <c r="F80" i="4"/>
  <c r="C80" i="4"/>
  <c r="G80" i="4"/>
  <c r="E80" i="4"/>
  <c r="D80" i="4"/>
  <c r="A81" i="4" a="1"/>
  <c r="A81" i="4" s="1"/>
  <c r="C86" i="5"/>
  <c r="H86" i="5"/>
  <c r="B86" i="5"/>
  <c r="G86" i="5"/>
  <c r="F86" i="5"/>
  <c r="D86" i="5"/>
  <c r="E86" i="5"/>
  <c r="A87" i="5" a="1"/>
  <c r="A87" i="5" s="1"/>
  <c r="F87" i="5" l="1"/>
  <c r="E87" i="5"/>
  <c r="D87" i="5"/>
  <c r="C87" i="5"/>
  <c r="H87" i="5"/>
  <c r="G87" i="5"/>
  <c r="B87" i="5"/>
  <c r="A88" i="5" a="1"/>
  <c r="A88" i="5" s="1"/>
  <c r="E81" i="4"/>
  <c r="D81" i="4"/>
  <c r="H81" i="4"/>
  <c r="G81" i="4"/>
  <c r="F81" i="4"/>
  <c r="C81" i="4"/>
  <c r="B81" i="4"/>
  <c r="A82" i="4" a="1"/>
  <c r="A82" i="4" s="1"/>
  <c r="H82" i="4" l="1"/>
  <c r="B82" i="4"/>
  <c r="C82" i="4"/>
  <c r="F82" i="4"/>
  <c r="G82" i="4"/>
  <c r="E82" i="4"/>
  <c r="D82" i="4"/>
  <c r="A83" i="4" a="1"/>
  <c r="A83" i="4" s="1"/>
  <c r="C88" i="5"/>
  <c r="H88" i="5"/>
  <c r="B88" i="5"/>
  <c r="G88" i="5"/>
  <c r="F88" i="5"/>
  <c r="D88" i="5"/>
  <c r="E88" i="5"/>
  <c r="A89" i="5" a="1"/>
  <c r="A89" i="5" s="1"/>
  <c r="G89" i="5" l="1"/>
  <c r="H89" i="5"/>
  <c r="F89" i="5"/>
  <c r="E89" i="5"/>
  <c r="D89" i="5"/>
  <c r="C89" i="5"/>
  <c r="B89" i="5"/>
  <c r="A90" i="5" a="1"/>
  <c r="A90" i="5" s="1"/>
  <c r="E83" i="4"/>
  <c r="H83" i="4"/>
  <c r="D83" i="4"/>
  <c r="B83" i="4"/>
  <c r="G83" i="4"/>
  <c r="F83" i="4"/>
  <c r="C83" i="4"/>
  <c r="A84" i="4" a="1"/>
  <c r="A84" i="4" s="1"/>
  <c r="H84" i="4" l="1"/>
  <c r="B84" i="4"/>
  <c r="F84" i="4"/>
  <c r="C84" i="4"/>
  <c r="D84" i="4"/>
  <c r="G84" i="4"/>
  <c r="E84" i="4"/>
  <c r="A85" i="4" a="1"/>
  <c r="A85" i="4" s="1"/>
  <c r="D90" i="5"/>
  <c r="F90" i="5"/>
  <c r="E90" i="5"/>
  <c r="C90" i="5"/>
  <c r="B90" i="5"/>
  <c r="G90" i="5"/>
  <c r="H90" i="5"/>
  <c r="A91" i="5" a="1"/>
  <c r="A91" i="5" s="1"/>
  <c r="G91" i="5" l="1"/>
  <c r="D91" i="5"/>
  <c r="C91" i="5"/>
  <c r="B91" i="5"/>
  <c r="H91" i="5"/>
  <c r="F91" i="5"/>
  <c r="E91" i="5"/>
  <c r="A92" i="5" a="1"/>
  <c r="A92" i="5" s="1"/>
  <c r="E85" i="4"/>
  <c r="D85" i="4"/>
  <c r="H85" i="4"/>
  <c r="F85" i="4"/>
  <c r="C85" i="4"/>
  <c r="B85" i="4"/>
  <c r="G85" i="4"/>
  <c r="A86" i="4" a="1"/>
  <c r="A86" i="4" s="1"/>
  <c r="H86" i="4" l="1"/>
  <c r="B86" i="4"/>
  <c r="C86" i="4"/>
  <c r="F86" i="4"/>
  <c r="G86" i="4"/>
  <c r="E86" i="4"/>
  <c r="D86" i="4"/>
  <c r="A87" i="4" a="1"/>
  <c r="A87" i="4" s="1"/>
  <c r="D92" i="5"/>
  <c r="B92" i="5"/>
  <c r="H92" i="5"/>
  <c r="G92" i="5"/>
  <c r="F92" i="5"/>
  <c r="E92" i="5"/>
  <c r="C92" i="5"/>
  <c r="A93" i="5" a="1"/>
  <c r="A93" i="5" s="1"/>
  <c r="E87" i="4" l="1"/>
  <c r="H87" i="4"/>
  <c r="D87" i="4"/>
  <c r="G87" i="4"/>
  <c r="F87" i="4"/>
  <c r="C87" i="4"/>
  <c r="B87" i="4"/>
  <c r="A88" i="4" a="1"/>
  <c r="A88" i="4" s="1"/>
  <c r="G93" i="5"/>
  <c r="H93" i="5"/>
  <c r="F93" i="5"/>
  <c r="E93" i="5"/>
  <c r="D93" i="5"/>
  <c r="B93" i="5"/>
  <c r="C93" i="5"/>
  <c r="A94" i="5" a="1"/>
  <c r="A94" i="5" s="1"/>
  <c r="D94" i="5" l="1"/>
  <c r="F94" i="5"/>
  <c r="E94" i="5"/>
  <c r="C94" i="5"/>
  <c r="B94" i="5"/>
  <c r="H94" i="5"/>
  <c r="G94" i="5"/>
  <c r="A95" i="5" a="1"/>
  <c r="A95" i="5" s="1"/>
  <c r="H88" i="4"/>
  <c r="B88" i="4"/>
  <c r="F88" i="4"/>
  <c r="C88" i="4"/>
  <c r="G88" i="4"/>
  <c r="E88" i="4"/>
  <c r="D88" i="4"/>
  <c r="A89" i="4" a="1"/>
  <c r="A89" i="4" s="1"/>
  <c r="G95" i="5" l="1"/>
  <c r="D95" i="5"/>
  <c r="C95" i="5"/>
  <c r="B95" i="5"/>
  <c r="H95" i="5"/>
  <c r="E95" i="5"/>
  <c r="F95" i="5"/>
  <c r="A96" i="5" a="1"/>
  <c r="A96" i="5" s="1"/>
  <c r="E89" i="4"/>
  <c r="D89" i="4"/>
  <c r="H89" i="4"/>
  <c r="B89" i="4"/>
  <c r="G89" i="4"/>
  <c r="F89" i="4"/>
  <c r="C89" i="4"/>
  <c r="A90" i="4" a="1"/>
  <c r="A90" i="4" s="1"/>
  <c r="H90" i="4" l="1"/>
  <c r="B90" i="4"/>
  <c r="C90" i="4"/>
  <c r="F90" i="4"/>
  <c r="D90" i="4"/>
  <c r="G90" i="4"/>
  <c r="E90" i="4"/>
  <c r="A91" i="4" a="1"/>
  <c r="A91" i="4" s="1"/>
  <c r="D96" i="5"/>
  <c r="B96" i="5"/>
  <c r="H96" i="5"/>
  <c r="G96" i="5"/>
  <c r="F96" i="5"/>
  <c r="E96" i="5"/>
  <c r="C96" i="5"/>
  <c r="A97" i="5" a="1"/>
  <c r="A97" i="5" s="1"/>
  <c r="G97" i="5" l="1"/>
  <c r="H97" i="5"/>
  <c r="F97" i="5"/>
  <c r="E97" i="5"/>
  <c r="D97" i="5"/>
  <c r="C97" i="5"/>
  <c r="B97" i="5"/>
  <c r="A98" i="5" a="1"/>
  <c r="A98" i="5" s="1"/>
  <c r="E91" i="4"/>
  <c r="H91" i="4"/>
  <c r="D91" i="4"/>
  <c r="F91" i="4"/>
  <c r="C91" i="4"/>
  <c r="B91" i="4"/>
  <c r="G91" i="4"/>
  <c r="A92" i="4" a="1"/>
  <c r="A92" i="4" s="1"/>
  <c r="H92" i="4" l="1"/>
  <c r="B92" i="4"/>
  <c r="F92" i="4"/>
  <c r="C92" i="4"/>
  <c r="G92" i="4"/>
  <c r="E92" i="4"/>
  <c r="D92" i="4"/>
  <c r="A93" i="4" a="1"/>
  <c r="A93" i="4" s="1"/>
  <c r="D98" i="5"/>
  <c r="F98" i="5"/>
  <c r="E98" i="5"/>
  <c r="C98" i="5"/>
  <c r="B98" i="5"/>
  <c r="H98" i="5"/>
  <c r="G98" i="5"/>
  <c r="A99" i="5" a="1"/>
  <c r="A99" i="5" s="1"/>
  <c r="G99" i="5" l="1"/>
  <c r="D99" i="5"/>
  <c r="C99" i="5"/>
  <c r="B99" i="5"/>
  <c r="H99" i="5"/>
  <c r="F99" i="5"/>
  <c r="E99" i="5"/>
  <c r="A100" i="5" a="1"/>
  <c r="A100" i="5" s="1"/>
  <c r="E93" i="4"/>
  <c r="D93" i="4"/>
  <c r="H93" i="4"/>
  <c r="G93" i="4"/>
  <c r="F93" i="4"/>
  <c r="C93" i="4"/>
  <c r="B93" i="4"/>
  <c r="A94" i="4" a="1"/>
  <c r="A94" i="4" s="1"/>
  <c r="H94" i="4" l="1"/>
  <c r="B94" i="4"/>
  <c r="C94" i="4"/>
  <c r="G94" i="4"/>
  <c r="F94" i="4"/>
  <c r="E94" i="4"/>
  <c r="D94" i="4"/>
  <c r="A95" i="4" a="1"/>
  <c r="A95" i="4" s="1"/>
  <c r="D100" i="5"/>
  <c r="B100" i="5"/>
  <c r="H100" i="5"/>
  <c r="G100" i="5"/>
  <c r="F100" i="5"/>
  <c r="C100" i="5"/>
  <c r="E100" i="5"/>
  <c r="A101" i="5" a="1"/>
  <c r="A101" i="5" s="1"/>
  <c r="G101" i="5" l="1"/>
  <c r="H101" i="5"/>
  <c r="F101" i="5"/>
  <c r="E101" i="5"/>
  <c r="D101" i="5"/>
  <c r="C101" i="5"/>
  <c r="B101" i="5"/>
  <c r="A102" i="5" a="1"/>
  <c r="A102" i="5" s="1"/>
  <c r="E95" i="4"/>
  <c r="H95" i="4"/>
  <c r="F95" i="4"/>
  <c r="D95" i="4"/>
  <c r="C95" i="4"/>
  <c r="G95" i="4"/>
  <c r="B95" i="4"/>
  <c r="A96" i="4" a="1"/>
  <c r="A96" i="4" s="1"/>
  <c r="H96" i="4" l="1"/>
  <c r="B96" i="4"/>
  <c r="F96" i="4"/>
  <c r="D96" i="4"/>
  <c r="C96" i="4"/>
  <c r="G96" i="4"/>
  <c r="E96" i="4"/>
  <c r="A97" i="4" a="1"/>
  <c r="A97" i="4" s="1"/>
  <c r="D102" i="5"/>
  <c r="F102" i="5"/>
  <c r="E102" i="5"/>
  <c r="C102" i="5"/>
  <c r="B102" i="5"/>
  <c r="G102" i="5"/>
  <c r="H102" i="5"/>
  <c r="A103" i="5" a="1"/>
  <c r="A103" i="5" s="1"/>
  <c r="E97" i="4" l="1"/>
  <c r="D97" i="4"/>
  <c r="B97" i="4"/>
  <c r="H97" i="4"/>
  <c r="G97" i="4"/>
  <c r="C97" i="4"/>
  <c r="F97" i="4"/>
  <c r="A98" i="4" a="1"/>
  <c r="A98" i="4" s="1"/>
  <c r="G103" i="5"/>
  <c r="D103" i="5"/>
  <c r="C103" i="5"/>
  <c r="B103" i="5"/>
  <c r="H103" i="5"/>
  <c r="F103" i="5"/>
  <c r="E103" i="5"/>
  <c r="A104" i="5" a="1"/>
  <c r="A104" i="5" s="1"/>
  <c r="H98" i="4" l="1"/>
  <c r="B98" i="4"/>
  <c r="C98" i="4"/>
  <c r="G98" i="4"/>
  <c r="F98" i="4"/>
  <c r="E98" i="4"/>
  <c r="D98" i="4"/>
  <c r="A99" i="4" a="1"/>
  <c r="A99" i="4" s="1"/>
  <c r="D104" i="5"/>
  <c r="B104" i="5"/>
  <c r="H104" i="5"/>
  <c r="G104" i="5"/>
  <c r="F104" i="5"/>
  <c r="E104" i="5"/>
  <c r="C104" i="5"/>
  <c r="A105" i="5" a="1"/>
  <c r="A105" i="5" s="1"/>
  <c r="G105" i="5" l="1"/>
  <c r="H105" i="5"/>
  <c r="F105" i="5"/>
  <c r="E105" i="5"/>
  <c r="D105" i="5"/>
  <c r="B105" i="5"/>
  <c r="C105" i="5"/>
  <c r="A106" i="5" a="1"/>
  <c r="A106" i="5" s="1"/>
  <c r="E99" i="4"/>
  <c r="H99" i="4"/>
  <c r="F99" i="4"/>
  <c r="D99" i="4"/>
  <c r="C99" i="4"/>
  <c r="G99" i="4"/>
  <c r="B99" i="4"/>
  <c r="A100" i="4" a="1"/>
  <c r="A100" i="4" s="1"/>
  <c r="H100" i="4" l="1"/>
  <c r="B100" i="4"/>
  <c r="F100" i="4"/>
  <c r="D100" i="4"/>
  <c r="C100" i="4"/>
  <c r="G100" i="4"/>
  <c r="E100" i="4"/>
  <c r="A101" i="4" a="1"/>
  <c r="A101" i="4" s="1"/>
  <c r="D106" i="5"/>
  <c r="F106" i="5"/>
  <c r="E106" i="5"/>
  <c r="C106" i="5"/>
  <c r="B106" i="5"/>
  <c r="H106" i="5"/>
  <c r="G106" i="5"/>
  <c r="A107" i="5" a="1"/>
  <c r="A107" i="5" s="1"/>
  <c r="E101" i="4" l="1"/>
  <c r="D101" i="4"/>
  <c r="B101" i="4"/>
  <c r="H101" i="4"/>
  <c r="G101" i="4"/>
  <c r="F101" i="4"/>
  <c r="C101" i="4"/>
  <c r="A102" i="4" a="1"/>
  <c r="A102" i="4" s="1"/>
  <c r="G107" i="5"/>
  <c r="D107" i="5"/>
  <c r="C107" i="5"/>
  <c r="B107" i="5"/>
  <c r="H107" i="5"/>
  <c r="E107" i="5"/>
  <c r="F107" i="5"/>
  <c r="A108" i="5" a="1"/>
  <c r="A108" i="5" s="1"/>
  <c r="D108" i="5" l="1"/>
  <c r="B108" i="5"/>
  <c r="H108" i="5"/>
  <c r="G108" i="5"/>
  <c r="F108" i="5"/>
  <c r="E108" i="5"/>
  <c r="C108" i="5"/>
  <c r="A109" i="5" a="1"/>
  <c r="A109" i="5" s="1"/>
  <c r="H102" i="4"/>
  <c r="B102" i="4"/>
  <c r="C102" i="4"/>
  <c r="G102" i="4"/>
  <c r="F102" i="4"/>
  <c r="E102" i="4"/>
  <c r="D102" i="4"/>
  <c r="A103" i="4" a="1"/>
  <c r="A103" i="4" s="1"/>
  <c r="E103" i="4" l="1"/>
  <c r="H103" i="4"/>
  <c r="F103" i="4"/>
  <c r="D103" i="4"/>
  <c r="C103" i="4"/>
  <c r="G103" i="4"/>
  <c r="B103" i="4"/>
  <c r="A104" i="4" a="1"/>
  <c r="A104" i="4" s="1"/>
  <c r="G109" i="5"/>
  <c r="H109" i="5"/>
  <c r="F109" i="5"/>
  <c r="E109" i="5"/>
  <c r="D109" i="5"/>
  <c r="C109" i="5"/>
  <c r="B109" i="5"/>
  <c r="A110" i="5" a="1"/>
  <c r="A110" i="5" s="1"/>
  <c r="D110" i="5" l="1"/>
  <c r="F110" i="5"/>
  <c r="E110" i="5"/>
  <c r="C110" i="5"/>
  <c r="B110" i="5"/>
  <c r="H110" i="5"/>
  <c r="G110" i="5"/>
  <c r="A111" i="5" a="1"/>
  <c r="A111" i="5" s="1"/>
  <c r="H104" i="4"/>
  <c r="B104" i="4"/>
  <c r="F104" i="4"/>
  <c r="D104" i="4"/>
  <c r="C104" i="4"/>
  <c r="E104" i="4"/>
  <c r="G104" i="4"/>
  <c r="A105" i="4" a="1"/>
  <c r="A105" i="4" s="1"/>
  <c r="E105" i="4" l="1"/>
  <c r="D105" i="4"/>
  <c r="B105" i="4"/>
  <c r="H105" i="4"/>
  <c r="G105" i="4"/>
  <c r="F105" i="4"/>
  <c r="C105" i="4"/>
  <c r="A106" i="4" a="1"/>
  <c r="A106" i="4" s="1"/>
  <c r="G111" i="5"/>
  <c r="D111" i="5"/>
  <c r="C111" i="5"/>
  <c r="B111" i="5"/>
  <c r="H111" i="5"/>
  <c r="F111" i="5"/>
  <c r="E111" i="5"/>
  <c r="A112" i="5" a="1"/>
  <c r="A112" i="5" s="1"/>
  <c r="D112" i="5" l="1"/>
  <c r="B112" i="5"/>
  <c r="H112" i="5"/>
  <c r="G112" i="5"/>
  <c r="F112" i="5"/>
  <c r="C112" i="5"/>
  <c r="E112" i="5"/>
  <c r="A113" i="5" a="1"/>
  <c r="A113" i="5" s="1"/>
  <c r="H106" i="4"/>
  <c r="B106" i="4"/>
  <c r="C106" i="4"/>
  <c r="G106" i="4"/>
  <c r="F106" i="4"/>
  <c r="E106" i="4"/>
  <c r="D106" i="4"/>
  <c r="A107" i="4" a="1"/>
  <c r="A107" i="4" s="1"/>
  <c r="G113" i="5" l="1"/>
  <c r="H113" i="5"/>
  <c r="F113" i="5"/>
  <c r="E113" i="5"/>
  <c r="D113" i="5"/>
  <c r="C113" i="5"/>
  <c r="B113" i="5"/>
  <c r="A114" i="5" a="1"/>
  <c r="A114" i="5" s="1"/>
  <c r="E107" i="4"/>
  <c r="H107" i="4"/>
  <c r="F107" i="4"/>
  <c r="D107" i="4"/>
  <c r="C107" i="4"/>
  <c r="G107" i="4"/>
  <c r="B107" i="4"/>
  <c r="A108" i="4" a="1"/>
  <c r="A108" i="4" s="1"/>
  <c r="H108" i="4" l="1"/>
  <c r="B108" i="4"/>
  <c r="F108" i="4"/>
  <c r="D108" i="4"/>
  <c r="C108" i="4"/>
  <c r="G108" i="4"/>
  <c r="E108" i="4"/>
  <c r="A109" i="4" a="1"/>
  <c r="A109" i="4" s="1"/>
  <c r="D114" i="5"/>
  <c r="F114" i="5"/>
  <c r="E114" i="5"/>
  <c r="C114" i="5"/>
  <c r="B114" i="5"/>
  <c r="G114" i="5"/>
  <c r="H114" i="5"/>
  <c r="A115" i="5" a="1"/>
  <c r="A115" i="5" s="1"/>
  <c r="E109" i="4" l="1"/>
  <c r="D109" i="4"/>
  <c r="B109" i="4"/>
  <c r="H109" i="4"/>
  <c r="G109" i="4"/>
  <c r="C109" i="4"/>
  <c r="F109" i="4"/>
  <c r="A110" i="4" a="1"/>
  <c r="A110" i="4" s="1"/>
  <c r="G115" i="5"/>
  <c r="D115" i="5"/>
  <c r="C115" i="5"/>
  <c r="B115" i="5"/>
  <c r="H115" i="5"/>
  <c r="F115" i="5"/>
  <c r="E115" i="5"/>
  <c r="A116" i="5" a="1"/>
  <c r="A116" i="5" s="1"/>
  <c r="D116" i="5" l="1"/>
  <c r="B116" i="5"/>
  <c r="H116" i="5"/>
  <c r="G116" i="5"/>
  <c r="F116" i="5"/>
  <c r="E116" i="5"/>
  <c r="C116" i="5"/>
  <c r="A117" i="5" a="1"/>
  <c r="A117" i="5" s="1"/>
  <c r="H110" i="4"/>
  <c r="B110" i="4"/>
  <c r="C110" i="4"/>
  <c r="G110" i="4"/>
  <c r="F110" i="4"/>
  <c r="E110" i="4"/>
  <c r="D110" i="4"/>
  <c r="A111" i="4" a="1"/>
  <c r="A111" i="4" s="1"/>
  <c r="E111" i="4" l="1"/>
  <c r="H111" i="4"/>
  <c r="G111" i="4"/>
  <c r="F111" i="4"/>
  <c r="D111" i="4"/>
  <c r="C111" i="4"/>
  <c r="B111" i="4"/>
  <c r="A112" i="4" a="1"/>
  <c r="A112" i="4" s="1"/>
  <c r="G117" i="5"/>
  <c r="H117" i="5"/>
  <c r="F117" i="5"/>
  <c r="E117" i="5"/>
  <c r="D117" i="5"/>
  <c r="B117" i="5"/>
  <c r="C117" i="5"/>
  <c r="A118" i="5" a="1"/>
  <c r="A118" i="5" s="1"/>
  <c r="D118" i="5" l="1"/>
  <c r="G118" i="5"/>
  <c r="E118" i="5"/>
  <c r="H118" i="5"/>
  <c r="F118" i="5"/>
  <c r="C118" i="5"/>
  <c r="B118" i="5"/>
  <c r="A119" i="5" a="1"/>
  <c r="A119" i="5" s="1"/>
  <c r="H112" i="4"/>
  <c r="B112" i="4"/>
  <c r="F112" i="4"/>
  <c r="E112" i="4"/>
  <c r="D112" i="4"/>
  <c r="C112" i="4"/>
  <c r="G112" i="4"/>
  <c r="A113" i="4" a="1"/>
  <c r="A113" i="4" s="1"/>
  <c r="E113" i="4" l="1"/>
  <c r="D113" i="4"/>
  <c r="C113" i="4"/>
  <c r="B113" i="4"/>
  <c r="H113" i="4"/>
  <c r="G113" i="4"/>
  <c r="F113" i="4"/>
  <c r="A114" i="4" a="1"/>
  <c r="A114" i="4" s="1"/>
  <c r="G119" i="5"/>
  <c r="D119" i="5"/>
  <c r="E119" i="5"/>
  <c r="H119" i="5"/>
  <c r="F119" i="5"/>
  <c r="C119" i="5"/>
  <c r="B119" i="5"/>
  <c r="A120" i="5" a="1"/>
  <c r="A120" i="5" s="1"/>
  <c r="D120" i="5" l="1"/>
  <c r="H120" i="5"/>
  <c r="G120" i="5"/>
  <c r="E120" i="5"/>
  <c r="F120" i="5"/>
  <c r="B120" i="5"/>
  <c r="C120" i="5"/>
  <c r="A121" i="5" a="1"/>
  <c r="A121" i="5" s="1"/>
  <c r="H114" i="4"/>
  <c r="B114" i="4"/>
  <c r="C114" i="4"/>
  <c r="G114" i="4"/>
  <c r="F114" i="4"/>
  <c r="E114" i="4"/>
  <c r="D114" i="4"/>
  <c r="A115" i="4" a="1"/>
  <c r="A115" i="4" s="1"/>
  <c r="E115" i="4" l="1"/>
  <c r="H115" i="4"/>
  <c r="G115" i="4"/>
  <c r="F115" i="4"/>
  <c r="D115" i="4"/>
  <c r="C115" i="4"/>
  <c r="B115" i="4"/>
  <c r="A116" i="4" a="1"/>
  <c r="A116" i="4" s="1"/>
  <c r="G121" i="5"/>
  <c r="E121" i="5"/>
  <c r="D121" i="5"/>
  <c r="H121" i="5"/>
  <c r="C121" i="5"/>
  <c r="B121" i="5"/>
  <c r="F121" i="5"/>
  <c r="A122" i="5" a="1"/>
  <c r="A122" i="5" s="1"/>
  <c r="D122" i="5" l="1"/>
  <c r="H122" i="5"/>
  <c r="B122" i="5"/>
  <c r="G122" i="5"/>
  <c r="F122" i="5"/>
  <c r="E122" i="5"/>
  <c r="C122" i="5"/>
  <c r="A123" i="5" a="1"/>
  <c r="A123" i="5" s="1"/>
  <c r="H116" i="4"/>
  <c r="B116" i="4"/>
  <c r="F116" i="4"/>
  <c r="E116" i="4"/>
  <c r="D116" i="4"/>
  <c r="C116" i="4"/>
  <c r="G116" i="4"/>
  <c r="A117" i="4" a="1"/>
  <c r="A117" i="4" s="1"/>
  <c r="E117" i="4" l="1"/>
  <c r="D117" i="4"/>
  <c r="C117" i="4"/>
  <c r="B117" i="4"/>
  <c r="H117" i="4"/>
  <c r="G117" i="4"/>
  <c r="F117" i="4"/>
  <c r="A118" i="4" a="1"/>
  <c r="A118" i="4" s="1"/>
  <c r="G123" i="5"/>
  <c r="E123" i="5"/>
  <c r="D123" i="5"/>
  <c r="B123" i="5"/>
  <c r="H123" i="5"/>
  <c r="F123" i="5"/>
  <c r="C123" i="5"/>
  <c r="A124" i="5" a="1"/>
  <c r="A124" i="5" s="1"/>
  <c r="D124" i="5" l="1"/>
  <c r="H124" i="5"/>
  <c r="B124" i="5"/>
  <c r="G124" i="5"/>
  <c r="E124" i="5"/>
  <c r="F124" i="5"/>
  <c r="C124" i="5"/>
  <c r="A125" i="5" a="1"/>
  <c r="A125" i="5" s="1"/>
  <c r="H118" i="4"/>
  <c r="B118" i="4"/>
  <c r="C118" i="4"/>
  <c r="G118" i="4"/>
  <c r="F118" i="4"/>
  <c r="E118" i="4"/>
  <c r="D118" i="4"/>
  <c r="A119" i="4" a="1"/>
  <c r="A119" i="4" s="1"/>
  <c r="E119" i="4" l="1"/>
  <c r="H119" i="4"/>
  <c r="G119" i="4"/>
  <c r="F119" i="4"/>
  <c r="D119" i="4"/>
  <c r="C119" i="4"/>
  <c r="B119" i="4"/>
  <c r="A120" i="4" a="1"/>
  <c r="A120" i="4" s="1"/>
  <c r="G125" i="5"/>
  <c r="E125" i="5"/>
  <c r="D125" i="5"/>
  <c r="H125" i="5"/>
  <c r="F125" i="5"/>
  <c r="C125" i="5"/>
  <c r="B125" i="5"/>
  <c r="A126" i="5" a="1"/>
  <c r="A126" i="5" s="1"/>
  <c r="D126" i="5" l="1"/>
  <c r="H126" i="5"/>
  <c r="B126" i="5"/>
  <c r="G126" i="5"/>
  <c r="C126" i="5"/>
  <c r="F126" i="5"/>
  <c r="E126" i="5"/>
  <c r="A127" i="5" a="1"/>
  <c r="A127" i="5" s="1"/>
  <c r="H120" i="4"/>
  <c r="B120" i="4"/>
  <c r="F120" i="4"/>
  <c r="E120" i="4"/>
  <c r="D120" i="4"/>
  <c r="C120" i="4"/>
  <c r="G120" i="4"/>
  <c r="A121" i="4" a="1"/>
  <c r="A121" i="4" s="1"/>
  <c r="G127" i="5" l="1"/>
  <c r="E127" i="5"/>
  <c r="D127" i="5"/>
  <c r="B127" i="5"/>
  <c r="H127" i="5"/>
  <c r="F127" i="5"/>
  <c r="C127" i="5"/>
  <c r="A128" i="5" a="1"/>
  <c r="A128" i="5" s="1"/>
  <c r="E121" i="4"/>
  <c r="D121" i="4"/>
  <c r="C121" i="4"/>
  <c r="B121" i="4"/>
  <c r="H121" i="4"/>
  <c r="G121" i="4"/>
  <c r="F121" i="4"/>
  <c r="A122" i="4" a="1"/>
  <c r="A122" i="4" s="1"/>
  <c r="D128" i="5" l="1"/>
  <c r="H128" i="5"/>
  <c r="B128" i="5"/>
  <c r="G128" i="5"/>
  <c r="E128" i="5"/>
  <c r="F128" i="5"/>
  <c r="C128" i="5"/>
  <c r="A129" i="5" a="1"/>
  <c r="A129" i="5" s="1"/>
  <c r="H122" i="4"/>
  <c r="B122" i="4"/>
  <c r="C122" i="4"/>
  <c r="G122" i="4"/>
  <c r="F122" i="4"/>
  <c r="E122" i="4"/>
  <c r="D122" i="4"/>
  <c r="A123" i="4" a="1"/>
  <c r="A123" i="4" s="1"/>
  <c r="E123" i="4" l="1"/>
  <c r="H123" i="4"/>
  <c r="G123" i="4"/>
  <c r="F123" i="4"/>
  <c r="D123" i="4"/>
  <c r="C123" i="4"/>
  <c r="B123" i="4"/>
  <c r="A124" i="4" a="1"/>
  <c r="A124" i="4" s="1"/>
  <c r="G129" i="5"/>
  <c r="E129" i="5"/>
  <c r="D129" i="5"/>
  <c r="H129" i="5"/>
  <c r="C129" i="5"/>
  <c r="B129" i="5"/>
  <c r="F129" i="5"/>
  <c r="A130" i="5" a="1"/>
  <c r="A130" i="5" s="1"/>
  <c r="D130" i="5" l="1"/>
  <c r="H130" i="5"/>
  <c r="B130" i="5"/>
  <c r="G130" i="5"/>
  <c r="F130" i="5"/>
  <c r="E130" i="5"/>
  <c r="C130" i="5"/>
  <c r="A131" i="5" a="1"/>
  <c r="A131" i="5" s="1"/>
  <c r="H124" i="4"/>
  <c r="B124" i="4"/>
  <c r="F124" i="4"/>
  <c r="E124" i="4"/>
  <c r="D124" i="4"/>
  <c r="C124" i="4"/>
  <c r="G124" i="4"/>
  <c r="A125" i="4" a="1"/>
  <c r="A125" i="4" s="1"/>
  <c r="E125" i="4" l="1"/>
  <c r="D125" i="4"/>
  <c r="C125" i="4"/>
  <c r="B125" i="4"/>
  <c r="H125" i="4"/>
  <c r="G125" i="4"/>
  <c r="F125" i="4"/>
  <c r="A126" i="4" a="1"/>
  <c r="A126" i="4" s="1"/>
  <c r="G131" i="5"/>
  <c r="E131" i="5"/>
  <c r="D131" i="5"/>
  <c r="B131" i="5"/>
  <c r="H131" i="5"/>
  <c r="F131" i="5"/>
  <c r="C131" i="5"/>
  <c r="A132" i="5" a="1"/>
  <c r="A132" i="5" s="1"/>
  <c r="D132" i="5" l="1"/>
  <c r="H132" i="5"/>
  <c r="B132" i="5"/>
  <c r="G132" i="5"/>
  <c r="E132" i="5"/>
  <c r="F132" i="5"/>
  <c r="C132" i="5"/>
  <c r="A133" i="5" a="1"/>
  <c r="A133" i="5" s="1"/>
  <c r="H126" i="4"/>
  <c r="B126" i="4"/>
  <c r="C126" i="4"/>
  <c r="G126" i="4"/>
  <c r="F126" i="4"/>
  <c r="E126" i="4"/>
  <c r="D126" i="4"/>
  <c r="A127" i="4" a="1"/>
  <c r="A127" i="4" s="1"/>
  <c r="E127" i="4" l="1"/>
  <c r="H127" i="4"/>
  <c r="G127" i="4"/>
  <c r="F127" i="4"/>
  <c r="D127" i="4"/>
  <c r="C127" i="4"/>
  <c r="B127" i="4"/>
  <c r="A128" i="4" a="1"/>
  <c r="A128" i="4" s="1"/>
  <c r="G133" i="5"/>
  <c r="E133" i="5"/>
  <c r="D133" i="5"/>
  <c r="H133" i="5"/>
  <c r="F133" i="5"/>
  <c r="C133" i="5"/>
  <c r="B133" i="5"/>
  <c r="A134" i="5" a="1"/>
  <c r="A134" i="5" s="1"/>
  <c r="D134" i="5" l="1"/>
  <c r="H134" i="5"/>
  <c r="B134" i="5"/>
  <c r="G134" i="5"/>
  <c r="C134" i="5"/>
  <c r="E134" i="5"/>
  <c r="F134" i="5"/>
  <c r="A135" i="5" a="1"/>
  <c r="A135" i="5" s="1"/>
  <c r="H128" i="4"/>
  <c r="B128" i="4"/>
  <c r="F128" i="4"/>
  <c r="E128" i="4"/>
  <c r="D128" i="4"/>
  <c r="C128" i="4"/>
  <c r="G128" i="4"/>
  <c r="A129" i="4" a="1"/>
  <c r="A129" i="4" s="1"/>
  <c r="E129" i="4" l="1"/>
  <c r="D129" i="4"/>
  <c r="C129" i="4"/>
  <c r="B129" i="4"/>
  <c r="H129" i="4"/>
  <c r="G129" i="4"/>
  <c r="F129" i="4"/>
  <c r="A130" i="4" a="1"/>
  <c r="A130" i="4" s="1"/>
  <c r="G135" i="5"/>
  <c r="E135" i="5"/>
  <c r="D135" i="5"/>
  <c r="B135" i="5"/>
  <c r="H135" i="5"/>
  <c r="F135" i="5"/>
  <c r="C135" i="5"/>
  <c r="A136" i="5" a="1"/>
  <c r="A136" i="5" s="1"/>
  <c r="H130" i="4" l="1"/>
  <c r="B130" i="4"/>
  <c r="C130" i="4"/>
  <c r="G130" i="4"/>
  <c r="F130" i="4"/>
  <c r="E130" i="4"/>
  <c r="D130" i="4"/>
  <c r="A131" i="4" a="1"/>
  <c r="A131" i="4" s="1"/>
  <c r="D136" i="5"/>
  <c r="H136" i="5"/>
  <c r="B136" i="5"/>
  <c r="G136" i="5"/>
  <c r="E136" i="5"/>
  <c r="F136" i="5"/>
  <c r="C136" i="5"/>
  <c r="A137" i="5" a="1"/>
  <c r="A137" i="5" s="1"/>
  <c r="G137" i="5" l="1"/>
  <c r="E137" i="5"/>
  <c r="D137" i="5"/>
  <c r="H137" i="5"/>
  <c r="C137" i="5"/>
  <c r="B137" i="5"/>
  <c r="F137" i="5"/>
  <c r="A138" i="5" a="1"/>
  <c r="A138" i="5" s="1"/>
  <c r="E131" i="4"/>
  <c r="H131" i="4"/>
  <c r="G131" i="4"/>
  <c r="F131" i="4"/>
  <c r="D131" i="4"/>
  <c r="C131" i="4"/>
  <c r="B131" i="4"/>
  <c r="A132" i="4" a="1"/>
  <c r="A132" i="4" s="1"/>
  <c r="H132" i="4" l="1"/>
  <c r="B132" i="4"/>
  <c r="F132" i="4"/>
  <c r="E132" i="4"/>
  <c r="D132" i="4"/>
  <c r="C132" i="4"/>
  <c r="G132" i="4"/>
  <c r="A133" i="4" a="1"/>
  <c r="A133" i="4" s="1"/>
  <c r="D138" i="5"/>
  <c r="H138" i="5"/>
  <c r="B138" i="5"/>
  <c r="G138" i="5"/>
  <c r="F138" i="5"/>
  <c r="E138" i="5"/>
  <c r="C138" i="5"/>
  <c r="A139" i="5" a="1"/>
  <c r="A139" i="5" s="1"/>
  <c r="E133" i="4" l="1"/>
  <c r="D133" i="4"/>
  <c r="C133" i="4"/>
  <c r="B133" i="4"/>
  <c r="H133" i="4"/>
  <c r="G133" i="4"/>
  <c r="F133" i="4"/>
  <c r="A134" i="4" a="1"/>
  <c r="A134" i="4" s="1"/>
  <c r="G139" i="5"/>
  <c r="E139" i="5"/>
  <c r="D139" i="5"/>
  <c r="B139" i="5"/>
  <c r="H139" i="5"/>
  <c r="C139" i="5"/>
  <c r="F139" i="5"/>
  <c r="A140" i="5" a="1"/>
  <c r="A140" i="5" s="1"/>
  <c r="H134" i="4" l="1"/>
  <c r="B134" i="4"/>
  <c r="C134" i="4"/>
  <c r="G134" i="4"/>
  <c r="F134" i="4"/>
  <c r="E134" i="4"/>
  <c r="D134" i="4"/>
  <c r="A135" i="4" a="1"/>
  <c r="A135" i="4" s="1"/>
  <c r="D140" i="5"/>
  <c r="H140" i="5"/>
  <c r="B140" i="5"/>
  <c r="G140" i="5"/>
  <c r="E140" i="5"/>
  <c r="F140" i="5"/>
  <c r="C140" i="5"/>
  <c r="A141" i="5" a="1"/>
  <c r="A141" i="5" s="1"/>
  <c r="G141" i="5" l="1"/>
  <c r="E141" i="5"/>
  <c r="D141" i="5"/>
  <c r="H141" i="5"/>
  <c r="F141" i="5"/>
  <c r="C141" i="5"/>
  <c r="B141" i="5"/>
  <c r="A142" i="5" a="1"/>
  <c r="A142" i="5" s="1"/>
  <c r="E135" i="4"/>
  <c r="H135" i="4"/>
  <c r="G135" i="4"/>
  <c r="F135" i="4"/>
  <c r="D135" i="4"/>
  <c r="C135" i="4"/>
  <c r="B135" i="4"/>
  <c r="A136" i="4" a="1"/>
  <c r="A136" i="4" s="1"/>
  <c r="H136" i="4" l="1"/>
  <c r="B136" i="4"/>
  <c r="F136" i="4"/>
  <c r="E136" i="4"/>
  <c r="D136" i="4"/>
  <c r="C136" i="4"/>
  <c r="G136" i="4"/>
  <c r="A137" i="4" a="1"/>
  <c r="A137" i="4" s="1"/>
  <c r="D142" i="5"/>
  <c r="H142" i="5"/>
  <c r="B142" i="5"/>
  <c r="G142" i="5"/>
  <c r="E142" i="5"/>
  <c r="C142" i="5"/>
  <c r="F142" i="5"/>
  <c r="A143" i="5" a="1"/>
  <c r="A143" i="5" s="1"/>
  <c r="G143" i="5" l="1"/>
  <c r="E143" i="5"/>
  <c r="D143" i="5"/>
  <c r="C143" i="5"/>
  <c r="B143" i="5"/>
  <c r="H143" i="5"/>
  <c r="F143" i="5"/>
  <c r="A144" i="5" a="1"/>
  <c r="A144" i="5" s="1"/>
  <c r="E137" i="4"/>
  <c r="D137" i="4"/>
  <c r="C137" i="4"/>
  <c r="B137" i="4"/>
  <c r="H137" i="4"/>
  <c r="G137" i="4"/>
  <c r="F137" i="4"/>
  <c r="A138" i="4" a="1"/>
  <c r="A138" i="4" s="1"/>
  <c r="H138" i="4" l="1"/>
  <c r="B138" i="4"/>
  <c r="C138" i="4"/>
  <c r="G138" i="4"/>
  <c r="F138" i="4"/>
  <c r="E138" i="4"/>
  <c r="D138" i="4"/>
  <c r="A139" i="4" a="1"/>
  <c r="A139" i="4" s="1"/>
  <c r="D144" i="5"/>
  <c r="H144" i="5"/>
  <c r="B144" i="5"/>
  <c r="G144" i="5"/>
  <c r="F144" i="5"/>
  <c r="E144" i="5"/>
  <c r="C144" i="5"/>
  <c r="A145" i="5" a="1"/>
  <c r="A145" i="5" s="1"/>
  <c r="G145" i="5" l="1"/>
  <c r="E145" i="5"/>
  <c r="D145" i="5"/>
  <c r="H145" i="5"/>
  <c r="F145" i="5"/>
  <c r="C145" i="5"/>
  <c r="B145" i="5"/>
  <c r="A146" i="5" a="1"/>
  <c r="A146" i="5" s="1"/>
  <c r="E139" i="4"/>
  <c r="H139" i="4"/>
  <c r="G139" i="4"/>
  <c r="F139" i="4"/>
  <c r="D139" i="4"/>
  <c r="C139" i="4"/>
  <c r="B139" i="4"/>
  <c r="A140" i="4" a="1"/>
  <c r="A140" i="4" s="1"/>
  <c r="H140" i="4" l="1"/>
  <c r="B140" i="4"/>
  <c r="F140" i="4"/>
  <c r="E140" i="4"/>
  <c r="D140" i="4"/>
  <c r="C140" i="4"/>
  <c r="G140" i="4"/>
  <c r="A141" i="4" a="1"/>
  <c r="A141" i="4" s="1"/>
  <c r="D146" i="5"/>
  <c r="H146" i="5"/>
  <c r="B146" i="5"/>
  <c r="G146" i="5"/>
  <c r="E146" i="5"/>
  <c r="C146" i="5"/>
  <c r="F146" i="5"/>
  <c r="A147" i="5" a="1"/>
  <c r="A147" i="5" s="1"/>
  <c r="E141" i="4" l="1"/>
  <c r="D141" i="4"/>
  <c r="C141" i="4"/>
  <c r="B141" i="4"/>
  <c r="H141" i="4"/>
  <c r="G141" i="4"/>
  <c r="F141" i="4"/>
  <c r="A142" i="4" a="1"/>
  <c r="A142" i="4" s="1"/>
  <c r="G147" i="5"/>
  <c r="E147" i="5"/>
  <c r="D147" i="5"/>
  <c r="C147" i="5"/>
  <c r="B147" i="5"/>
  <c r="H147" i="5"/>
  <c r="F147" i="5"/>
  <c r="A148" i="5" a="1"/>
  <c r="A148" i="5" s="1"/>
  <c r="H142" i="4" l="1"/>
  <c r="B142" i="4"/>
  <c r="C142" i="4"/>
  <c r="G142" i="4"/>
  <c r="F142" i="4"/>
  <c r="E142" i="4"/>
  <c r="D142" i="4"/>
  <c r="A143" i="4" a="1"/>
  <c r="A143" i="4" s="1"/>
  <c r="D148" i="5"/>
  <c r="H148" i="5"/>
  <c r="B148" i="5"/>
  <c r="G148" i="5"/>
  <c r="F148" i="5"/>
  <c r="E148" i="5"/>
  <c r="C148" i="5"/>
  <c r="A149" i="5" a="1"/>
  <c r="A149" i="5" s="1"/>
  <c r="G149" i="5" l="1"/>
  <c r="E149" i="5"/>
  <c r="D149" i="5"/>
  <c r="H149" i="5"/>
  <c r="F149" i="5"/>
  <c r="C149" i="5"/>
  <c r="B149" i="5"/>
  <c r="A150" i="5" a="1"/>
  <c r="A150" i="5" s="1"/>
  <c r="E143" i="4"/>
  <c r="G143" i="4"/>
  <c r="B143" i="4"/>
  <c r="H143" i="4"/>
  <c r="F143" i="4"/>
  <c r="D143" i="4"/>
  <c r="C143" i="4"/>
  <c r="A144" i="4" a="1"/>
  <c r="A144" i="4" s="1"/>
  <c r="H144" i="4" l="1"/>
  <c r="B144" i="4"/>
  <c r="E144" i="4"/>
  <c r="G144" i="4"/>
  <c r="F144" i="4"/>
  <c r="D144" i="4"/>
  <c r="C144" i="4"/>
  <c r="A145" i="4" a="1"/>
  <c r="A145" i="4" s="1"/>
  <c r="D150" i="5"/>
  <c r="H150" i="5"/>
  <c r="B150" i="5"/>
  <c r="G150" i="5"/>
  <c r="E150" i="5"/>
  <c r="C150" i="5"/>
  <c r="F150" i="5"/>
  <c r="A151" i="5" a="1"/>
  <c r="A151" i="5" s="1"/>
  <c r="E145" i="4" l="1"/>
  <c r="G145" i="4"/>
  <c r="F145" i="4"/>
  <c r="C145" i="4"/>
  <c r="H145" i="4"/>
  <c r="D145" i="4"/>
  <c r="B145" i="4"/>
  <c r="A146" i="4" a="1"/>
  <c r="A146" i="4" s="1"/>
  <c r="G151" i="5"/>
  <c r="E151" i="5"/>
  <c r="D151" i="5"/>
  <c r="C151" i="5"/>
  <c r="B151" i="5"/>
  <c r="H151" i="5"/>
  <c r="F151" i="5"/>
  <c r="A152" i="5" a="1"/>
  <c r="A152" i="5" s="1"/>
  <c r="D152" i="5" l="1"/>
  <c r="H152" i="5"/>
  <c r="B152" i="5"/>
  <c r="G152" i="5"/>
  <c r="F152" i="5"/>
  <c r="E152" i="5"/>
  <c r="C152" i="5"/>
  <c r="A153" i="5" a="1"/>
  <c r="A153" i="5" s="1"/>
  <c r="H146" i="4"/>
  <c r="B146" i="4"/>
  <c r="E146" i="4"/>
  <c r="D146" i="4"/>
  <c r="F146" i="4"/>
  <c r="C146" i="4"/>
  <c r="G146" i="4"/>
  <c r="A147" i="4" a="1"/>
  <c r="A147" i="4" s="1"/>
  <c r="G153" i="5" l="1"/>
  <c r="E153" i="5"/>
  <c r="D153" i="5"/>
  <c r="H153" i="5"/>
  <c r="F153" i="5"/>
  <c r="B153" i="5"/>
  <c r="C153" i="5"/>
  <c r="A154" i="5" a="1"/>
  <c r="A154" i="5" s="1"/>
  <c r="E147" i="4"/>
  <c r="C147" i="4"/>
  <c r="B147" i="4"/>
  <c r="G147" i="4"/>
  <c r="H147" i="4"/>
  <c r="F147" i="4"/>
  <c r="D147" i="4"/>
  <c r="A148" i="4" a="1"/>
  <c r="A148" i="4" s="1"/>
  <c r="H148" i="4" l="1"/>
  <c r="B148" i="4"/>
  <c r="G148" i="4"/>
  <c r="E148" i="4"/>
  <c r="C148" i="4"/>
  <c r="F148" i="4"/>
  <c r="D148" i="4"/>
  <c r="A149" i="4" a="1"/>
  <c r="A149" i="4" s="1"/>
  <c r="D154" i="5"/>
  <c r="H154" i="5"/>
  <c r="B154" i="5"/>
  <c r="G154" i="5"/>
  <c r="F154" i="5"/>
  <c r="E154" i="5"/>
  <c r="C154" i="5"/>
  <c r="A155" i="5" a="1"/>
  <c r="A155" i="5" s="1"/>
  <c r="G155" i="5" l="1"/>
  <c r="E155" i="5"/>
  <c r="D155" i="5"/>
  <c r="C155" i="5"/>
  <c r="B155" i="5"/>
  <c r="H155" i="5"/>
  <c r="F155" i="5"/>
  <c r="A156" i="5" a="1"/>
  <c r="A156" i="5" s="1"/>
  <c r="E149" i="4"/>
  <c r="H149" i="4"/>
  <c r="B149" i="4"/>
  <c r="G149" i="4"/>
  <c r="D149" i="4"/>
  <c r="F149" i="4"/>
  <c r="C149" i="4"/>
  <c r="A150" i="4" a="1"/>
  <c r="A150" i="4" s="1"/>
  <c r="H150" i="4" l="1"/>
  <c r="B150" i="4"/>
  <c r="E150" i="4"/>
  <c r="G150" i="4"/>
  <c r="D150" i="4"/>
  <c r="F150" i="4"/>
  <c r="C150" i="4"/>
  <c r="A151" i="4" a="1"/>
  <c r="A151" i="4" s="1"/>
  <c r="D156" i="5"/>
  <c r="H156" i="5"/>
  <c r="B156" i="5"/>
  <c r="G156" i="5"/>
  <c r="F156" i="5"/>
  <c r="E156" i="5"/>
  <c r="C156" i="5"/>
  <c r="A157" i="5" a="1"/>
  <c r="A157" i="5" s="1"/>
  <c r="G157" i="5" l="1"/>
  <c r="E157" i="5"/>
  <c r="D157" i="5"/>
  <c r="H157" i="5"/>
  <c r="F157" i="5"/>
  <c r="C157" i="5"/>
  <c r="B157" i="5"/>
  <c r="A158" i="5" a="1"/>
  <c r="A158" i="5" s="1"/>
  <c r="E151" i="4"/>
  <c r="H151" i="4"/>
  <c r="B151" i="4"/>
  <c r="G151" i="4"/>
  <c r="D151" i="4"/>
  <c r="F151" i="4"/>
  <c r="C151" i="4"/>
  <c r="A152" i="4" a="1"/>
  <c r="A152" i="4" s="1"/>
  <c r="H152" i="4" l="1"/>
  <c r="B152" i="4"/>
  <c r="E152" i="4"/>
  <c r="G152" i="4"/>
  <c r="D152" i="4"/>
  <c r="F152" i="4"/>
  <c r="C152" i="4"/>
  <c r="A153" i="4" a="1"/>
  <c r="A153" i="4" s="1"/>
  <c r="D158" i="5"/>
  <c r="H158" i="5"/>
  <c r="B158" i="5"/>
  <c r="G158" i="5"/>
  <c r="E158" i="5"/>
  <c r="C158" i="5"/>
  <c r="F158" i="5"/>
  <c r="A159" i="5" a="1"/>
  <c r="A159" i="5" s="1"/>
  <c r="E153" i="4" l="1"/>
  <c r="H153" i="4"/>
  <c r="B153" i="4"/>
  <c r="G153" i="4"/>
  <c r="D153" i="4"/>
  <c r="F153" i="4"/>
  <c r="C153" i="4"/>
  <c r="A154" i="4" a="1"/>
  <c r="A154" i="4" s="1"/>
  <c r="G159" i="5"/>
  <c r="E159" i="5"/>
  <c r="D159" i="5"/>
  <c r="C159" i="5"/>
  <c r="B159" i="5"/>
  <c r="H159" i="5"/>
  <c r="F159" i="5"/>
  <c r="A160" i="5" a="1"/>
  <c r="A160" i="5" s="1"/>
  <c r="D160" i="5" l="1"/>
  <c r="H160" i="5"/>
  <c r="B160" i="5"/>
  <c r="G160" i="5"/>
  <c r="F160" i="5"/>
  <c r="E160" i="5"/>
  <c r="C160" i="5"/>
  <c r="A161" i="5" a="1"/>
  <c r="A161" i="5" s="1"/>
  <c r="H154" i="4"/>
  <c r="B154" i="4"/>
  <c r="E154" i="4"/>
  <c r="G154" i="4"/>
  <c r="D154" i="4"/>
  <c r="F154" i="4"/>
  <c r="C154" i="4"/>
  <c r="A155" i="4" a="1"/>
  <c r="A155" i="4" s="1"/>
  <c r="E155" i="4" l="1"/>
  <c r="H155" i="4"/>
  <c r="B155" i="4"/>
  <c r="G155" i="4"/>
  <c r="D155" i="4"/>
  <c r="F155" i="4"/>
  <c r="C155" i="4"/>
  <c r="A156" i="4" a="1"/>
  <c r="A156" i="4" s="1"/>
  <c r="G161" i="5"/>
  <c r="E161" i="5"/>
  <c r="D161" i="5"/>
  <c r="H161" i="5"/>
  <c r="F161" i="5"/>
  <c r="B161" i="5"/>
  <c r="C161" i="5"/>
  <c r="A162" i="5" a="1"/>
  <c r="A162" i="5" s="1"/>
  <c r="D162" i="5" l="1"/>
  <c r="H162" i="5"/>
  <c r="B162" i="5"/>
  <c r="G162" i="5"/>
  <c r="F162" i="5"/>
  <c r="E162" i="5"/>
  <c r="C162" i="5"/>
  <c r="A163" i="5" a="1"/>
  <c r="A163" i="5" s="1"/>
  <c r="H156" i="4"/>
  <c r="B156" i="4"/>
  <c r="E156" i="4"/>
  <c r="G156" i="4"/>
  <c r="D156" i="4"/>
  <c r="F156" i="4"/>
  <c r="C156" i="4"/>
  <c r="A157" i="4" a="1"/>
  <c r="A157" i="4" s="1"/>
  <c r="E157" i="4" l="1"/>
  <c r="H157" i="4"/>
  <c r="B157" i="4"/>
  <c r="G157" i="4"/>
  <c r="D157" i="4"/>
  <c r="F157" i="4"/>
  <c r="C157" i="4"/>
  <c r="A158" i="4" a="1"/>
  <c r="A158" i="4" s="1"/>
  <c r="G163" i="5"/>
  <c r="E163" i="5"/>
  <c r="D163" i="5"/>
  <c r="C163" i="5"/>
  <c r="B163" i="5"/>
  <c r="H163" i="5"/>
  <c r="F163" i="5"/>
  <c r="A164" i="5" a="1"/>
  <c r="A164" i="5" s="1"/>
  <c r="H158" i="4" l="1"/>
  <c r="B158" i="4"/>
  <c r="E158" i="4"/>
  <c r="G158" i="4"/>
  <c r="D158" i="4"/>
  <c r="F158" i="4"/>
  <c r="C158" i="4"/>
  <c r="A159" i="4" a="1"/>
  <c r="A159" i="4" s="1"/>
  <c r="D164" i="5"/>
  <c r="H164" i="5"/>
  <c r="B164" i="5"/>
  <c r="G164" i="5"/>
  <c r="F164" i="5"/>
  <c r="E164" i="5"/>
  <c r="C164" i="5"/>
  <c r="A165" i="5" a="1"/>
  <c r="A165" i="5" s="1"/>
  <c r="G165" i="5" l="1"/>
  <c r="E165" i="5"/>
  <c r="D165" i="5"/>
  <c r="H165" i="5"/>
  <c r="F165" i="5"/>
  <c r="C165" i="5"/>
  <c r="B165" i="5"/>
  <c r="A166" i="5" a="1"/>
  <c r="A166" i="5" s="1"/>
  <c r="E159" i="4"/>
  <c r="H159" i="4"/>
  <c r="B159" i="4"/>
  <c r="G159" i="4"/>
  <c r="D159" i="4"/>
  <c r="F159" i="4"/>
  <c r="C159" i="4"/>
  <c r="A160" i="4" a="1"/>
  <c r="A160" i="4" s="1"/>
  <c r="H160" i="4" l="1"/>
  <c r="B160" i="4"/>
  <c r="G160" i="4"/>
  <c r="E160" i="4"/>
  <c r="D160" i="4"/>
  <c r="F160" i="4"/>
  <c r="C160" i="4"/>
  <c r="A161" i="4" a="1"/>
  <c r="A161" i="4" s="1"/>
  <c r="D166" i="5"/>
  <c r="H166" i="5"/>
  <c r="B166" i="5"/>
  <c r="G166" i="5"/>
  <c r="E166" i="5"/>
  <c r="C166" i="5"/>
  <c r="F166" i="5"/>
  <c r="A167" i="5" a="1"/>
  <c r="A167" i="5" s="1"/>
  <c r="G167" i="5" l="1"/>
  <c r="E167" i="5"/>
  <c r="D167" i="5"/>
  <c r="C167" i="5"/>
  <c r="B167" i="5"/>
  <c r="H167" i="5"/>
  <c r="F167" i="5"/>
  <c r="A168" i="5" a="1"/>
  <c r="A168" i="5" s="1"/>
  <c r="E161" i="4"/>
  <c r="D161" i="4"/>
  <c r="H161" i="4"/>
  <c r="B161" i="4"/>
  <c r="G161" i="4"/>
  <c r="F161" i="4"/>
  <c r="C161" i="4"/>
  <c r="A162" i="4" a="1"/>
  <c r="A162" i="4" s="1"/>
  <c r="H162" i="4" l="1"/>
  <c r="B162" i="4"/>
  <c r="G162" i="4"/>
  <c r="E162" i="4"/>
  <c r="D162" i="4"/>
  <c r="C162" i="4"/>
  <c r="F162" i="4"/>
  <c r="A163" i="4" a="1"/>
  <c r="A163" i="4" s="1"/>
  <c r="D168" i="5"/>
  <c r="C168" i="5"/>
  <c r="H168" i="5"/>
  <c r="B168" i="5"/>
  <c r="G168" i="5"/>
  <c r="F168" i="5"/>
  <c r="E168" i="5"/>
  <c r="A169" i="5" a="1"/>
  <c r="A169" i="5" s="1"/>
  <c r="E163" i="4" l="1"/>
  <c r="D163" i="4"/>
  <c r="H163" i="4"/>
  <c r="B163" i="4"/>
  <c r="G163" i="4"/>
  <c r="F163" i="4"/>
  <c r="C163" i="4"/>
  <c r="A164" i="4" a="1"/>
  <c r="A164" i="4" s="1"/>
  <c r="G169" i="5"/>
  <c r="F169" i="5"/>
  <c r="E169" i="5"/>
  <c r="D169" i="5"/>
  <c r="B169" i="5"/>
  <c r="H169" i="5"/>
  <c r="C169" i="5"/>
  <c r="A170" i="5" a="1"/>
  <c r="A170" i="5" s="1"/>
  <c r="D170" i="5" l="1"/>
  <c r="C170" i="5"/>
  <c r="H170" i="5"/>
  <c r="B170" i="5"/>
  <c r="G170" i="5"/>
  <c r="F170" i="5"/>
  <c r="E170" i="5"/>
  <c r="H164" i="4"/>
  <c r="B164" i="4"/>
  <c r="G164" i="4"/>
  <c r="E164" i="4"/>
  <c r="F164" i="4"/>
  <c r="D164" i="4"/>
  <c r="C164" i="4"/>
  <c r="A165" i="4" a="1"/>
  <c r="A165" i="4" s="1"/>
  <c r="E165" i="4" l="1"/>
  <c r="D165" i="4"/>
  <c r="H165" i="4"/>
  <c r="B165" i="4"/>
  <c r="C165" i="4"/>
  <c r="G165" i="4"/>
  <c r="F165" i="4"/>
  <c r="A166" i="4" a="1"/>
  <c r="A166" i="4" s="1"/>
  <c r="H166" i="4" l="1"/>
  <c r="B166" i="4"/>
  <c r="G166" i="4"/>
  <c r="E166" i="4"/>
  <c r="F166" i="4"/>
  <c r="D166" i="4"/>
  <c r="C166" i="4"/>
  <c r="A167" i="4" a="1"/>
  <c r="A167" i="4" s="1"/>
  <c r="E167" i="4" l="1"/>
  <c r="D167" i="4"/>
  <c r="H167" i="4"/>
  <c r="B167" i="4"/>
  <c r="G167" i="4"/>
  <c r="F167" i="4"/>
  <c r="C167" i="4"/>
  <c r="A168" i="4" a="1"/>
  <c r="A168" i="4" s="1"/>
  <c r="H168" i="4" l="1"/>
  <c r="B168" i="4"/>
  <c r="G168" i="4"/>
  <c r="E168" i="4"/>
  <c r="F168" i="4"/>
  <c r="D168" i="4"/>
  <c r="C168" i="4"/>
  <c r="A169" i="4" a="1"/>
  <c r="A169" i="4" s="1"/>
  <c r="E169" i="4" l="1"/>
  <c r="D169" i="4"/>
  <c r="H169" i="4"/>
  <c r="B169" i="4"/>
  <c r="C169" i="4"/>
  <c r="G169" i="4"/>
  <c r="F169" i="4"/>
  <c r="A170" i="4" a="1"/>
  <c r="A170" i="4" s="1"/>
  <c r="H170" i="4" l="1"/>
  <c r="B170" i="4"/>
  <c r="G170" i="4"/>
  <c r="E170" i="4"/>
  <c r="F170" i="4"/>
  <c r="D170" i="4"/>
  <c r="C170" i="4"/>
  <c r="A171" i="4" a="1"/>
  <c r="A171" i="4" s="1"/>
  <c r="E171" i="4" l="1"/>
  <c r="D171" i="4"/>
  <c r="H171" i="4"/>
  <c r="B171" i="4"/>
  <c r="G171" i="4"/>
  <c r="F171" i="4"/>
  <c r="C171" i="4"/>
  <c r="A172" i="4" a="1"/>
  <c r="A172" i="4" s="1"/>
  <c r="H172" i="4" l="1"/>
  <c r="B172" i="4"/>
  <c r="G172" i="4"/>
  <c r="E172" i="4"/>
  <c r="F172" i="4"/>
  <c r="D172" i="4"/>
  <c r="C172" i="4"/>
  <c r="A173" i="4" a="1"/>
  <c r="A173" i="4" s="1"/>
  <c r="E173" i="4" l="1"/>
  <c r="D173" i="4"/>
  <c r="H173" i="4"/>
  <c r="B173" i="4"/>
  <c r="C173" i="4"/>
  <c r="G173" i="4"/>
  <c r="F173" i="4"/>
  <c r="A174" i="4" a="1"/>
  <c r="A174" i="4" s="1"/>
  <c r="H174" i="4" l="1"/>
  <c r="B174" i="4"/>
  <c r="G174" i="4"/>
  <c r="E174" i="4"/>
  <c r="F174" i="4"/>
  <c r="D174" i="4"/>
  <c r="C174" i="4"/>
  <c r="A175" i="4" a="1"/>
  <c r="A175" i="4" s="1"/>
  <c r="E175" i="4" l="1"/>
  <c r="D175" i="4"/>
  <c r="H175" i="4"/>
  <c r="B175" i="4"/>
  <c r="G175" i="4"/>
  <c r="F175" i="4"/>
  <c r="C175" i="4"/>
  <c r="A176" i="4" a="1"/>
  <c r="A176" i="4" s="1"/>
  <c r="H176" i="4" l="1"/>
  <c r="B176" i="4"/>
  <c r="G176" i="4"/>
  <c r="E176" i="4"/>
  <c r="F176" i="4"/>
  <c r="D176" i="4"/>
  <c r="C176" i="4"/>
  <c r="A177" i="4" a="1"/>
  <c r="A177" i="4" s="1"/>
  <c r="E177" i="4" l="1"/>
  <c r="D177" i="4"/>
  <c r="H177" i="4"/>
  <c r="B177" i="4"/>
  <c r="C177" i="4"/>
  <c r="G177" i="4"/>
  <c r="F177" i="4"/>
  <c r="A178" i="4" a="1"/>
  <c r="A178" i="4" s="1"/>
  <c r="H178" i="4" l="1"/>
  <c r="B178" i="4"/>
  <c r="G178" i="4"/>
  <c r="E178" i="4"/>
  <c r="F178" i="4"/>
  <c r="D178" i="4"/>
  <c r="C178" i="4"/>
  <c r="A179" i="4" a="1"/>
  <c r="A179" i="4" s="1"/>
  <c r="E179" i="4" l="1"/>
  <c r="D179" i="4"/>
  <c r="H179" i="4"/>
  <c r="B179" i="4"/>
  <c r="G179" i="4"/>
  <c r="F179" i="4"/>
  <c r="C179" i="4"/>
  <c r="A180" i="4" a="1"/>
  <c r="A180" i="4" s="1"/>
  <c r="H180" i="4" l="1"/>
  <c r="B180" i="4"/>
  <c r="G180" i="4"/>
  <c r="E180" i="4"/>
  <c r="F180" i="4"/>
  <c r="D180" i="4"/>
  <c r="C180" i="4"/>
  <c r="A181" i="4" a="1"/>
  <c r="A181" i="4" s="1"/>
  <c r="E181" i="4" l="1"/>
  <c r="D181" i="4"/>
  <c r="H181" i="4"/>
  <c r="B181" i="4"/>
  <c r="C181" i="4"/>
  <c r="G181" i="4"/>
  <c r="F181" i="4"/>
  <c r="A182" i="4" a="1"/>
  <c r="A182" i="4" s="1"/>
  <c r="H182" i="4" l="1"/>
  <c r="B182" i="4"/>
  <c r="G182" i="4"/>
  <c r="E182" i="4"/>
  <c r="F182" i="4"/>
  <c r="D182" i="4"/>
  <c r="C182" i="4"/>
  <c r="A183" i="4" a="1"/>
  <c r="A183" i="4" s="1"/>
  <c r="E183" i="4" l="1"/>
  <c r="D183" i="4"/>
  <c r="H183" i="4"/>
  <c r="B183" i="4"/>
  <c r="G183" i="4"/>
  <c r="F183" i="4"/>
  <c r="C183" i="4"/>
  <c r="A184" i="4" a="1"/>
  <c r="A184" i="4" s="1"/>
  <c r="H184" i="4" l="1"/>
  <c r="B184" i="4"/>
  <c r="G184" i="4"/>
  <c r="E184" i="4"/>
  <c r="F184" i="4"/>
  <c r="D184" i="4"/>
  <c r="C184" i="4"/>
  <c r="A185" i="4" a="1"/>
  <c r="A185" i="4" s="1"/>
  <c r="E185" i="4" l="1"/>
  <c r="D185" i="4"/>
  <c r="H185" i="4"/>
  <c r="B185" i="4"/>
  <c r="C185" i="4"/>
  <c r="G185" i="4"/>
  <c r="F185" i="4"/>
  <c r="A186" i="4" a="1"/>
  <c r="A186" i="4" s="1"/>
  <c r="H186" i="4" l="1"/>
  <c r="B186" i="4"/>
  <c r="G186" i="4"/>
  <c r="E186" i="4"/>
  <c r="F186" i="4"/>
  <c r="D186" i="4"/>
  <c r="C186" i="4"/>
  <c r="A187" i="4" a="1"/>
  <c r="A187" i="4" s="1"/>
  <c r="E187" i="4" l="1"/>
  <c r="D187" i="4"/>
  <c r="H187" i="4"/>
  <c r="B187" i="4"/>
  <c r="G187" i="4"/>
  <c r="F187" i="4"/>
  <c r="C187" i="4"/>
  <c r="A188" i="4" a="1"/>
  <c r="A188" i="4" s="1"/>
  <c r="H188" i="4" l="1"/>
  <c r="B188" i="4"/>
  <c r="G188" i="4"/>
  <c r="E188" i="4"/>
  <c r="F188" i="4"/>
  <c r="D188" i="4"/>
  <c r="C188" i="4"/>
  <c r="A189" i="4" a="1"/>
  <c r="A189" i="4" s="1"/>
  <c r="E189" i="4" l="1"/>
  <c r="D189" i="4"/>
  <c r="H189" i="4"/>
  <c r="B189" i="4"/>
  <c r="C189" i="4"/>
  <c r="G189" i="4"/>
  <c r="F189" i="4"/>
  <c r="A190" i="4" a="1"/>
  <c r="A190" i="4" s="1"/>
  <c r="H190" i="4" l="1"/>
  <c r="B190" i="4"/>
  <c r="G190" i="4"/>
  <c r="E190" i="4"/>
  <c r="F190" i="4"/>
  <c r="D190" i="4"/>
  <c r="C190" i="4"/>
  <c r="A191" i="4" a="1"/>
  <c r="A191" i="4" s="1"/>
  <c r="E191" i="4" l="1"/>
  <c r="D191" i="4"/>
  <c r="H191" i="4"/>
  <c r="B191" i="4"/>
  <c r="G191" i="4"/>
  <c r="F191" i="4"/>
  <c r="C191" i="4"/>
  <c r="A192" i="4" a="1"/>
  <c r="A192" i="4" s="1"/>
  <c r="H192" i="4" l="1"/>
  <c r="B192" i="4"/>
  <c r="G192" i="4"/>
  <c r="E192" i="4"/>
  <c r="F192" i="4"/>
  <c r="D192" i="4"/>
  <c r="C192" i="4"/>
  <c r="A193" i="4" a="1"/>
  <c r="A193" i="4" s="1"/>
  <c r="E193" i="4" l="1"/>
  <c r="D193" i="4"/>
  <c r="H193" i="4"/>
  <c r="B193" i="4"/>
  <c r="C193" i="4"/>
  <c r="G193" i="4"/>
  <c r="F193" i="4"/>
  <c r="A194" i="4" a="1"/>
  <c r="A194" i="4" s="1"/>
  <c r="H194" i="4" l="1"/>
  <c r="B194" i="4"/>
  <c r="G194" i="4"/>
  <c r="E194" i="4"/>
  <c r="F194" i="4"/>
  <c r="D194" i="4"/>
  <c r="C194" i="4"/>
  <c r="A195" i="4" a="1"/>
  <c r="A195" i="4" s="1"/>
  <c r="E195" i="4" l="1"/>
  <c r="D195" i="4"/>
  <c r="H195" i="4"/>
  <c r="B195" i="4"/>
  <c r="G195" i="4"/>
  <c r="F195" i="4"/>
  <c r="C195" i="4"/>
  <c r="A196" i="4" a="1"/>
  <c r="A196" i="4" s="1"/>
  <c r="H196" i="4" l="1"/>
  <c r="B196" i="4"/>
  <c r="G196" i="4"/>
  <c r="E196" i="4"/>
  <c r="F196" i="4"/>
  <c r="D196" i="4"/>
  <c r="C196" i="4"/>
  <c r="A197" i="4" a="1"/>
  <c r="A197" i="4" s="1"/>
  <c r="E197" i="4" l="1"/>
  <c r="D197" i="4"/>
  <c r="H197" i="4"/>
  <c r="B197" i="4"/>
  <c r="C197" i="4"/>
  <c r="G197" i="4"/>
  <c r="F197" i="4"/>
  <c r="A198" i="4" a="1"/>
  <c r="A198" i="4" s="1"/>
  <c r="H198" i="4" l="1"/>
  <c r="B198" i="4"/>
  <c r="G198" i="4"/>
  <c r="E198" i="4"/>
  <c r="F198" i="4"/>
  <c r="D198" i="4"/>
  <c r="C198" i="4"/>
  <c r="A199" i="4" a="1"/>
  <c r="A199" i="4" s="1"/>
  <c r="E199" i="4" l="1"/>
  <c r="D199" i="4"/>
  <c r="H199" i="4"/>
  <c r="B199" i="4"/>
  <c r="G199" i="4"/>
  <c r="F199" i="4"/>
  <c r="C199" i="4"/>
  <c r="A200" i="4" a="1"/>
  <c r="A200" i="4" s="1"/>
  <c r="H200" i="4" l="1"/>
  <c r="B200" i="4"/>
  <c r="G200" i="4"/>
  <c r="E200" i="4"/>
  <c r="F200" i="4"/>
  <c r="D200" i="4"/>
  <c r="C200" i="4"/>
  <c r="A201" i="4" a="1"/>
  <c r="A201" i="4" s="1"/>
  <c r="E201" i="4" l="1"/>
  <c r="D201" i="4"/>
  <c r="H201" i="4"/>
  <c r="B201" i="4"/>
  <c r="C201" i="4"/>
  <c r="G201" i="4"/>
  <c r="F201" i="4"/>
  <c r="A202" i="4" a="1"/>
  <c r="A202" i="4" s="1"/>
  <c r="H202" i="4" l="1"/>
  <c r="B202" i="4"/>
  <c r="G202" i="4"/>
  <c r="E202" i="4"/>
  <c r="F202" i="4"/>
  <c r="D202" i="4"/>
  <c r="C202" i="4"/>
  <c r="A203" i="4" a="1"/>
  <c r="A203" i="4" s="1"/>
  <c r="E203" i="4" l="1"/>
  <c r="D203" i="4"/>
  <c r="H203" i="4"/>
  <c r="B203" i="4"/>
  <c r="G203" i="4"/>
  <c r="F203" i="4"/>
  <c r="C203" i="4"/>
  <c r="A204" i="4" a="1"/>
  <c r="A204" i="4" s="1"/>
  <c r="H204" i="4" l="1"/>
  <c r="B204" i="4"/>
  <c r="G204" i="4"/>
  <c r="E204" i="4"/>
  <c r="F204" i="4"/>
  <c r="D204" i="4"/>
  <c r="C204" i="4"/>
  <c r="A205" i="4" a="1"/>
  <c r="A205" i="4" s="1"/>
  <c r="E205" i="4" l="1"/>
  <c r="D205" i="4"/>
  <c r="H205" i="4"/>
  <c r="B205" i="4"/>
  <c r="C205" i="4"/>
  <c r="G205" i="4"/>
  <c r="F205" i="4"/>
  <c r="A206" i="4" a="1"/>
  <c r="A206" i="4" s="1"/>
  <c r="H206" i="4" l="1"/>
  <c r="B206" i="4"/>
  <c r="G206" i="4"/>
  <c r="E206" i="4"/>
  <c r="F206" i="4"/>
  <c r="D206" i="4"/>
  <c r="C206" i="4"/>
  <c r="A207" i="4" a="1"/>
  <c r="A207" i="4" s="1"/>
  <c r="E207" i="4" l="1"/>
  <c r="D207" i="4"/>
  <c r="H207" i="4"/>
  <c r="B207" i="4"/>
  <c r="G207" i="4"/>
  <c r="F207" i="4"/>
  <c r="C207" i="4"/>
  <c r="A208" i="4" a="1"/>
  <c r="A208" i="4" s="1"/>
  <c r="H208" i="4" l="1"/>
  <c r="B208" i="4"/>
  <c r="G208" i="4"/>
  <c r="E208" i="4"/>
  <c r="F208" i="4"/>
  <c r="D208" i="4"/>
  <c r="C208" i="4"/>
  <c r="A209" i="4" a="1"/>
  <c r="A209" i="4" s="1"/>
  <c r="E209" i="4" l="1"/>
  <c r="D209" i="4"/>
  <c r="H209" i="4"/>
  <c r="B209" i="4"/>
  <c r="C209" i="4"/>
  <c r="G209" i="4"/>
  <c r="F209" i="4"/>
  <c r="A210" i="4" a="1"/>
  <c r="A210" i="4" s="1"/>
  <c r="H210" i="4" l="1"/>
  <c r="B210" i="4"/>
  <c r="G210" i="4"/>
  <c r="E210" i="4"/>
  <c r="F210" i="4"/>
  <c r="D210" i="4"/>
  <c r="C210" i="4"/>
  <c r="A211" i="4" a="1"/>
  <c r="A211" i="4" s="1"/>
  <c r="E211" i="4" l="1"/>
  <c r="D211" i="4"/>
  <c r="H211" i="4"/>
  <c r="B211" i="4"/>
  <c r="G211" i="4"/>
  <c r="F211" i="4"/>
  <c r="C211" i="4"/>
  <c r="A212" i="4" a="1"/>
  <c r="A212" i="4" s="1"/>
  <c r="H212" i="4" l="1"/>
  <c r="B212" i="4"/>
  <c r="G212" i="4"/>
  <c r="E212" i="4"/>
  <c r="F212" i="4"/>
  <c r="D212" i="4"/>
  <c r="C212" i="4"/>
  <c r="A213" i="4" a="1"/>
  <c r="A213" i="4" s="1"/>
  <c r="E213" i="4" l="1"/>
  <c r="D213" i="4"/>
  <c r="H213" i="4"/>
  <c r="B213" i="4"/>
  <c r="C213" i="4"/>
  <c r="G213" i="4"/>
  <c r="F213" i="4"/>
  <c r="A214" i="4" a="1"/>
  <c r="A214" i="4" s="1"/>
  <c r="H214" i="4" l="1"/>
  <c r="B214" i="4"/>
  <c r="G214" i="4"/>
  <c r="E214" i="4"/>
  <c r="F214" i="4"/>
  <c r="D214" i="4"/>
  <c r="C214" i="4"/>
  <c r="A215" i="4" a="1"/>
  <c r="A215" i="4" s="1"/>
  <c r="E215" i="4" l="1"/>
  <c r="D215" i="4"/>
  <c r="H215" i="4"/>
  <c r="B215" i="4"/>
  <c r="G215" i="4"/>
  <c r="F215" i="4"/>
  <c r="C215" i="4"/>
  <c r="A216" i="4" a="1"/>
  <c r="A216" i="4" s="1"/>
  <c r="C216" i="4" l="1"/>
  <c r="H216" i="4"/>
  <c r="B216" i="4"/>
  <c r="G216" i="4"/>
  <c r="E216" i="4"/>
  <c r="F216" i="4"/>
  <c r="D216" i="4"/>
  <c r="A217" i="4" a="1"/>
  <c r="A217" i="4" s="1"/>
  <c r="F217" i="4" l="1"/>
  <c r="E217" i="4"/>
  <c r="D217" i="4"/>
  <c r="H217" i="4"/>
  <c r="B217" i="4"/>
  <c r="G217" i="4"/>
  <c r="C217" i="4"/>
  <c r="A218" i="4" a="1"/>
  <c r="A218" i="4" s="1"/>
  <c r="C218" i="4" l="1"/>
  <c r="H218" i="4"/>
  <c r="B218" i="4"/>
  <c r="G218" i="4"/>
  <c r="E218" i="4"/>
  <c r="F218" i="4"/>
  <c r="D218" i="4"/>
  <c r="A219" i="4" a="1"/>
  <c r="A219" i="4" s="1"/>
  <c r="F219" i="4" l="1"/>
  <c r="E219" i="4"/>
  <c r="D219" i="4"/>
  <c r="H219" i="4"/>
  <c r="B219" i="4"/>
  <c r="G219" i="4"/>
  <c r="C219" i="4"/>
  <c r="A220" i="4" a="1"/>
  <c r="A220" i="4" s="1"/>
  <c r="C220" i="4" l="1"/>
  <c r="H220" i="4"/>
  <c r="B220" i="4"/>
  <c r="G220" i="4"/>
  <c r="E220" i="4"/>
  <c r="F220" i="4"/>
  <c r="D220" i="4"/>
  <c r="A221" i="4" a="1"/>
  <c r="A221" i="4" s="1"/>
  <c r="F221" i="4" l="1"/>
  <c r="E221" i="4"/>
  <c r="D221" i="4"/>
  <c r="H221" i="4"/>
  <c r="B221" i="4"/>
  <c r="G221" i="4"/>
  <c r="C221" i="4"/>
  <c r="A222" i="4" a="1"/>
  <c r="A222" i="4" s="1"/>
  <c r="C222" i="4" l="1"/>
  <c r="H222" i="4"/>
  <c r="B222" i="4"/>
  <c r="G222" i="4"/>
  <c r="E222" i="4"/>
  <c r="F222" i="4"/>
  <c r="D222" i="4"/>
  <c r="A223" i="4" a="1"/>
  <c r="A223" i="4" s="1"/>
  <c r="F223" i="4" l="1"/>
  <c r="E223" i="4"/>
  <c r="D223" i="4"/>
  <c r="H223" i="4"/>
  <c r="B223" i="4"/>
  <c r="G223" i="4"/>
  <c r="C223" i="4"/>
  <c r="A224" i="4" a="1"/>
  <c r="A224" i="4" s="1"/>
  <c r="C224" i="4" l="1"/>
  <c r="H224" i="4"/>
  <c r="B224" i="4"/>
  <c r="G224" i="4"/>
  <c r="E224" i="4"/>
  <c r="F224" i="4"/>
  <c r="D224" i="4"/>
  <c r="A225" i="4" a="1"/>
  <c r="A225" i="4" s="1"/>
  <c r="F225" i="4" l="1"/>
  <c r="E225" i="4"/>
  <c r="D225" i="4"/>
  <c r="H225" i="4"/>
  <c r="B225" i="4"/>
  <c r="G225" i="4"/>
  <c r="C225" i="4"/>
  <c r="A226" i="4" a="1"/>
  <c r="A226" i="4" s="1"/>
  <c r="C226" i="4" l="1"/>
  <c r="H226" i="4"/>
  <c r="B226" i="4"/>
  <c r="G226" i="4"/>
  <c r="E226" i="4"/>
  <c r="F226" i="4"/>
  <c r="D226" i="4"/>
  <c r="A227" i="4" a="1"/>
  <c r="A227" i="4" s="1"/>
  <c r="F227" i="4" l="1"/>
  <c r="E227" i="4"/>
  <c r="D227" i="4"/>
  <c r="H227" i="4"/>
  <c r="B227" i="4"/>
  <c r="G227" i="4"/>
  <c r="C227" i="4"/>
  <c r="A228" i="4" a="1"/>
  <c r="A228" i="4" s="1"/>
  <c r="C228" i="4" l="1"/>
  <c r="H228" i="4"/>
  <c r="B228" i="4"/>
  <c r="G228" i="4"/>
  <c r="F228" i="4"/>
  <c r="E228" i="4"/>
  <c r="D228" i="4"/>
  <c r="A229" i="4" a="1"/>
  <c r="A229" i="4" s="1"/>
  <c r="F229" i="4" l="1"/>
  <c r="E229" i="4"/>
  <c r="D229" i="4"/>
  <c r="C229" i="4"/>
  <c r="H229" i="4"/>
  <c r="B229" i="4"/>
  <c r="G229" i="4"/>
  <c r="A230" i="4" a="1"/>
  <c r="A230" i="4" s="1"/>
  <c r="C230" i="4" l="1"/>
  <c r="H230" i="4"/>
  <c r="B230" i="4"/>
  <c r="G230" i="4"/>
  <c r="F230" i="4"/>
  <c r="E230" i="4"/>
  <c r="D230" i="4"/>
  <c r="A231" i="4" a="1"/>
  <c r="A231" i="4" s="1"/>
  <c r="F231" i="4" l="1"/>
  <c r="E231" i="4"/>
  <c r="D231" i="4"/>
  <c r="C231" i="4"/>
  <c r="H231" i="4"/>
  <c r="B231" i="4"/>
  <c r="G231" i="4"/>
  <c r="A232" i="4" a="1"/>
  <c r="A232" i="4" s="1"/>
  <c r="C232" i="4" l="1"/>
  <c r="H232" i="4"/>
  <c r="B232" i="4"/>
  <c r="G232" i="4"/>
  <c r="F232" i="4"/>
  <c r="E232" i="4"/>
  <c r="D232" i="4"/>
  <c r="A233" i="4" a="1"/>
  <c r="A233" i="4" s="1"/>
  <c r="F233" i="4" l="1"/>
  <c r="E233" i="4"/>
  <c r="D233" i="4"/>
  <c r="C233" i="4"/>
  <c r="H233" i="4"/>
  <c r="B233" i="4"/>
  <c r="G233" i="4"/>
  <c r="A234" i="4" a="1"/>
  <c r="A234" i="4" s="1"/>
  <c r="C234" i="4" l="1"/>
  <c r="H234" i="4"/>
  <c r="B234" i="4"/>
  <c r="G234" i="4"/>
  <c r="F234" i="4"/>
  <c r="E234" i="4"/>
  <c r="D234" i="4"/>
  <c r="A235" i="4" a="1"/>
  <c r="A235" i="4" s="1"/>
  <c r="F235" i="4" l="1"/>
  <c r="E235" i="4"/>
  <c r="D235" i="4"/>
  <c r="C235" i="4"/>
  <c r="H235" i="4"/>
  <c r="B235" i="4"/>
  <c r="G235" i="4"/>
  <c r="A236" i="4" a="1"/>
  <c r="A236" i="4" s="1"/>
  <c r="C236" i="4" l="1"/>
  <c r="H236" i="4"/>
  <c r="B236" i="4"/>
  <c r="G236" i="4"/>
  <c r="F236" i="4"/>
  <c r="E236" i="4"/>
  <c r="D236" i="4"/>
  <c r="A237" i="4" a="1"/>
  <c r="A237" i="4" s="1"/>
  <c r="F237" i="4" l="1"/>
  <c r="E237" i="4"/>
  <c r="D237" i="4"/>
  <c r="C237" i="4"/>
  <c r="H237" i="4"/>
  <c r="B237" i="4"/>
  <c r="G237" i="4"/>
  <c r="A238" i="4" a="1"/>
  <c r="A238" i="4" s="1"/>
  <c r="C238" i="4" l="1"/>
  <c r="H238" i="4"/>
  <c r="B238" i="4"/>
  <c r="G238" i="4"/>
  <c r="F238" i="4"/>
  <c r="E238" i="4"/>
  <c r="D238" i="4"/>
  <c r="A239" i="4" a="1"/>
  <c r="A239" i="4" s="1"/>
  <c r="F239" i="4" l="1"/>
  <c r="E239" i="4"/>
  <c r="D239" i="4"/>
  <c r="C239" i="4"/>
  <c r="H239" i="4"/>
  <c r="B239" i="4"/>
  <c r="G239" i="4"/>
  <c r="A240" i="4" a="1"/>
  <c r="A240" i="4" s="1"/>
  <c r="E240" i="4" l="1"/>
  <c r="C240" i="4"/>
  <c r="B240" i="4"/>
  <c r="H240" i="4"/>
  <c r="G240" i="4"/>
  <c r="F240" i="4"/>
  <c r="D240" i="4"/>
  <c r="A241" i="4" a="1"/>
  <c r="A241" i="4" s="1"/>
  <c r="H241" i="4" l="1"/>
  <c r="B241" i="4"/>
  <c r="G241" i="4"/>
  <c r="F241" i="4"/>
  <c r="E241" i="4"/>
  <c r="D241" i="4"/>
  <c r="C241" i="4"/>
  <c r="A242" i="4" a="1"/>
  <c r="A242" i="4" s="1"/>
  <c r="E242" i="4" l="1"/>
  <c r="G242" i="4"/>
  <c r="F242" i="4"/>
  <c r="D242" i="4"/>
  <c r="C242" i="4"/>
  <c r="B242" i="4"/>
  <c r="H242" i="4"/>
</calcChain>
</file>

<file path=xl/sharedStrings.xml><?xml version="1.0" encoding="utf-8"?>
<sst xmlns="http://schemas.openxmlformats.org/spreadsheetml/2006/main" count="2757" uniqueCount="606">
  <si>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</si>
  <si>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</si>
  <si>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</si>
  <si>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</si>
  <si>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</si>
  <si>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</si>
  <si>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</si>
  <si>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</si>
  <si>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</si>
  <si>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</si>
  <si>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</si>
  <si>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</si>
  <si>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</si>
  <si>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</si>
  <si>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</si>
  <si>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</si>
  <si>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</si>
  <si>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</si>
  <si>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</si>
  <si>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</si>
  <si>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</si>
  <si>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</si>
  <si>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</si>
  <si>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</si>
  <si>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</si>
  <si>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</si>
  <si>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</si>
  <si>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periods</t>
  </si>
  <si>
    <t>Red Time Band</t>
  </si>
  <si>
    <t>Amber Time Band</t>
  </si>
  <si>
    <t>Green Time Band</t>
  </si>
  <si>
    <t>Black Time Band</t>
  </si>
  <si>
    <t>Yellow Time Band</t>
  </si>
  <si>
    <t>Monday to Friday 
(Including Bank Holidays)
All Year</t>
  </si>
  <si>
    <t>16:00 - 19:00</t>
  </si>
  <si>
    <t>07:00 - 16:00
19.00 - 23.00</t>
  </si>
  <si>
    <t>00:00 - 07:00
23:00 - 24:00</t>
  </si>
  <si>
    <t>Saturday and Sunday
All Year</t>
  </si>
  <si>
    <t>00:00 - 24:00</t>
  </si>
  <si>
    <t>Notes</t>
  </si>
  <si>
    <t>All times are in UK Clock time</t>
  </si>
  <si>
    <t>Tariff name</t>
  </si>
  <si>
    <t>Open LLFCs</t>
  </si>
  <si>
    <t>PCs</t>
  </si>
  <si>
    <t>Fixed charge p/MPAN/day</t>
  </si>
  <si>
    <t>Capacity charge p/kVA/day</t>
  </si>
  <si>
    <t>Exceeded capacity charge
p/kVA/day</t>
  </si>
  <si>
    <t>Reactive power charge
p/kVArh</t>
  </si>
  <si>
    <t>Closed LLFCs</t>
  </si>
  <si>
    <t>Copy EDCM table 5001 range starting B101 and paste into G10.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</si>
  <si>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</si>
  <si>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</si>
  <si>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</si>
  <si>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</si>
  <si>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</si>
  <si>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</si>
  <si>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</si>
  <si>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</si>
  <si>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</si>
  <si>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</si>
  <si>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</si>
  <si>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</si>
  <si>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</si>
  <si>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</si>
  <si>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</si>
  <si>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</si>
  <si>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</si>
  <si>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</si>
  <si>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</si>
  <si>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</si>
  <si>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</si>
  <si>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</si>
  <si>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</si>
  <si>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</si>
  <si>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</si>
  <si>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</si>
  <si>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</si>
  <si>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</si>
  <si>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Period 1</t>
  </si>
  <si>
    <t>Period 2</t>
  </si>
  <si>
    <t>Period 3</t>
  </si>
  <si>
    <t>Period 4</t>
  </si>
  <si>
    <t>Period 5</t>
  </si>
  <si>
    <t>Winter Peak</t>
  </si>
  <si>
    <t>Summer Peak</t>
  </si>
  <si>
    <t>Winter Shoulder</t>
  </si>
  <si>
    <t>Night</t>
  </si>
  <si>
    <t>Other</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</si>
  <si>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</si>
  <si>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</si>
  <si>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</si>
  <si>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</si>
  <si>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</si>
  <si>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</si>
  <si>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</si>
  <si>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</si>
  <si>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</si>
  <si>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</si>
  <si>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</si>
  <si>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</si>
  <si>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</si>
  <si>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</si>
  <si>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CVA site specific LLFs</t>
  </si>
  <si>
    <t>MSID</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</si>
  <si>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</si>
  <si>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</si>
  <si>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</si>
  <si>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</si>
  <si>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</si>
  <si>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</si>
  <si>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</si>
  <si>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</si>
  <si>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</si>
  <si>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</si>
  <si>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</si>
  <si>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</si>
  <si>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</si>
  <si>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</si>
  <si>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</si>
  <si>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</si>
  <si>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</si>
  <si>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</si>
  <si>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</si>
  <si>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</si>
  <si>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</si>
  <si>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</si>
  <si>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O</t>
  </si>
  <si>
    <t>10-hour OP + w/e</t>
  </si>
  <si>
    <t>10.5-hour OP</t>
  </si>
  <si>
    <t>11 Hour OP</t>
  </si>
  <si>
    <t>11.5-hour OP</t>
  </si>
  <si>
    <t>11-hour OP</t>
  </si>
  <si>
    <t>O or Unsupported (SWEB)</t>
  </si>
  <si>
    <t>Key Meter pseudo 2-rate</t>
  </si>
  <si>
    <t>7-hour E7</t>
  </si>
  <si>
    <t>Unmetered D ("dawn-to-dusk")</t>
  </si>
  <si>
    <t>Unmetered C ("half-night &amp; pre-dawn")</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</si>
  <si>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</si>
  <si>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</si>
  <si>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</si>
  <si>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</si>
  <si>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</si>
  <si>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</si>
  <si>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</si>
  <si>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</si>
  <si>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</si>
  <si>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</si>
  <si>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</si>
  <si>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</si>
  <si>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</si>
  <si>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</si>
  <si>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</si>
  <si>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</si>
  <si>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</si>
  <si>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</si>
  <si>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</si>
  <si>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</si>
  <si>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</si>
  <si>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</si>
  <si>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</si>
  <si>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</si>
  <si>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</si>
  <si>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</si>
  <si>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</si>
  <si>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</si>
  <si>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</si>
  <si>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</si>
  <si>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</si>
  <si>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</si>
  <si>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</si>
  <si>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</si>
  <si>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</si>
  <si>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</si>
  <si>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</si>
  <si>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</si>
  <si>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</si>
  <si>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</si>
  <si>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</si>
  <si>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</si>
  <si>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</si>
  <si>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</si>
  <si>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</si>
  <si>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</si>
  <si>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</si>
  <si>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</si>
  <si>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</si>
  <si>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</si>
  <si>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</si>
  <si>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</si>
  <si>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</si>
  <si>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</si>
  <si>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</si>
  <si>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</si>
  <si>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</si>
  <si>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</si>
  <si>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</si>
  <si>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</si>
  <si>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</si>
  <si>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</si>
  <si>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</si>
  <si>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</si>
  <si>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</si>
  <si>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</si>
  <si>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</si>
  <si>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</si>
  <si>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</si>
  <si>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</si>
  <si>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</si>
  <si>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</si>
  <si>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</si>
  <si>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2 or Unsupported (SWAE and SWEB)</t>
  </si>
  <si>
    <t>1 or Unsupported (SWAE and SWEB)</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</si>
  <si>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</si>
  <si>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</si>
  <si>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</si>
  <si>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</si>
  <si>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</si>
  <si>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</si>
  <si>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</si>
  <si>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</si>
  <si>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</si>
  <si>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</si>
  <si>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</si>
  <si>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</si>
  <si>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</si>
  <si>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</si>
  <si>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</si>
  <si>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</si>
  <si>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</si>
  <si>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</si>
  <si>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</si>
  <si>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</si>
  <si>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</si>
  <si>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</si>
  <si>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</si>
  <si>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</si>
  <si>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</si>
  <si>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</si>
  <si>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</si>
  <si>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</si>
  <si>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</si>
  <si>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</si>
  <si>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</si>
  <si>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</si>
  <si>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</si>
  <si>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</si>
  <si>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</si>
  <si>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</si>
  <si>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</si>
  <si>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</si>
  <si>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</si>
  <si>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</si>
  <si>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</si>
  <si>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</si>
  <si>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</si>
  <si>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</si>
  <si>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</si>
  <si>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</si>
  <si>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</si>
  <si>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</si>
  <si>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</si>
  <si>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</si>
  <si>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</si>
  <si>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</si>
  <si>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</si>
  <si>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</si>
  <si>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</si>
  <si>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</si>
  <si>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</si>
  <si>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</si>
  <si>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</si>
  <si>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</si>
  <si>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</si>
  <si>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</si>
  <si>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</si>
  <si>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</si>
  <si>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</si>
  <si>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</si>
  <si>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</si>
  <si>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</si>
  <si>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</si>
  <si>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</si>
  <si>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</si>
  <si>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</si>
  <si>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</si>
  <si>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</si>
  <si>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</si>
  <si>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</si>
  <si>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</si>
  <si>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</si>
  <si>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</si>
  <si>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</si>
  <si>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</si>
  <si>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</si>
  <si>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</si>
  <si>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</si>
  <si>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</si>
  <si>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</si>
  <si>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</si>
  <si>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</si>
  <si>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</si>
  <si>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</si>
  <si>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</si>
  <si>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</si>
  <si>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</si>
  <si>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</si>
  <si>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</si>
  <si>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</si>
  <si>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</si>
  <si>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</si>
  <si>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</si>
  <si>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</si>
  <si>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</si>
  <si>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</si>
  <si>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</si>
  <si>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</si>
  <si>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</si>
  <si>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</si>
  <si>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</si>
  <si>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</si>
  <si>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</si>
  <si>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</si>
  <si>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</si>
  <si>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</si>
  <si>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</si>
  <si>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</si>
  <si>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</si>
  <si>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</si>
  <si>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</si>
  <si>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</si>
  <si>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</si>
  <si>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</si>
  <si>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</si>
  <si>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</si>
  <si>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</si>
  <si>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</si>
  <si>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</si>
  <si>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</si>
  <si>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</si>
  <si>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</si>
  <si>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</si>
  <si>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</si>
  <si>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</si>
  <si>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</si>
  <si>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</si>
  <si>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</si>
  <si>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</si>
  <si>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</si>
  <si>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</si>
  <si>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</si>
  <si>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</si>
  <si>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</si>
  <si>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</si>
  <si>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</si>
  <si>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</si>
  <si>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</si>
  <si>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</si>
  <si>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</si>
  <si>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</si>
  <si>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</si>
  <si>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</si>
  <si>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</si>
  <si>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</si>
  <si>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</si>
  <si>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</si>
  <si>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</si>
  <si>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</si>
  <si>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</si>
  <si>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</si>
  <si>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</si>
  <si>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</si>
  <si>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</si>
  <si>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</si>
  <si>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</si>
  <si>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</si>
  <si>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</si>
  <si>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</si>
  <si>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</si>
  <si>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</si>
  <si>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</si>
  <si>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</si>
  <si>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</si>
  <si>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</si>
  <si>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</si>
  <si>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</si>
  <si>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</si>
  <si>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</si>
  <si>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</si>
  <si>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</si>
  <si>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</si>
  <si>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</si>
  <si>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</si>
  <si>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</si>
  <si>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</si>
  <si>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</si>
  <si>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</si>
  <si>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</si>
  <si>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</si>
  <si>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</si>
  <si>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</si>
  <si>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does not currently have any Designated EHV customers</t>
  </si>
  <si>
    <t>Fulcrum Electricity Assets Ltd does not currently have any EHV Site Specific customers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</si>
  <si>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</si>
  <si>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t>Contains the underlying [</t>
    </r>
    <r>
      <rPr>
        <sz val="11"/>
        <color theme="3"/>
        <rFont val="Arial"/>
        <family val="2"/>
      </rPr>
      <t>nodal/network group</t>
    </r>
    <r>
      <rPr>
        <sz val="11"/>
        <rFont val="Arial"/>
        <family val="2"/>
      </rPr>
      <t xml:space="preserve">] costs used to calculate the current EDCM charges. </t>
    </r>
  </si>
  <si>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</si>
  <si>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2021/22</t>
  </si>
  <si>
    <t>1 April 2021</t>
  </si>
  <si>
    <t>Red/black unit charge
p/kWh</t>
  </si>
  <si>
    <t>Amber/yellow unit charge
p/kWh</t>
  </si>
  <si>
    <t>Green unit charge
p/kWh</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</si>
  <si>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</si>
  <si>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</si>
  <si>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</si>
  <si>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</si>
  <si>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</si>
  <si>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</si>
  <si>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</si>
  <si>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</si>
  <si>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</si>
  <si>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</si>
  <si>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</si>
  <si>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</si>
  <si>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</si>
  <si>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</si>
  <si>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</si>
  <si>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</si>
  <si>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LDNO LV: Domestic Aggregated</t>
  </si>
  <si>
    <t>LDNO LV: Domestic Aggregated (related MPAN)</t>
  </si>
  <si>
    <t>LDNO LV: Non-Domestic Aggregated</t>
  </si>
  <si>
    <t>LDNO LV: Non-Domestic Aggregated (related MPAN)</t>
  </si>
  <si>
    <t>LDNO LV: LV Site Specific</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</si>
  <si>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</si>
  <si>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</si>
  <si>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</si>
  <si>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</si>
  <si>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</si>
  <si>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</si>
  <si>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</si>
  <si>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</si>
  <si>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</si>
  <si>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</si>
  <si>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</si>
  <si>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</si>
  <si>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</si>
  <si>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</si>
  <si>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</si>
  <si>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</si>
  <si>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</si>
  <si>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</si>
  <si>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</si>
  <si>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</si>
  <si>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</si>
  <si>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</si>
  <si>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</si>
  <si>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</si>
  <si>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</si>
  <si>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</si>
  <si>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</si>
  <si>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</si>
  <si>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</si>
  <si>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</si>
  <si>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</si>
  <si>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</si>
  <si>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</si>
  <si>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</si>
  <si>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</si>
  <si>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</si>
  <si>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</si>
  <si>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</si>
  <si>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</si>
  <si>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</si>
  <si>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</si>
  <si>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</si>
  <si>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</si>
  <si>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</si>
  <si>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</si>
  <si>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</si>
  <si>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</si>
  <si>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</si>
  <si>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</si>
  <si>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</si>
  <si>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</si>
  <si>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</si>
  <si>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</si>
  <si>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</si>
  <si>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</si>
  <si>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</si>
  <si>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</si>
  <si>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</si>
  <si>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</si>
  <si>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</si>
  <si>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</si>
  <si>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</si>
  <si>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</si>
  <si>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</si>
  <si>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</si>
  <si>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</si>
  <si>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</si>
  <si>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</si>
  <si>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</si>
  <si>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</si>
  <si>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</si>
  <si>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</si>
  <si>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</si>
  <si>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</si>
  <si>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</si>
  <si>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</si>
  <si>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</si>
  <si>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</si>
  <si>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</si>
  <si>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</si>
  <si>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</si>
  <si>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</si>
  <si>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</si>
  <si>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A/R</t>
  </si>
  <si>
    <t>A</t>
  </si>
  <si>
    <t>Notes updated</t>
  </si>
  <si>
    <t>Updated to reflect DCP 268 which delinks all tariffs from the TPR bands</t>
  </si>
  <si>
    <t>Code 1 &amp; 2 changed to A</t>
  </si>
  <si>
    <t>Code O changed to A/R</t>
  </si>
  <si>
    <t>Removed TPR</t>
  </si>
  <si>
    <t>Removed TPR lookup element as this no longer effects which rate to apply</t>
  </si>
  <si>
    <t>Annex 1 contains the charges to LV and HV Designated Properties and Unmetered Supplies.</t>
  </si>
  <si>
    <t>11:00 - 14:00
16:00 - 19:00</t>
  </si>
  <si>
    <t>07:00 - 11:00
14:00 - 16:00
19:00 - 23:00</t>
  </si>
  <si>
    <t>LV and HV designated properties and Unmetered Supplies tariff calculator</t>
  </si>
  <si>
    <t>Time Bands for LV and HV Designated Properties</t>
  </si>
  <si>
    <t>Time Bands for Unmetered Properties</t>
  </si>
  <si>
    <t>Red unit charge
p/kWh</t>
  </si>
  <si>
    <t>Amber unit charge
p/kWh</t>
  </si>
  <si>
    <t>Fixed charge 
p/MPAN/day</t>
  </si>
  <si>
    <t>n/a</t>
  </si>
  <si>
    <t>Capacity charge 
p/kVA/day</t>
  </si>
  <si>
    <t>Exceeded Capacity charge 
p/kVA/day</t>
  </si>
  <si>
    <t>Black unit charge
p/kWh</t>
  </si>
  <si>
    <t>Yellow unit charge
p/kWh</t>
  </si>
  <si>
    <t>Fulcrum Electricity Assets Limited - GSP_E</t>
  </si>
  <si>
    <t>Monday to Friday Nov to Feb</t>
  </si>
  <si>
    <t>16:00 to 19:00</t>
  </si>
  <si>
    <t>07:30 to 16:00
19:00 to 21:00</t>
  </si>
  <si>
    <t>00:00 to 07:30
21:00 to 24:00</t>
  </si>
  <si>
    <t>Monday to Friday Mar to Oct</t>
  </si>
  <si>
    <t>07:30 to 21:00</t>
  </si>
  <si>
    <t>Weekends</t>
  </si>
  <si>
    <t>00:00 to 24:00</t>
  </si>
  <si>
    <t>3, 4 or 5-8</t>
  </si>
  <si>
    <t>0, 1 or 8</t>
  </si>
  <si>
    <t>Monday to Friday 
Mar to Oct</t>
  </si>
  <si>
    <t>Monday to Friday 
Nov to Feb</t>
  </si>
  <si>
    <t>00:30 – 07:30</t>
  </si>
  <si>
    <t>07:30 – 00:30</t>
  </si>
  <si>
    <t>16:00 – 19:00</t>
  </si>
  <si>
    <t>07:30 – 16:00
19:00 – 20:00</t>
  </si>
  <si>
    <t>20:00 – 00:30</t>
  </si>
  <si>
    <t>141, 142, 145, 149, 278, 281</t>
  </si>
  <si>
    <t>143, 144, 146, 279, 280, 282</t>
  </si>
  <si>
    <t>140, 148</t>
  </si>
  <si>
    <t>540, 541</t>
  </si>
  <si>
    <t>E15, E16, E17, E18, E19, E48, E49, E50, E51, E52 ,E81, E82, E83, E84, E85</t>
  </si>
  <si>
    <t>747, 748, 751, 752</t>
  </si>
  <si>
    <t>892, 891, 755</t>
  </si>
  <si>
    <t>141, 142, 145</t>
  </si>
  <si>
    <t>143, 144, 146</t>
  </si>
  <si>
    <t>E15, E16, E17, E18, E19</t>
  </si>
  <si>
    <t>747, 748</t>
  </si>
  <si>
    <t>149, 278, 281</t>
  </si>
  <si>
    <t>279, 280, 282</t>
  </si>
  <si>
    <t>E48, E49, E50, E51, E52</t>
  </si>
  <si>
    <t>753, 754</t>
  </si>
  <si>
    <t>751, 752</t>
  </si>
  <si>
    <t>892, 891</t>
  </si>
  <si>
    <t>E81, E82, E83, E84, E85</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</si>
  <si>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</si>
  <si>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</si>
  <si>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</si>
  <si>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</si>
  <si>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</si>
  <si>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</si>
  <si>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</si>
  <si>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140, 141, 142, 143, 144, 145, 146, 747, 748, E15, E16, E17, E18, E19</t>
  </si>
  <si>
    <t>148, 149, 278, 279, 280, 281, 282, 283, 540, 750, 751, 752, 753, 754, 891, 892, E48, E49, E50, E51, E52</t>
  </si>
  <si>
    <t>LV Site Specific Storage Import</t>
  </si>
  <si>
    <t>LV Sub Site Specific Storage Import</t>
  </si>
  <si>
    <t>HV Site Specific Storage Import</t>
  </si>
  <si>
    <t>LDNO LV: LV Site Specific Storage Import</t>
  </si>
  <si>
    <t>LDNO HV: LV Site Specific Storage Import</t>
  </si>
  <si>
    <t>LDNO HV: LV Sub Site Specific Storage Import</t>
  </si>
  <si>
    <t>LDNO HV: HV Site Specific Storage Import</t>
  </si>
  <si>
    <t>LDNO HVplus: LV Site Specific Storage Import</t>
  </si>
  <si>
    <t>LDNO HVplus: LV Sub Site Specific Storage Import</t>
  </si>
  <si>
    <t>LDNO HVplus: HV Site Specific Storage Import</t>
  </si>
  <si>
    <t>LDNO EHV: LV Site Specific Storage Import</t>
  </si>
  <si>
    <t>LDNO EHV: LV Sub Site Specific Storage Import</t>
  </si>
  <si>
    <t>LDNO EHV: HV Site Specific Storage Import</t>
  </si>
  <si>
    <t>LDNO 132kV/EHV: LV Site Specific Storage Import</t>
  </si>
  <si>
    <t>LDNO 132kV/EHV: LV Sub Site Specific Storage Import</t>
  </si>
  <si>
    <t>LDNO 132kV/EHV: HV Site Specific Storage Import</t>
  </si>
  <si>
    <t>LDNO 132kV: LV Site Specific Storage Import</t>
  </si>
  <si>
    <t>LDNO 132kV: LV Sub Site Specific Storage Import</t>
  </si>
  <si>
    <t>LDNO 132kV: HV Site Specific Storage Import</t>
  </si>
  <si>
    <t>LDNO 0000: LV Site Specific Storage Import</t>
  </si>
  <si>
    <t>LDNO 0000: LV Sub Site Specific Storage Import</t>
  </si>
  <si>
    <t>LDNO 0000: HV Site Specific Storage Import</t>
  </si>
  <si>
    <t>0, 1 or 2</t>
  </si>
  <si>
    <t>0 or 3-8</t>
  </si>
  <si>
    <t>0 or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</si>
</sst>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_ ;[Red]\-0.000\ "/>
    <numFmt numFmtId="167" formatCode="#"/>
    <numFmt numFmtId="168" formatCode="000"/>
    <numFmt numFmtId="169" formatCode="#,##0.00_ ;[Red]\-#,##0.00\ "/>
    <numFmt numFmtId="170" formatCode="#,##0.000"/>
    <numFmt numFmtId="171" formatCode="_(?,???,??0.000_);[Red]\(?,???,??0.000\);_(?,???,???.???_)"/>
    <numFmt numFmtId="172" formatCode="_(?,???,??0.00_);[Red]\(?,???,??0.00\);_(?,???,???.??_)"/>
    <numFmt numFmtId="173" formatCode="\ _(???,???,??0.00_);[Red]\ \(???,???,??0.00\);"/>
    <numFmt numFmtId="174" formatCode="0000"/>
    <numFmt numFmtId="175" formatCode="00000"/>
    <numFmt numFmtId="176" formatCode="0.000;[Red]\-0.000;?;"/>
    <numFmt numFmtId="177" formatCode="0.00;[Red]\-0.00;?;"/>
    <numFmt numFmtId="178" formatCode="#,##0;\-#,##0;;"/>
    <numFmt numFmtId="179" formatCode="#,##0;[Red]\-#,##0;;"/>
    <numFmt numFmtId="180" formatCode="0.000_ ;\-0.000\ "/>
  </numFmts>
  <fonts count="31" x14ac:knownFonts="1">
    <font>
      <sz val="10"/>
      <name val="Arial"/>
    </font>
    <font>
      <sz val="11"/>
      <color theme="1"/>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b/>
      <sz val="11"/>
      <color rgb="FF000000"/>
      <name val="Times New Roman"/>
      <family val="1"/>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
      <sz val="11"/>
      <color theme="3"/>
      <name val="Arial"/>
      <family val="2"/>
    </font>
    <font>
      <b/>
      <sz val="8"/>
      <color theme="0"/>
      <name val="Arial"/>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C0C0C0"/>
        <bgColor indexed="64"/>
      </patternFill>
    </fill>
  </fills>
  <borders count="1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xf numFmtId="43" fontId="3" fillId="0" borderId="0" applyFont="0" applyFill="0" applyBorder="0" applyAlignment="0" applyProtection="0"/>
    <xf numFmtId="0" fontId="2"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0" fillId="2" borderId="0" applyNumberFormat="0" applyBorder="0" applyAlignment="0" applyProtection="0"/>
    <xf numFmtId="0" fontId="5" fillId="3" borderId="3" applyNumberFormat="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7"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27" fillId="5" borderId="0" applyNumberFormat="0" applyBorder="0" applyAlignment="0" applyProtection="0"/>
    <xf numFmtId="0" fontId="27" fillId="8" borderId="0" applyNumberFormat="0" applyBorder="0" applyAlignment="0" applyProtection="0"/>
    <xf numFmtId="0" fontId="1" fillId="0" borderId="0" applyNumberFormat="0" applyFill="0" applyBorder="0" applyAlignment="0" applyProtection="0">
      <alignment horizontal="left"/>
    </xf>
  </cellStyleXfs>
  <cellXfs count="318">
    <xf numFmtId="0" fontId="0" fillId="0" borderId="0" xfId="0"/>
    <xf numFmtId="0" fontId="0" fillId="0" borderId="0" xfId="0" applyProtection="1">
      <protection locked="0"/>
    </xf>
    <xf numFmtId="49" fontId="2" fillId="0" borderId="0" xfId="2" quotePrefix="1" applyNumberFormat="1" applyFont="1" applyBorder="1" applyAlignment="1" applyProtection="1">
      <alignment horizontal="left" vertical="center"/>
      <protection locked="0"/>
    </xf>
    <xf numFmtId="0" fontId="3" fillId="0" borderId="0" xfId="0" applyFont="1" applyProtection="1">
      <protection locked="0"/>
    </xf>
    <xf numFmtId="0" fontId="3" fillId="0" borderId="0" xfId="0" applyFont="1" applyBorder="1" applyProtection="1">
      <protection locked="0"/>
    </xf>
    <xf numFmtId="49" fontId="4" fillId="5" borderId="0" xfId="4" quotePrefix="1" applyNumberFormat="1" applyFont="1" applyFill="1" applyAlignment="1" applyProtection="1">
      <alignment horizontal="center" vertical="center" wrapText="1"/>
      <protection locked="0"/>
    </xf>
    <xf numFmtId="49" fontId="4" fillId="5" borderId="0" xfId="4" applyNumberFormat="1" applyFont="1" applyFill="1" applyAlignment="1" applyProtection="1">
      <alignment horizontal="center" vertical="center" wrapText="1"/>
      <protection locked="0"/>
    </xf>
    <xf numFmtId="49" fontId="4" fillId="5" borderId="0" xfId="4" quotePrefix="1" applyNumberFormat="1" applyFont="1" applyFill="1" applyAlignment="1" applyProtection="1">
      <alignment horizontal="left" vertical="center" wrapText="1"/>
      <protection locked="0"/>
    </xf>
    <xf numFmtId="49" fontId="6" fillId="3" borderId="3" xfId="6" applyNumberFormat="1" applyFont="1" applyAlignment="1" applyProtection="1">
      <alignment horizontal="center" vertical="center" wrapText="1"/>
      <protection locked="0"/>
    </xf>
    <xf numFmtId="49" fontId="2" fillId="0" borderId="0" xfId="2" applyNumberFormat="1" applyFont="1" applyBorder="1" applyAlignment="1" applyProtection="1">
      <alignment vertical="center"/>
      <protection locked="0"/>
    </xf>
    <xf numFmtId="49" fontId="4" fillId="5" borderId="0" xfId="4" applyNumberFormat="1" applyFont="1" applyFill="1" applyBorder="1" applyAlignment="1" applyProtection="1">
      <alignment vertical="center" wrapText="1"/>
      <protection locked="0"/>
    </xf>
    <xf numFmtId="0" fontId="7" fillId="0" borderId="0" xfId="13" applyAlignment="1" applyProtection="1">
      <alignment horizontal="left" vertical="top"/>
    </xf>
    <xf numFmtId="49" fontId="4" fillId="0" borderId="0" xfId="3" applyNumberFormat="1" applyFont="1" applyBorder="1" applyAlignment="1" applyProtection="1">
      <alignment vertical="center"/>
      <protection locked="0"/>
    </xf>
    <xf numFmtId="49" fontId="4" fillId="0" borderId="0" xfId="3" quotePrefix="1" applyNumberFormat="1" applyFont="1" applyBorder="1" applyAlignment="1" applyProtection="1">
      <alignment horizontal="left" vertical="center"/>
      <protection locked="0"/>
    </xf>
    <xf numFmtId="49" fontId="4" fillId="5" borderId="0" xfId="4" applyNumberFormat="1" applyFont="1" applyFill="1" applyAlignment="1" applyProtection="1">
      <alignment vertical="center" wrapText="1"/>
      <protection locked="0"/>
    </xf>
    <xf numFmtId="0" fontId="7" fillId="10" borderId="0" xfId="13"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4"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7" xfId="0" applyFont="1" applyBorder="1" applyAlignment="1">
      <alignment horizontal="left" vertical="center" wrapText="1" indent="1"/>
    </xf>
    <xf numFmtId="0" fontId="3" fillId="0" borderId="7" xfId="0" applyFont="1" applyBorder="1" applyAlignment="1">
      <alignment horizontal="center" vertical="center" wrapText="1"/>
    </xf>
    <xf numFmtId="0" fontId="3" fillId="11"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12"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0" fontId="14" fillId="19" borderId="6" xfId="0" applyFont="1" applyFill="1" applyBorder="1" applyAlignment="1" applyProtection="1">
      <alignment horizontal="center" vertical="center" wrapText="1"/>
      <protection locked="0"/>
    </xf>
    <xf numFmtId="49" fontId="14" fillId="19" borderId="6" xfId="0" applyNumberFormat="1" applyFont="1" applyFill="1" applyBorder="1" applyAlignment="1" applyProtection="1">
      <alignment horizontal="center" vertical="center" wrapText="1"/>
      <protection locked="0"/>
    </xf>
    <xf numFmtId="0" fontId="7" fillId="10" borderId="0" xfId="13" applyFont="1" applyFill="1" applyAlignment="1" applyProtection="1">
      <alignment vertical="center"/>
    </xf>
    <xf numFmtId="0" fontId="3" fillId="10" borderId="5" xfId="14" quotePrefix="1" applyFont="1" applyFill="1" applyBorder="1" applyAlignment="1">
      <alignment vertical="center" wrapText="1"/>
    </xf>
    <xf numFmtId="0" fontId="3" fillId="10" borderId="0" xfId="14" applyFont="1" applyFill="1" applyAlignment="1">
      <alignment vertical="center"/>
    </xf>
    <xf numFmtId="0" fontId="16" fillId="10" borderId="0" xfId="14" applyFont="1" applyFill="1" applyAlignment="1">
      <alignment vertical="center"/>
    </xf>
    <xf numFmtId="0" fontId="16" fillId="11" borderId="0" xfId="14" applyFont="1" applyFill="1" applyBorder="1" applyAlignment="1">
      <alignment vertical="center"/>
    </xf>
    <xf numFmtId="0" fontId="12" fillId="12" borderId="6" xfId="14" quotePrefix="1" applyFont="1" applyFill="1" applyBorder="1" applyAlignment="1">
      <alignment horizontal="center" vertical="center" wrapText="1"/>
    </xf>
    <xf numFmtId="0" fontId="12" fillId="12" borderId="6" xfId="14" applyFont="1" applyFill="1" applyBorder="1" applyAlignment="1">
      <alignment horizontal="center" vertical="center" wrapText="1"/>
    </xf>
    <xf numFmtId="49" fontId="17" fillId="12" borderId="6" xfId="14" applyNumberFormat="1" applyFont="1" applyFill="1" applyBorder="1" applyAlignment="1">
      <alignment horizontal="center" vertical="center" wrapText="1"/>
    </xf>
    <xf numFmtId="49" fontId="12" fillId="12" borderId="6" xfId="14" applyNumberFormat="1" applyFont="1" applyFill="1" applyBorder="1" applyAlignment="1">
      <alignment horizontal="center" vertical="center" wrapText="1"/>
    </xf>
    <xf numFmtId="49" fontId="17" fillId="12" borderId="6" xfId="14" quotePrefix="1" applyNumberFormat="1" applyFont="1" applyFill="1" applyBorder="1" applyAlignment="1">
      <alignment horizontal="center" vertical="center" wrapText="1"/>
    </xf>
    <xf numFmtId="49" fontId="3" fillId="20" borderId="6" xfId="0" quotePrefix="1" applyNumberFormat="1" applyFont="1" applyFill="1" applyBorder="1" applyAlignment="1" applyProtection="1">
      <alignment horizontal="left" vertical="center" wrapText="1" indent="1"/>
      <protection locked="0"/>
    </xf>
    <xf numFmtId="168" fontId="3" fillId="20" borderId="6" xfId="14" applyNumberFormat="1" applyFont="1" applyFill="1" applyBorder="1" applyAlignment="1">
      <alignment horizontal="center" vertical="center" wrapText="1"/>
    </xf>
    <xf numFmtId="168" fontId="3" fillId="20" borderId="6" xfId="14" applyNumberFormat="1" applyFont="1" applyFill="1" applyBorder="1" applyAlignment="1">
      <alignment horizontal="left" vertical="center" wrapText="1" indent="1"/>
    </xf>
    <xf numFmtId="166" fontId="18" fillId="23" borderId="6" xfId="14" applyNumberFormat="1" applyFont="1" applyFill="1" applyBorder="1" applyAlignment="1" applyProtection="1">
      <alignment horizontal="right" vertical="center" indent="1"/>
      <protection locked="0"/>
    </xf>
    <xf numFmtId="169" fontId="18" fillId="23" borderId="6" xfId="14" applyNumberFormat="1" applyFont="1" applyFill="1" applyBorder="1" applyAlignment="1" applyProtection="1">
      <alignment horizontal="right" vertical="center" indent="1"/>
      <protection locked="0"/>
    </xf>
    <xf numFmtId="164" fontId="18" fillId="23" borderId="6" xfId="14" applyNumberFormat="1" applyFont="1" applyFill="1" applyBorder="1" applyAlignment="1" applyProtection="1">
      <alignment horizontal="right" vertical="center" indent="1"/>
      <protection locked="0"/>
    </xf>
    <xf numFmtId="166" fontId="18" fillId="20" borderId="6" xfId="14" applyNumberFormat="1" applyFont="1" applyFill="1" applyBorder="1" applyAlignment="1" applyProtection="1">
      <alignment horizontal="right" vertical="center" indent="1"/>
      <protection locked="0"/>
    </xf>
    <xf numFmtId="169" fontId="18" fillId="20" borderId="6" xfId="14" applyNumberFormat="1" applyFont="1" applyFill="1" applyBorder="1" applyAlignment="1" applyProtection="1">
      <alignment horizontal="right" vertical="center" indent="1"/>
      <protection locked="0"/>
    </xf>
    <xf numFmtId="164" fontId="18" fillId="20" borderId="6" xfId="14" applyNumberFormat="1" applyFont="1" applyFill="1" applyBorder="1" applyAlignment="1" applyProtection="1">
      <alignment horizontal="right" vertical="center" indent="1"/>
      <protection locked="0"/>
    </xf>
    <xf numFmtId="0" fontId="3" fillId="10" borderId="0" xfId="14" applyFont="1" applyFill="1" applyAlignment="1">
      <alignment horizontal="center" vertical="center"/>
    </xf>
    <xf numFmtId="170" fontId="3" fillId="10" borderId="0" xfId="14" applyNumberFormat="1" applyFont="1" applyFill="1" applyAlignment="1">
      <alignment horizontal="center" vertical="center"/>
    </xf>
    <xf numFmtId="0" fontId="3" fillId="10" borderId="0" xfId="14" applyFont="1" applyFill="1"/>
    <xf numFmtId="0" fontId="12" fillId="11" borderId="10" xfId="0" applyFont="1" applyFill="1" applyBorder="1" applyAlignment="1">
      <alignment horizontal="left" vertical="center" wrapText="1"/>
    </xf>
    <xf numFmtId="0" fontId="12" fillId="11" borderId="10"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1" fillId="11" borderId="5" xfId="4" applyNumberFormat="1" applyFont="1" applyFill="1" applyBorder="1" applyAlignment="1">
      <alignment horizontal="center" vertical="center" wrapText="1"/>
    </xf>
    <xf numFmtId="2" fontId="12" fillId="12" borderId="6" xfId="14" applyNumberFormat="1" applyFont="1" applyFill="1" applyBorder="1" applyAlignment="1">
      <alignment horizontal="center" vertical="center" wrapText="1"/>
    </xf>
    <xf numFmtId="166" fontId="18" fillId="23" borderId="6" xfId="14" applyNumberFormat="1" applyFont="1" applyFill="1" applyBorder="1" applyAlignment="1" applyProtection="1">
      <alignment horizontal="center" vertical="center"/>
    </xf>
    <xf numFmtId="169" fontId="18" fillId="23" borderId="6" xfId="1" applyNumberFormat="1" applyFont="1" applyFill="1" applyBorder="1" applyAlignment="1" applyProtection="1">
      <alignment horizontal="right" vertical="center" indent="1"/>
    </xf>
    <xf numFmtId="0" fontId="3" fillId="20" borderId="6" xfId="14" applyNumberFormat="1" applyFont="1" applyFill="1" applyBorder="1" applyAlignment="1" applyProtection="1">
      <alignment horizontal="left" vertical="center" wrapText="1" indent="1"/>
    </xf>
    <xf numFmtId="0" fontId="3" fillId="20" borderId="6" xfId="14" applyNumberFormat="1" applyFont="1" applyFill="1" applyBorder="1" applyAlignment="1" applyProtection="1">
      <alignment horizontal="center" vertical="center" wrapText="1"/>
    </xf>
    <xf numFmtId="1" fontId="3" fillId="20" borderId="6" xfId="14" applyNumberFormat="1" applyFont="1" applyFill="1" applyBorder="1" applyAlignment="1" applyProtection="1">
      <alignment horizontal="center" vertical="center" wrapText="1"/>
    </xf>
    <xf numFmtId="166" fontId="18" fillId="24" borderId="6" xfId="14" applyNumberFormat="1" applyFont="1" applyFill="1" applyBorder="1" applyAlignment="1" applyProtection="1">
      <alignment horizontal="right" vertical="center" indent="1"/>
    </xf>
    <xf numFmtId="169" fontId="18" fillId="24" borderId="6" xfId="15" applyNumberFormat="1" applyFont="1" applyFill="1" applyBorder="1" applyAlignment="1" applyProtection="1">
      <alignment horizontal="right" vertical="center" indent="1"/>
    </xf>
    <xf numFmtId="169" fontId="18" fillId="24" borderId="6" xfId="14" applyNumberFormat="1" applyFont="1" applyFill="1" applyBorder="1" applyAlignment="1" applyProtection="1">
      <alignment horizontal="right" vertical="center" indent="1"/>
    </xf>
    <xf numFmtId="1" fontId="3" fillId="20" borderId="6" xfId="14" applyNumberFormat="1" applyFont="1" applyFill="1" applyBorder="1" applyAlignment="1" applyProtection="1">
      <alignment horizontal="left" vertical="center" wrapText="1" indent="1"/>
    </xf>
    <xf numFmtId="1" fontId="3" fillId="20" borderId="6" xfId="14" applyNumberFormat="1" applyFont="1" applyFill="1" applyBorder="1" applyAlignment="1" applyProtection="1">
      <alignment horizontal="left" vertical="center" wrapText="1"/>
    </xf>
    <xf numFmtId="170" fontId="0" fillId="10" borderId="0" xfId="0" applyNumberFormat="1" applyFill="1" applyAlignment="1">
      <alignment horizontal="center" vertical="center"/>
    </xf>
    <xf numFmtId="0" fontId="3" fillId="0" borderId="6" xfId="0" quotePrefix="1" applyFont="1" applyBorder="1" applyAlignment="1">
      <alignment horizontal="left" vertical="top" wrapText="1"/>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1" fontId="0" fillId="20" borderId="6" xfId="0" applyNumberFormat="1" applyFill="1" applyBorder="1" applyAlignment="1" applyProtection="1">
      <alignment horizontal="center" vertical="center"/>
      <protection locked="0"/>
    </xf>
    <xf numFmtId="172" fontId="0" fillId="22" borderId="6" xfId="0" applyNumberFormat="1" applyFill="1" applyBorder="1" applyAlignment="1" applyProtection="1">
      <alignment horizontal="center" vertical="center"/>
      <protection locked="0"/>
    </xf>
    <xf numFmtId="167" fontId="3" fillId="21" borderId="6" xfId="0" applyNumberFormat="1" applyFont="1" applyFill="1" applyBorder="1" applyAlignment="1" applyProtection="1">
      <alignment horizontal="center" vertical="center"/>
      <protection locked="0"/>
    </xf>
    <xf numFmtId="0" fontId="11" fillId="11" borderId="0" xfId="4" applyNumberFormat="1" applyFont="1" applyFill="1" applyBorder="1" applyAlignment="1" applyProtection="1">
      <alignment horizontal="center" vertical="center" wrapText="1"/>
    </xf>
    <xf numFmtId="0" fontId="11" fillId="11" borderId="0" xfId="4" applyNumberFormat="1" applyFont="1" applyFill="1" applyBorder="1" applyAlignment="1">
      <alignment vertical="center" wrapText="1"/>
    </xf>
    <xf numFmtId="166" fontId="12" fillId="14" borderId="6" xfId="0" applyNumberFormat="1" applyFont="1" applyFill="1" applyBorder="1" applyAlignment="1" applyProtection="1">
      <alignment horizontal="center" vertical="center" wrapText="1"/>
      <protection locked="0"/>
    </xf>
    <xf numFmtId="0" fontId="3" fillId="11" borderId="0" xfId="0" applyFont="1" applyFill="1" applyBorder="1" applyAlignment="1">
      <alignment horizontal="center" vertical="center" wrapText="1"/>
    </xf>
    <xf numFmtId="0" fontId="3" fillId="18" borderId="6" xfId="0" applyFont="1" applyFill="1" applyBorder="1" applyAlignment="1">
      <alignment vertical="center" wrapText="1"/>
    </xf>
    <xf numFmtId="0" fontId="0" fillId="11" borderId="0" xfId="0" applyFill="1" applyBorder="1" applyAlignment="1">
      <alignment horizontal="center" vertical="center"/>
    </xf>
    <xf numFmtId="0" fontId="12" fillId="11" borderId="0"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7" fillId="11" borderId="0" xfId="13" applyFont="1" applyFill="1" applyBorder="1" applyAlignment="1" applyProtection="1">
      <alignment vertical="center"/>
    </xf>
    <xf numFmtId="0" fontId="12" fillId="12" borderId="6" xfId="0" applyFont="1" applyFill="1" applyBorder="1" applyAlignment="1" applyProtection="1">
      <alignment horizontal="center" vertical="center" wrapText="1"/>
      <protection locked="0"/>
    </xf>
    <xf numFmtId="0" fontId="3" fillId="11" borderId="0" xfId="0" applyFont="1" applyFill="1" applyBorder="1" applyAlignment="1">
      <alignment wrapText="1"/>
    </xf>
    <xf numFmtId="0" fontId="12" fillId="12" borderId="18" xfId="0" applyFont="1" applyFill="1" applyBorder="1" applyAlignment="1" applyProtection="1">
      <alignment horizontal="center" vertical="center" wrapText="1"/>
      <protection locked="0"/>
    </xf>
    <xf numFmtId="165" fontId="0" fillId="0" borderId="6" xfId="0" applyNumberFormat="1" applyBorder="1" applyAlignment="1">
      <alignment horizontal="center" vertical="center"/>
    </xf>
    <xf numFmtId="0" fontId="3"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6" borderId="6" xfId="0" quotePrefix="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173" fontId="22" fillId="28" borderId="6" xfId="0" applyNumberFormat="1" applyFont="1" applyFill="1" applyBorder="1" applyAlignment="1" applyProtection="1">
      <alignment horizontal="center" vertical="center"/>
      <protection locked="0"/>
    </xf>
    <xf numFmtId="0" fontId="3" fillId="0" borderId="0" xfId="14"/>
    <xf numFmtId="0" fontId="7" fillId="0" borderId="0" xfId="13" applyFont="1" applyFill="1" applyAlignment="1" applyProtection="1">
      <alignment horizontal="left" vertical="center"/>
    </xf>
    <xf numFmtId="0" fontId="3" fillId="0" borderId="0" xfId="14" applyAlignment="1">
      <alignment horizontal="left"/>
    </xf>
    <xf numFmtId="0" fontId="3" fillId="0" borderId="0" xfId="14" applyAlignment="1">
      <alignment horizontal="center" vertical="center" wrapText="1"/>
    </xf>
    <xf numFmtId="0" fontId="3" fillId="0" borderId="0" xfId="14" applyAlignment="1">
      <alignment horizontal="center" vertical="top" wrapText="1"/>
    </xf>
    <xf numFmtId="174" fontId="3" fillId="29" borderId="0" xfId="14" applyNumberFormat="1" applyFill="1"/>
    <xf numFmtId="175" fontId="3" fillId="29" borderId="0" xfId="14" applyNumberFormat="1" applyFill="1"/>
    <xf numFmtId="0" fontId="3" fillId="29" borderId="0" xfId="14" applyFill="1"/>
    <xf numFmtId="0" fontId="3" fillId="29" borderId="0" xfId="14" applyFill="1" applyAlignment="1">
      <alignment horizontal="left"/>
    </xf>
    <xf numFmtId="14" fontId="3" fillId="0" borderId="0" xfId="14" applyNumberFormat="1"/>
    <xf numFmtId="0" fontId="3" fillId="0" borderId="0" xfId="14" quotePrefix="1" applyAlignment="1">
      <alignment horizontal="left"/>
    </xf>
    <xf numFmtId="0" fontId="23" fillId="0" borderId="0" xfId="14" applyFont="1"/>
    <xf numFmtId="0" fontId="0" fillId="0" borderId="0" xfId="0" applyProtection="1"/>
    <xf numFmtId="0" fontId="7" fillId="0" borderId="0" xfId="13"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4"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3" fillId="30" borderId="6" xfId="12" applyFont="1" applyFill="1" applyBorder="1" applyAlignment="1" applyProtection="1">
      <alignment vertical="center"/>
      <protection locked="0"/>
    </xf>
    <xf numFmtId="178" fontId="27" fillId="32" borderId="6" xfId="8" applyNumberFormat="1" applyFill="1" applyBorder="1" applyAlignment="1" applyProtection="1">
      <alignment vertical="center"/>
      <protection locked="0"/>
    </xf>
    <xf numFmtId="178" fontId="3" fillId="32" borderId="6" xfId="8" applyNumberFormat="1" applyFont="1" applyFill="1" applyBorder="1" applyAlignment="1" applyProtection="1">
      <alignment vertical="center"/>
      <protection locked="0"/>
    </xf>
    <xf numFmtId="178" fontId="3" fillId="33" borderId="6" xfId="8" applyNumberFormat="1" applyFont="1" applyFill="1" applyBorder="1" applyAlignment="1" applyProtection="1">
      <alignment vertical="center"/>
      <protection locked="0"/>
    </xf>
    <xf numFmtId="178" fontId="3" fillId="35" borderId="6" xfId="9" applyNumberFormat="1" applyFont="1" applyFill="1" applyBorder="1" applyAlignment="1" applyProtection="1">
      <alignment vertical="center"/>
      <protection locked="0"/>
    </xf>
    <xf numFmtId="178" fontId="3" fillId="36" borderId="6" xfId="9" applyNumberFormat="1" applyFont="1" applyFill="1" applyBorder="1" applyAlignment="1" applyProtection="1">
      <alignment vertical="center"/>
      <protection locked="0"/>
    </xf>
    <xf numFmtId="0" fontId="28" fillId="0" borderId="6" xfId="0" applyFont="1" applyBorder="1" applyAlignment="1">
      <alignment horizontal="left" vertical="top" wrapText="1" shrinkToFit="1"/>
    </xf>
    <xf numFmtId="0" fontId="0" fillId="0" borderId="6" xfId="0" applyBorder="1" applyAlignment="1">
      <alignment horizontal="center" vertical="center"/>
    </xf>
    <xf numFmtId="0" fontId="21" fillId="0" borderId="6" xfId="0" applyFont="1" applyBorder="1" applyAlignment="1">
      <alignment horizontal="left" vertical="top" wrapText="1" shrinkToFit="1"/>
    </xf>
    <xf numFmtId="0" fontId="12" fillId="0" borderId="6" xfId="0" applyFont="1" applyBorder="1" applyAlignment="1">
      <alignment horizontal="left" vertical="center" wrapText="1" indent="1"/>
    </xf>
    <xf numFmtId="0" fontId="12" fillId="12" borderId="6" xfId="0" applyFont="1" applyFill="1" applyBorder="1" applyAlignment="1">
      <alignment horizontal="center" vertical="center" wrapText="1"/>
    </xf>
    <xf numFmtId="0" fontId="12" fillId="12" borderId="6" xfId="0" applyFont="1" applyFill="1" applyBorder="1" applyAlignment="1">
      <alignment horizontal="center" vertical="center" wrapText="1"/>
    </xf>
    <xf numFmtId="174" fontId="3" fillId="29" borderId="0" xfId="14" applyNumberFormat="1" applyFill="1" applyAlignment="1">
      <alignment horizontal="left"/>
    </xf>
    <xf numFmtId="0" fontId="3" fillId="29" borderId="0" xfId="14" applyFill="1" applyAlignment="1">
      <alignment horizontal="left" vertical="center"/>
    </xf>
    <xf numFmtId="0" fontId="3" fillId="0" borderId="8" xfId="0" applyFont="1" applyBorder="1" applyAlignment="1">
      <alignment horizontal="center" vertical="center" wrapText="1"/>
    </xf>
    <xf numFmtId="0" fontId="0" fillId="0" borderId="0" xfId="0" applyAlignment="1">
      <alignment wrapText="1"/>
    </xf>
    <xf numFmtId="0" fontId="12" fillId="12" borderId="7" xfId="0" applyFont="1" applyFill="1" applyBorder="1" applyAlignment="1">
      <alignment horizontal="left" vertical="center" wrapText="1"/>
    </xf>
    <xf numFmtId="0" fontId="3" fillId="30" borderId="6" xfId="7" quotePrefix="1" applyFont="1" applyFill="1" applyBorder="1" applyAlignment="1">
      <alignment horizontal="center" vertical="center" wrapText="1"/>
    </xf>
    <xf numFmtId="49" fontId="3" fillId="30" borderId="6" xfId="7" quotePrefix="1" applyNumberFormat="1" applyFont="1" applyFill="1" applyBorder="1" applyAlignment="1">
      <alignment horizontal="center" vertical="center" wrapText="1"/>
    </xf>
    <xf numFmtId="49" fontId="3" fillId="31" borderId="6" xfId="10" quotePrefix="1" applyNumberFormat="1" applyFont="1" applyFill="1" applyBorder="1" applyAlignment="1">
      <alignment horizontal="center" vertical="center" wrapText="1"/>
    </xf>
    <xf numFmtId="176" fontId="27" fillId="32" borderId="9" xfId="8" applyNumberFormat="1" applyFill="1" applyBorder="1" applyAlignment="1">
      <alignment vertical="center"/>
    </xf>
    <xf numFmtId="176" fontId="27" fillId="32" borderId="6" xfId="8" applyNumberFormat="1" applyFill="1" applyBorder="1" applyAlignment="1">
      <alignment vertical="center"/>
    </xf>
    <xf numFmtId="177" fontId="27" fillId="32" borderId="6" xfId="8" applyNumberFormat="1" applyFill="1" applyBorder="1" applyAlignment="1">
      <alignment vertical="center"/>
    </xf>
    <xf numFmtId="177" fontId="27" fillId="33" borderId="6" xfId="11" applyNumberFormat="1" applyFill="1" applyBorder="1" applyAlignment="1">
      <alignment vertical="center"/>
    </xf>
    <xf numFmtId="0" fontId="12" fillId="12" borderId="6" xfId="0" applyFont="1" applyFill="1" applyBorder="1" applyAlignment="1">
      <alignment horizontal="left" vertical="center" wrapText="1"/>
    </xf>
    <xf numFmtId="0" fontId="3" fillId="31" borderId="6" xfId="10" quotePrefix="1" applyFont="1" applyFill="1" applyBorder="1" applyAlignment="1">
      <alignment horizontal="center" vertical="center" wrapText="1"/>
    </xf>
    <xf numFmtId="0" fontId="3" fillId="30" borderId="6" xfId="12" applyFont="1" applyFill="1" applyBorder="1" applyAlignment="1">
      <alignment vertical="center" wrapText="1"/>
    </xf>
    <xf numFmtId="0" fontId="3" fillId="34" borderId="6" xfId="12" applyFont="1" applyFill="1" applyBorder="1" applyAlignment="1">
      <alignment vertical="center" wrapText="1"/>
    </xf>
    <xf numFmtId="179" fontId="27" fillId="32" borderId="6" xfId="8" applyNumberFormat="1" applyFill="1" applyBorder="1" applyAlignment="1">
      <alignment vertical="center"/>
    </xf>
    <xf numFmtId="0" fontId="27" fillId="30" borderId="6" xfId="12" applyFont="1" applyFill="1" applyBorder="1" applyAlignment="1">
      <alignment vertical="center" wrapText="1"/>
    </xf>
    <xf numFmtId="179" fontId="27" fillId="33" borderId="6" xfId="8" applyNumberFormat="1" applyFill="1" applyBorder="1" applyAlignment="1">
      <alignment vertical="center"/>
    </xf>
    <xf numFmtId="179" fontId="3" fillId="35" borderId="6" xfId="9" applyNumberFormat="1" applyFont="1" applyFill="1" applyBorder="1" applyAlignment="1">
      <alignment vertical="center"/>
    </xf>
    <xf numFmtId="0" fontId="27" fillId="34" borderId="6" xfId="12" applyFont="1" applyFill="1" applyBorder="1" applyAlignment="1">
      <alignment vertical="center" wrapText="1"/>
    </xf>
    <xf numFmtId="179" fontId="3" fillId="36" borderId="6" xfId="9" applyNumberFormat="1" applyFont="1" applyFill="1" applyBorder="1" applyAlignment="1">
      <alignment vertical="center"/>
    </xf>
    <xf numFmtId="0" fontId="3" fillId="12" borderId="6" xfId="0" applyFont="1" applyFill="1" applyBorder="1" applyAlignment="1">
      <alignment horizontal="center" vertical="center" wrapText="1"/>
    </xf>
    <xf numFmtId="180" fontId="30" fillId="13" borderId="6" xfId="0" applyNumberFormat="1" applyFont="1" applyFill="1" applyBorder="1" applyAlignment="1" applyProtection="1">
      <alignment horizontal="center" vertical="center" wrapText="1"/>
      <protection locked="0"/>
    </xf>
    <xf numFmtId="180" fontId="19" fillId="14" borderId="6" xfId="0" applyNumberFormat="1" applyFont="1" applyFill="1" applyBorder="1" applyAlignment="1" applyProtection="1">
      <alignment horizontal="center" vertical="center" wrapText="1"/>
      <protection locked="0"/>
    </xf>
    <xf numFmtId="180" fontId="30" fillId="15" borderId="6" xfId="0" applyNumberFormat="1" applyFont="1" applyFill="1" applyBorder="1" applyAlignment="1" applyProtection="1">
      <alignment horizontal="center" vertical="center" wrapText="1"/>
      <protection locked="0"/>
    </xf>
    <xf numFmtId="164" fontId="19" fillId="22" borderId="6" xfId="0" applyNumberFormat="1" applyFont="1" applyFill="1" applyBorder="1" applyAlignment="1" applyProtection="1">
      <alignment horizontal="center" vertical="center" wrapText="1"/>
      <protection locked="0"/>
    </xf>
    <xf numFmtId="164" fontId="19" fillId="21" borderId="6" xfId="0" applyNumberFormat="1" applyFont="1" applyFill="1" applyBorder="1" applyAlignment="1" applyProtection="1">
      <alignment horizontal="center" vertical="center"/>
      <protection locked="0"/>
    </xf>
    <xf numFmtId="166" fontId="19" fillId="21" borderId="6" xfId="0" applyNumberFormat="1" applyFont="1" applyFill="1" applyBorder="1" applyAlignment="1" applyProtection="1">
      <alignment horizontal="center" vertical="center"/>
      <protection locked="0"/>
    </xf>
    <xf numFmtId="164" fontId="19" fillId="22" borderId="6" xfId="0" applyNumberFormat="1" applyFont="1" applyFill="1" applyBorder="1" applyAlignment="1">
      <alignment horizontal="center" vertical="center" wrapText="1"/>
    </xf>
    <xf numFmtId="166" fontId="19" fillId="20" borderId="6" xfId="0" applyNumberFormat="1" applyFont="1" applyFill="1" applyBorder="1" applyAlignment="1" applyProtection="1">
      <alignment horizontal="center" vertical="center" wrapText="1"/>
      <protection locked="0"/>
    </xf>
    <xf numFmtId="166" fontId="19" fillId="20" borderId="6" xfId="0" applyNumberFormat="1" applyFont="1" applyFill="1" applyBorder="1" applyAlignment="1" applyProtection="1">
      <alignment horizontal="center" vertical="center"/>
      <protection locked="0"/>
    </xf>
    <xf numFmtId="180" fontId="30" fillId="16" borderId="6" xfId="0" applyNumberFormat="1" applyFont="1" applyFill="1" applyBorder="1" applyAlignment="1" applyProtection="1">
      <alignment horizontal="center" vertical="center" wrapText="1"/>
      <protection locked="0"/>
    </xf>
    <xf numFmtId="180" fontId="19" fillId="17" borderId="6" xfId="0" applyNumberFormat="1"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18" borderId="6" xfId="0" applyFont="1" applyFill="1" applyBorder="1" applyAlignment="1">
      <alignment horizontal="center" vertical="center" wrapText="1"/>
    </xf>
    <xf numFmtId="0" fontId="3" fillId="0" borderId="6" xfId="0" quotePrefix="1" applyFont="1" applyBorder="1" applyAlignment="1">
      <alignment horizontal="center" vertical="center" wrapText="1"/>
    </xf>
    <xf numFmtId="0" fontId="7" fillId="10" borderId="0" xfId="13" applyFill="1" applyAlignment="1" applyProtection="1">
      <alignment vertical="center"/>
    </xf>
    <xf numFmtId="0" fontId="12" fillId="12" borderId="6" xfId="14" applyFont="1" applyFill="1" applyBorder="1" applyAlignment="1">
      <alignment vertical="center" wrapText="1"/>
    </xf>
    <xf numFmtId="0" fontId="8" fillId="19" borderId="6" xfId="0" quotePrefix="1" applyFont="1" applyFill="1" applyBorder="1" applyAlignment="1" applyProtection="1">
      <alignment horizontal="left" vertical="top" wrapText="1"/>
      <protection locked="0"/>
    </xf>
    <xf numFmtId="0" fontId="14" fillId="11" borderId="6" xfId="14" applyFont="1" applyFill="1" applyBorder="1" applyAlignment="1">
      <alignment horizontal="center" vertical="center" wrapText="1"/>
    </xf>
    <xf numFmtId="164" fontId="14" fillId="20" borderId="6" xfId="14" applyNumberFormat="1" applyFont="1" applyFill="1" applyBorder="1" applyAlignment="1" applyProtection="1">
      <alignment horizontal="center" vertical="center"/>
      <protection locked="0"/>
    </xf>
    <xf numFmtId="164" fontId="14" fillId="21" borderId="6" xfId="14" applyNumberFormat="1" applyFont="1" applyFill="1" applyBorder="1" applyAlignment="1" applyProtection="1">
      <alignment horizontal="center" vertical="center"/>
      <protection locked="0"/>
    </xf>
    <xf numFmtId="3" fontId="8" fillId="19" borderId="6" xfId="0" applyNumberFormat="1" applyFont="1" applyFill="1" applyBorder="1" applyAlignment="1" applyProtection="1">
      <alignment horizontal="left" vertical="top" wrapText="1"/>
      <protection locked="0"/>
    </xf>
    <xf numFmtId="0" fontId="12" fillId="30" borderId="6" xfId="14" applyFont="1" applyFill="1" applyBorder="1" applyAlignment="1">
      <alignment vertical="center" wrapText="1"/>
    </xf>
    <xf numFmtId="0" fontId="8" fillId="19" borderId="6" xfId="14" applyFont="1" applyFill="1" applyBorder="1" applyAlignment="1">
      <alignment horizontal="center" vertical="center" wrapText="1"/>
    </xf>
    <xf numFmtId="164" fontId="14" fillId="20" borderId="6" xfId="14" applyNumberFormat="1" applyFont="1" applyFill="1" applyBorder="1" applyAlignment="1">
      <alignment horizontal="center" vertical="center"/>
    </xf>
    <xf numFmtId="164" fontId="14" fillId="21" borderId="6" xfId="14" applyNumberFormat="1" applyFont="1" applyFill="1" applyBorder="1" applyAlignment="1">
      <alignment horizontal="center" vertical="center"/>
    </xf>
    <xf numFmtId="0" fontId="3" fillId="10" borderId="0" xfId="14" applyFill="1" applyAlignment="1">
      <alignment vertical="center"/>
    </xf>
    <xf numFmtId="0" fontId="3" fillId="10" borderId="0" xfId="14" applyFill="1" applyAlignment="1">
      <alignment horizontal="center" vertical="center"/>
    </xf>
    <xf numFmtId="0" fontId="12" fillId="12" borderId="6" xfId="16" applyFont="1" applyFill="1" applyBorder="1" applyAlignment="1" applyProtection="1">
      <alignment vertical="center" wrapText="1"/>
      <protection locked="0"/>
    </xf>
    <xf numFmtId="49" fontId="8" fillId="37" borderId="6" xfId="0" applyNumberFormat="1" applyFont="1" applyFill="1" applyBorder="1" applyAlignment="1" applyProtection="1">
      <alignment horizontal="center" vertical="center" wrapText="1"/>
      <protection locked="0"/>
    </xf>
    <xf numFmtId="49" fontId="14" fillId="19" borderId="6" xfId="14" applyNumberFormat="1" applyFont="1" applyFill="1" applyBorder="1" applyAlignment="1" applyProtection="1">
      <alignment horizontal="center" vertical="center" wrapText="1"/>
      <protection locked="0"/>
    </xf>
    <xf numFmtId="166" fontId="14" fillId="20" borderId="6" xfId="14" applyNumberFormat="1" applyFont="1" applyFill="1" applyBorder="1" applyAlignment="1" applyProtection="1">
      <alignment horizontal="center" vertical="center"/>
      <protection locked="0"/>
    </xf>
    <xf numFmtId="166" fontId="14" fillId="21" borderId="6" xfId="14" applyNumberFormat="1" applyFont="1" applyFill="1" applyBorder="1" applyAlignment="1" applyProtection="1">
      <alignment horizontal="center" vertical="center"/>
      <protection locked="0"/>
    </xf>
    <xf numFmtId="0" fontId="14" fillId="19" borderId="6" xfId="14" applyFont="1" applyFill="1" applyBorder="1" applyAlignment="1" applyProtection="1">
      <alignment horizontal="center" vertical="center" wrapText="1"/>
      <protection locked="0"/>
    </xf>
    <xf numFmtId="3" fontId="14" fillId="19" borderId="6" xfId="14" applyNumberFormat="1" applyFont="1" applyFill="1" applyBorder="1" applyAlignment="1" applyProtection="1">
      <alignment horizontal="center" vertical="center" wrapText="1"/>
      <protection locked="0"/>
    </xf>
    <xf numFmtId="164" fontId="14" fillId="22" borderId="6" xfId="14" applyNumberFormat="1" applyFont="1" applyFill="1" applyBorder="1" applyAlignment="1" applyProtection="1">
      <alignment horizontal="center" vertical="center"/>
      <protection locked="0"/>
    </xf>
    <xf numFmtId="164" fontId="14" fillId="21" borderId="6" xfId="14" applyNumberFormat="1" applyFont="1" applyFill="1" applyBorder="1" applyAlignment="1" applyProtection="1">
      <alignment horizontal="center" vertical="center"/>
      <protection locked="0"/>
    </xf>
    <xf numFmtId="164" fontId="14" fillId="22" borderId="6" xfId="14" applyNumberFormat="1" applyFont="1" applyFill="1" applyBorder="1" applyAlignment="1" applyProtection="1">
      <alignment horizontal="center" vertical="center"/>
    </xf>
    <xf numFmtId="180" fontId="15" fillId="13" borderId="6" xfId="14" applyNumberFormat="1" applyFont="1" applyFill="1" applyBorder="1" applyAlignment="1" applyProtection="1">
      <alignment horizontal="center" vertical="center"/>
      <protection locked="0"/>
    </xf>
    <xf numFmtId="180" fontId="14" fillId="14"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0" fontId="14" fillId="19" borderId="6" xfId="14" applyNumberFormat="1" applyFont="1" applyFill="1" applyBorder="1" applyAlignment="1" applyProtection="1">
      <alignment horizontal="center" vertical="center" wrapText="1"/>
      <protection locked="0"/>
    </xf>
    <xf numFmtId="49" fontId="8" fillId="19" borderId="6" xfId="14" applyNumberFormat="1" applyFont="1" applyFill="1" applyBorder="1" applyAlignment="1" applyProtection="1">
      <alignment horizontal="center" vertical="center" wrapText="1"/>
      <protection locked="0"/>
    </xf>
    <xf numFmtId="166" fontId="14" fillId="20" borderId="6" xfId="14" applyNumberFormat="1" applyFont="1" applyFill="1" applyBorder="1" applyAlignment="1" applyProtection="1">
      <alignment horizontal="center" vertical="center"/>
      <protection locked="0"/>
    </xf>
    <xf numFmtId="166" fontId="14" fillId="21" borderId="6" xfId="14" applyNumberFormat="1" applyFont="1" applyFill="1" applyBorder="1" applyAlignment="1" applyProtection="1">
      <alignment horizontal="center" vertical="center"/>
      <protection locked="0"/>
    </xf>
    <xf numFmtId="2" fontId="14" fillId="22" borderId="6" xfId="14" applyNumberFormat="1" applyFont="1" applyFill="1" applyBorder="1" applyAlignment="1" applyProtection="1">
      <alignment horizontal="center" vertical="center"/>
      <protection locked="0"/>
    </xf>
    <xf numFmtId="2" fontId="14" fillId="21" borderId="6" xfId="14" applyNumberFormat="1" applyFont="1" applyFill="1" applyBorder="1" applyAlignment="1" applyProtection="1">
      <alignment horizontal="center" vertical="center"/>
      <protection locked="0"/>
    </xf>
    <xf numFmtId="2" fontId="14" fillId="21" borderId="6" xfId="14" applyNumberFormat="1" applyFont="1" applyFill="1" applyBorder="1" applyAlignment="1" applyProtection="1">
      <alignment horizontal="center" vertical="center"/>
    </xf>
    <xf numFmtId="2" fontId="14" fillId="22" borderId="6" xfId="14" applyNumberFormat="1" applyFont="1" applyFill="1" applyBorder="1" applyAlignment="1" applyProtection="1">
      <alignment horizontal="center" vertical="center"/>
    </xf>
    <xf numFmtId="180" fontId="15" fillId="13" borderId="6" xfId="14" applyNumberFormat="1" applyFont="1" applyFill="1" applyBorder="1" applyAlignment="1" applyProtection="1">
      <alignment horizontal="center" vertical="center"/>
      <protection locked="0"/>
    </xf>
    <xf numFmtId="180" fontId="14" fillId="14"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4" fillId="5" borderId="0" xfId="4" applyNumberFormat="1" applyFont="1" applyFill="1" applyAlignment="1" applyProtection="1">
      <alignment horizontal="center" vertical="center" wrapText="1"/>
      <protection locked="0"/>
    </xf>
    <xf numFmtId="0" fontId="3" fillId="0" borderId="0" xfId="0" quotePrefix="1" applyFont="1" applyAlignment="1">
      <alignment horizontal="left" wrapText="1"/>
    </xf>
    <xf numFmtId="0" fontId="8" fillId="0" borderId="0" xfId="0" quotePrefix="1" applyFont="1" applyAlignment="1">
      <alignment horizontal="left" vertical="top" wrapText="1"/>
    </xf>
    <xf numFmtId="0" fontId="8" fillId="0" borderId="0" xfId="0" quotePrefix="1" applyNumberFormat="1" applyFont="1" applyAlignment="1" applyProtection="1">
      <alignment horizontal="left" vertical="top" wrapText="1"/>
    </xf>
    <xf numFmtId="0" fontId="9" fillId="0" borderId="0" xfId="0" quotePrefix="1" applyNumberFormat="1" applyFont="1" applyAlignment="1" applyProtection="1">
      <alignment horizontal="left" vertical="top" wrapText="1"/>
    </xf>
    <xf numFmtId="49" fontId="4" fillId="5" borderId="0" xfId="4" applyNumberFormat="1" applyFont="1" applyFill="1" applyAlignment="1" applyProtection="1">
      <alignment horizontal="left" vertical="center" wrapText="1"/>
      <protection locked="0"/>
    </xf>
    <xf numFmtId="0" fontId="12" fillId="0" borderId="6" xfId="0" applyFont="1" applyBorder="1" applyAlignment="1">
      <alignment horizontal="left" vertical="center" wrapText="1" indent="1"/>
    </xf>
    <xf numFmtId="0" fontId="10" fillId="11" borderId="4" xfId="5" quotePrefix="1" applyFill="1" applyBorder="1" applyAlignment="1">
      <alignment horizontal="left" vertical="top" wrapText="1"/>
    </xf>
    <xf numFmtId="0" fontId="10" fillId="11" borderId="5" xfId="5" quotePrefix="1" applyFill="1" applyBorder="1" applyAlignment="1">
      <alignment horizontal="left" vertical="top" wrapText="1"/>
    </xf>
    <xf numFmtId="0" fontId="11" fillId="5" borderId="6" xfId="4" applyNumberFormat="1" applyFont="1" applyFill="1" applyBorder="1" applyAlignment="1">
      <alignment horizontal="center" vertical="center" wrapText="1"/>
    </xf>
    <xf numFmtId="0" fontId="11" fillId="5" borderId="6" xfId="4" applyFont="1" applyFill="1" applyBorder="1" applyAlignment="1">
      <alignment horizontal="center" vertical="center" wrapText="1"/>
    </xf>
    <xf numFmtId="166" fontId="14" fillId="14" borderId="8" xfId="0" applyNumberFormat="1" applyFont="1" applyFill="1" applyBorder="1" applyAlignment="1" applyProtection="1">
      <alignment horizontal="center" vertical="center"/>
      <protection locked="0"/>
    </xf>
    <xf numFmtId="166"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3" fillId="18" borderId="6" xfId="0" applyFont="1" applyFill="1" applyBorder="1" applyAlignment="1">
      <alignment horizontal="center" vertical="center" wrapText="1"/>
    </xf>
    <xf numFmtId="0" fontId="12" fillId="0" borderId="8"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9" xfId="0" applyFont="1" applyBorder="1" applyAlignment="1">
      <alignment horizontal="left" vertical="center" wrapText="1" inden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49" fontId="3" fillId="20"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3" fillId="10" borderId="5" xfId="0" quotePrefix="1" applyFont="1" applyFill="1" applyBorder="1" applyAlignment="1">
      <alignment horizontal="left" vertical="center" wrapText="1"/>
    </xf>
    <xf numFmtId="0" fontId="3" fillId="10" borderId="5" xfId="14"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0" fontId="11" fillId="5" borderId="8" xfId="4" applyNumberFormat="1" applyFont="1" applyFill="1" applyBorder="1" applyAlignment="1">
      <alignment horizontal="center" vertical="center" wrapText="1"/>
    </xf>
    <xf numFmtId="0" fontId="11" fillId="5" borderId="10" xfId="4" applyNumberFormat="1" applyFont="1" applyFill="1" applyBorder="1" applyAlignment="1">
      <alignment horizontal="center" vertical="center" wrapText="1"/>
    </xf>
    <xf numFmtId="0" fontId="11" fillId="5" borderId="9" xfId="4" applyNumberFormat="1" applyFont="1" applyFill="1" applyBorder="1" applyAlignment="1">
      <alignment horizontal="center" vertical="center" wrapText="1"/>
    </xf>
    <xf numFmtId="0" fontId="3" fillId="20" borderId="12" xfId="14" applyNumberFormat="1" applyFont="1" applyFill="1" applyBorder="1" applyAlignment="1" applyProtection="1">
      <alignment horizontal="center" vertical="center" wrapText="1"/>
    </xf>
    <xf numFmtId="0" fontId="3" fillId="20" borderId="13" xfId="14" applyNumberFormat="1" applyFont="1" applyFill="1" applyBorder="1" applyAlignment="1" applyProtection="1">
      <alignment horizontal="center" vertical="center" wrapText="1"/>
    </xf>
    <xf numFmtId="0" fontId="3" fillId="20" borderId="14" xfId="14" applyNumberFormat="1" applyFont="1" applyFill="1" applyBorder="1" applyAlignment="1" applyProtection="1">
      <alignment horizontal="center" vertical="center" wrapText="1"/>
    </xf>
    <xf numFmtId="0" fontId="3" fillId="20" borderId="4" xfId="14" applyNumberFormat="1" applyFont="1" applyFill="1" applyBorder="1" applyAlignment="1" applyProtection="1">
      <alignment horizontal="center" vertical="center" wrapText="1"/>
    </xf>
    <xf numFmtId="0" fontId="3" fillId="20" borderId="5" xfId="14" applyNumberFormat="1" applyFont="1" applyFill="1" applyBorder="1" applyAlignment="1" applyProtection="1">
      <alignment horizontal="center" vertical="center" wrapText="1"/>
    </xf>
    <xf numFmtId="0" fontId="3" fillId="20" borderId="15" xfId="14" applyNumberFormat="1" applyFont="1" applyFill="1" applyBorder="1" applyAlignment="1" applyProtection="1">
      <alignment horizontal="center" vertical="center" wrapText="1"/>
    </xf>
    <xf numFmtId="0" fontId="19" fillId="0" borderId="7" xfId="0" applyFont="1" applyBorder="1" applyAlignment="1">
      <alignment horizontal="left" vertical="center" wrapText="1" indent="1"/>
    </xf>
    <xf numFmtId="0" fontId="19" fillId="0" borderId="16" xfId="0" applyFont="1" applyBorder="1" applyAlignment="1">
      <alignment horizontal="left" vertical="center" wrapText="1" indent="1"/>
    </xf>
    <xf numFmtId="0" fontId="19" fillId="0" borderId="18" xfId="0" applyFont="1" applyBorder="1" applyAlignment="1">
      <alignment horizontal="left" vertical="center" wrapText="1" inden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12" fillId="12" borderId="6" xfId="0" applyFont="1" applyFill="1" applyBorder="1" applyAlignment="1">
      <alignment horizontal="center" vertical="center" wrapText="1"/>
    </xf>
    <xf numFmtId="166" fontId="20" fillId="0" borderId="14" xfId="0" applyNumberFormat="1" applyFont="1" applyBorder="1" applyAlignment="1">
      <alignment horizontal="center" vertical="center" wrapText="1"/>
    </xf>
    <xf numFmtId="166" fontId="20" fillId="0" borderId="17" xfId="0" applyNumberFormat="1" applyFont="1" applyBorder="1" applyAlignment="1">
      <alignment horizontal="center" vertical="center" wrapText="1"/>
    </xf>
    <xf numFmtId="166" fontId="20" fillId="0" borderId="15" xfId="0" applyNumberFormat="1" applyFont="1" applyBorder="1" applyAlignment="1">
      <alignment horizontal="center" vertical="center" wrapText="1"/>
    </xf>
    <xf numFmtId="0" fontId="10" fillId="11" borderId="4" xfId="5" quotePrefix="1" applyFill="1" applyBorder="1" applyAlignment="1" applyProtection="1">
      <alignment horizontal="left" vertical="center" wrapText="1"/>
    </xf>
    <xf numFmtId="0" fontId="10" fillId="11" borderId="5" xfId="5" quotePrefix="1" applyFill="1" applyBorder="1" applyAlignment="1" applyProtection="1">
      <alignment horizontal="left" vertical="center" wrapText="1"/>
    </xf>
    <xf numFmtId="0" fontId="10" fillId="11" borderId="4" xfId="5" quotePrefix="1" applyFill="1" applyBorder="1" applyAlignment="1" applyProtection="1">
      <alignment horizontal="center" vertical="center" wrapText="1"/>
    </xf>
    <xf numFmtId="0" fontId="10" fillId="11" borderId="5" xfId="5" quotePrefix="1" applyFill="1" applyBorder="1" applyAlignment="1" applyProtection="1">
      <alignment horizontal="center" vertical="center" wrapText="1"/>
    </xf>
    <xf numFmtId="0" fontId="10" fillId="11" borderId="15" xfId="5" quotePrefix="1" applyFill="1" applyBorder="1" applyAlignment="1" applyProtection="1">
      <alignment horizontal="center" vertical="center" wrapText="1"/>
    </xf>
    <xf numFmtId="0" fontId="11" fillId="5" borderId="6" xfId="4" applyNumberFormat="1" applyFont="1" applyFill="1" applyBorder="1" applyAlignment="1" applyProtection="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12" borderId="6" xfId="0" applyFont="1" applyFill="1" applyBorder="1" applyAlignment="1" applyProtection="1">
      <alignment horizontal="center" vertical="center" wrapText="1"/>
      <protection locked="0"/>
    </xf>
    <xf numFmtId="49" fontId="3" fillId="0" borderId="8"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12" fillId="12" borderId="6" xfId="0" quotePrefix="1" applyFont="1" applyFill="1" applyBorder="1" applyAlignment="1" applyProtection="1">
      <alignment horizontal="center" vertical="center" wrapText="1"/>
      <protection locked="0"/>
    </xf>
    <xf numFmtId="0" fontId="3" fillId="0" borderId="6" xfId="0" applyFont="1" applyBorder="1" applyAlignment="1">
      <alignment horizontal="left" vertical="center" wrapText="1" indent="1"/>
    </xf>
    <xf numFmtId="0" fontId="3" fillId="0" borderId="5" xfId="0" applyFont="1" applyBorder="1" applyAlignment="1">
      <alignment horizontal="left" vertical="center"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49" fontId="3" fillId="25" borderId="8" xfId="0" applyNumberFormat="1" applyFont="1" applyFill="1" applyBorder="1" applyAlignment="1" applyProtection="1">
      <alignment horizontal="center" vertical="center" wrapText="1"/>
      <protection locked="0"/>
    </xf>
    <xf numFmtId="0" fontId="3" fillId="10" borderId="0" xfId="0" quotePrefix="1" applyFont="1" applyFill="1" applyAlignment="1">
      <alignment horizontal="center" vertical="center" wrapText="1"/>
    </xf>
    <xf numFmtId="0" fontId="0" fillId="10" borderId="0" xfId="0" quotePrefix="1" applyFill="1" applyAlignment="1">
      <alignment horizontal="center" vertical="center" wrapText="1"/>
    </xf>
    <xf numFmtId="0" fontId="11" fillId="5" borderId="8" xfId="4" quotePrefix="1" applyNumberFormat="1" applyFont="1" applyFill="1" applyBorder="1" applyAlignment="1">
      <alignment horizontal="center" vertical="center" wrapText="1"/>
    </xf>
    <xf numFmtId="0" fontId="11" fillId="5" borderId="10" xfId="4" quotePrefix="1" applyNumberFormat="1" applyFont="1" applyFill="1" applyBorder="1" applyAlignment="1">
      <alignment horizontal="center" vertical="center" wrapText="1"/>
    </xf>
    <xf numFmtId="0" fontId="24" fillId="5" borderId="6" xfId="4" applyNumberFormat="1" applyFont="1" applyFill="1" applyBorder="1" applyAlignment="1" applyProtection="1">
      <alignment horizontal="center" vertical="center" wrapText="1"/>
    </xf>
    <xf numFmtId="0" fontId="11" fillId="5" borderId="8" xfId="4" applyNumberFormat="1" applyFont="1" applyFill="1" applyBorder="1" applyAlignment="1">
      <alignment horizontal="center" vertical="center"/>
    </xf>
    <xf numFmtId="0" fontId="11" fillId="5" borderId="10" xfId="4" applyNumberFormat="1" applyFont="1" applyFill="1" applyBorder="1" applyAlignment="1">
      <alignment horizontal="center" vertical="center"/>
    </xf>
    <xf numFmtId="0" fontId="11" fillId="5" borderId="9" xfId="4" applyNumberFormat="1" applyFont="1" applyFill="1" applyBorder="1" applyAlignment="1">
      <alignment horizontal="center" vertical="center"/>
    </xf>
    <xf numFmtId="0" fontId="7" fillId="0" borderId="0" xfId="13" applyFill="1" applyAlignment="1" applyProtection="1">
      <alignment horizontal="left" vertical="center"/>
    </xf>
    <xf numFmtId="0" fontId="3" fillId="0" borderId="0" xfId="0" quotePrefix="1" applyFont="1" applyAlignment="1">
      <alignment horizontal="left"/>
    </xf>
    <xf numFmtId="0" fontId="12" fillId="12" borderId="8" xfId="0" applyFont="1" applyFill="1" applyBorder="1" applyAlignment="1">
      <alignment horizontal="left" vertical="center" wrapText="1"/>
    </xf>
    <xf numFmtId="0" fontId="12" fillId="12" borderId="10" xfId="0" applyFont="1" applyFill="1" applyBorder="1" applyAlignment="1">
      <alignment horizontal="left" vertical="center" wrapText="1"/>
    </xf>
    <xf numFmtId="0" fontId="12" fillId="12" borderId="9" xfId="0" applyFont="1" applyFill="1" applyBorder="1" applyAlignment="1">
      <alignment horizontal="left" vertical="center" wrapText="1"/>
    </xf>
    <xf numFmtId="0" fontId="24" fillId="5" borderId="8" xfId="4" applyNumberFormat="1" applyFont="1" applyFill="1" applyBorder="1" applyAlignment="1" applyProtection="1">
      <alignment horizontal="center" vertical="center" wrapText="1"/>
    </xf>
    <xf numFmtId="0" fontId="24" fillId="5" borderId="10" xfId="4" applyNumberFormat="1" applyFont="1" applyFill="1" applyBorder="1" applyAlignment="1" applyProtection="1">
      <alignment horizontal="center" vertical="center" wrapText="1"/>
    </xf>
    <xf numFmtId="0" fontId="24" fillId="5" borderId="9" xfId="4" applyNumberFormat="1" applyFont="1" applyFill="1" applyBorder="1" applyAlignment="1" applyProtection="1">
      <alignment horizontal="center" vertical="center" wrapText="1"/>
    </xf>
    <xf numFmtId="0" fontId="24" fillId="5" borderId="8" xfId="4" applyFont="1" applyFill="1" applyBorder="1" applyAlignment="1">
      <alignment horizontal="left" vertical="center" wrapText="1"/>
    </xf>
    <xf numFmtId="0" fontId="24" fillId="5" borderId="10" xfId="4" applyFont="1" applyFill="1" applyBorder="1" applyAlignment="1">
      <alignment horizontal="left" vertical="center" wrapText="1"/>
    </xf>
    <xf numFmtId="0" fontId="24" fillId="5" borderId="9" xfId="4" applyFont="1" applyFill="1" applyBorder="1" applyAlignment="1">
      <alignment horizontal="left" vertical="center" wrapText="1"/>
    </xf>
    <xf numFmtId="0" fontId="24" fillId="5" borderId="8" xfId="4" applyNumberFormat="1" applyFont="1" applyFill="1" applyBorder="1" applyAlignment="1" applyProtection="1">
      <alignment horizontal="left" vertical="center" wrapText="1"/>
    </xf>
    <xf numFmtId="0" fontId="24" fillId="5" borderId="10" xfId="4" applyNumberFormat="1" applyFont="1" applyFill="1" applyBorder="1" applyAlignment="1" applyProtection="1">
      <alignment horizontal="left" vertical="center" wrapText="1"/>
    </xf>
    <xf numFmtId="0" fontId="24" fillId="5" borderId="9" xfId="4" applyNumberFormat="1" applyFont="1" applyFill="1" applyBorder="1" applyAlignment="1" applyProtection="1">
      <alignment horizontal="left" vertical="center" wrapText="1"/>
    </xf>
    <xf numFmtId="0" fontId="3" fillId="0" borderId="0" xfId="0" quotePrefix="1" applyFont="1" applyAlignment="1">
      <alignment horizontal="left" vertical="top" wrapText="1"/>
    </xf>
    <xf numFmtId="0" fontId="14" fillId="19" borderId="6" xfId="0" applyNumberFormat="1" applyFont="1" applyFill="1" applyBorder="1" applyAlignment="1" applyProtection="1">
      <alignment horizontal="center" vertical="center" wrapText="1"/>
      <protection locked="0"/>
    </xf>
  </cellXfs>
  <cellStyles count="22">
    <cellStyle name="40% - Accent1" xfId="8" builtinId="31"/>
    <cellStyle name="40% - Accent1 2" xfId="19" xr:uid="{4601F291-78ED-4215-9DE9-621F7FB2FF0E}"/>
    <cellStyle name="40% - Accent4" xfId="11" builtinId="43"/>
    <cellStyle name="40% - Accent4 2" xfId="20" xr:uid="{F5728FE7-A28B-424C-B1A2-20B783A2731C}"/>
    <cellStyle name="60% - Accent2" xfId="9" builtinId="36"/>
    <cellStyle name="Accent1" xfId="7" builtinId="29"/>
    <cellStyle name="Accent4" xfId="10" builtinId="41"/>
    <cellStyle name="Accent6" xfId="12" builtinId="49"/>
    <cellStyle name="Comma" xfId="1" builtinId="3"/>
    <cellStyle name="Comma 2" xfId="15" xr:uid="{00000000-0005-0000-0000-000007000000}"/>
    <cellStyle name="Comma 2 2" xfId="17" xr:uid="{1258A336-6174-49FF-AA9E-F8F2F8262ABE}"/>
    <cellStyle name="Heading 2" xfId="2" builtinId="17"/>
    <cellStyle name="Heading 3" xfId="3" builtinId="18"/>
    <cellStyle name="Heading 4" xfId="4" builtinId="19"/>
    <cellStyle name="Hyperlink" xfId="13" builtinId="8"/>
    <cellStyle name="Input" xfId="6" builtinId="20"/>
    <cellStyle name="Neutral" xfId="5" builtinId="28"/>
    <cellStyle name="Normal" xfId="0" builtinId="0"/>
    <cellStyle name="Normal 2" xfId="14" xr:uid="{00000000-0005-0000-0000-00000F000000}"/>
    <cellStyle name="Normal 3" xfId="18" xr:uid="{D49A52EB-E3DC-4F66-8A79-B43D9B79FFFC}"/>
    <cellStyle name="Normal 4" xfId="16" xr:uid="{33D3AFA2-A95D-4480-951B-10BCAFE9636C}"/>
    <cellStyle name="Text_CEPATNEI" xfId="21" xr:uid="{4BDD0C7A-8DD3-4A27-B29F-7E9784CFFADA}"/>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900" b="1" i="0" u="none" strike="noStrike" kern="0" cap="none" spc="0" normalizeH="0" baseline="0" noProof="0">
              <a:ln>
                <a:noFill/>
              </a:ln>
              <a:solidFill>
                <a:sysClr val="windowText" lastClr="000000"/>
              </a:solidFill>
              <a:effectLst/>
              <a:uLnTx/>
              <a:uFillTx/>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There are a few governing rules that should be applied: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Specific notes for application of or tariffss: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All tariffs are all delinked and set time bands are applied in place of the TPR’s timebands.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 following rules apply when allocating tariffs in DNO areas.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1, G and U should be applied straight to the appropriate SSC  to identify generation and UMS tariffs.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Then considering the SSC alongside the PC.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2, PC1s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3, PC2s with SSCs with A/R should be labelled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4, Remaining PC2s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5, PC3s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6, PC4s with SSCs with A/R should be labelled Non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7, Remaining PC4s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8, PC5 – 8s should be labelled Non Domestic Aggregated.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Common decode: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 Aggregated - replaces the Day &amp; Night rates (1 &amp; 2)</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A/R: Aggregated if on PC1 / PC3 / PC5 / PC6 / PC7 / PC8  or Aggregated (related MPAN) if on PC2 / PC4</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G: Generation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U: Unmetered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twoCellAnchor>
    <xdr:from>
      <xdr:col>1</xdr:col>
      <xdr:colOff>25401</xdr:colOff>
      <xdr:row>24</xdr:row>
      <xdr:rowOff>117476</xdr:rowOff>
    </xdr:from>
    <xdr:to>
      <xdr:col>9</xdr:col>
      <xdr:colOff>92076</xdr:colOff>
      <xdr:row>31</xdr:row>
      <xdr:rowOff>73026</xdr:rowOff>
    </xdr:to>
    <xdr:sp macro="" textlink="">
      <xdr:nvSpPr>
        <xdr:cNvPr id="3" name="TextBox 2">
          <a:extLst>
            <a:ext uri="{FF2B5EF4-FFF2-40B4-BE49-F238E27FC236}">
              <a16:creationId xmlns:a16="http://schemas.microsoft.com/office/drawing/2014/main" id="{7EBAD00C-F71C-42F1-A286-1AC4AC24FE58}"/>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CWLPAPP002\Electric\Distribution%20Business\Commercial\Charging%20Statements\DNO%20Charging%20Statements\2021-22\MIDE-Schedule%20of%20charges%20and%20other%20tables-2021V.0.1-DCP2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NO/C%20London%20Power%20Networks%20-%20Schedule%20of%20charges%20and%20other%20tables-%202021%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Charge Calculator"/>
    </sheetNames>
    <sheetDataSet>
      <sheetData sheetId="0"/>
      <sheetData sheetId="1">
        <row r="14">
          <cell r="A14" t="str">
            <v>Domestic Aggregated</v>
          </cell>
          <cell r="C14" t="str">
            <v>1, 2 or 5-8</v>
          </cell>
        </row>
        <row r="15">
          <cell r="A15" t="str">
            <v>Domestic Aggregated (related MPAN)</v>
          </cell>
          <cell r="C15">
            <v>2</v>
          </cell>
        </row>
        <row r="16">
          <cell r="A16" t="str">
            <v>Non-Domestic Aggregated</v>
          </cell>
          <cell r="C16" t="str">
            <v>3, 4 or 5-8</v>
          </cell>
        </row>
        <row r="17">
          <cell r="A17" t="str">
            <v>Non-Domestic Aggregated (related MPAN)</v>
          </cell>
          <cell r="C17">
            <v>4</v>
          </cell>
        </row>
        <row r="18">
          <cell r="A18" t="str">
            <v>LV Site Specific</v>
          </cell>
          <cell r="C18">
            <v>0</v>
          </cell>
        </row>
        <row r="19">
          <cell r="A19" t="str">
            <v>LV Sub Site Specific</v>
          </cell>
          <cell r="C19">
            <v>0</v>
          </cell>
        </row>
        <row r="20">
          <cell r="A20" t="str">
            <v>HV Site Specific</v>
          </cell>
          <cell r="C20">
            <v>0</v>
          </cell>
        </row>
        <row r="21">
          <cell r="A21" t="str">
            <v>Unmetered Supplies</v>
          </cell>
          <cell r="C21" t="str">
            <v>0, 1 or 8</v>
          </cell>
        </row>
        <row r="22">
          <cell r="A22" t="str">
            <v>LV Generation Aggregated</v>
          </cell>
          <cell r="C22">
            <v>0</v>
          </cell>
        </row>
        <row r="23">
          <cell r="A23" t="str">
            <v>LV Sub Generation Aggregated</v>
          </cell>
          <cell r="C23">
            <v>0</v>
          </cell>
        </row>
        <row r="24">
          <cell r="A24" t="str">
            <v>LV Generation Site Specific</v>
          </cell>
          <cell r="C24">
            <v>0</v>
          </cell>
        </row>
        <row r="25">
          <cell r="A25" t="str">
            <v>LV Generation Site Specific no RP charge</v>
          </cell>
          <cell r="C25">
            <v>0</v>
          </cell>
        </row>
        <row r="26">
          <cell r="A26" t="str">
            <v>LV Sub Generation Site Specific</v>
          </cell>
          <cell r="C26">
            <v>0</v>
          </cell>
        </row>
        <row r="27">
          <cell r="A27" t="str">
            <v>LV Sub Generation Site Specific no RP charge</v>
          </cell>
          <cell r="C27">
            <v>0</v>
          </cell>
        </row>
        <row r="28">
          <cell r="A28" t="str">
            <v>HV Generation Site Specific</v>
          </cell>
          <cell r="C28">
            <v>0</v>
          </cell>
        </row>
        <row r="29">
          <cell r="A29" t="str">
            <v>HV Generation Site Specific no RP charge</v>
          </cell>
          <cell r="C29">
            <v>0</v>
          </cell>
        </row>
      </sheetData>
      <sheetData sheetId="2"/>
      <sheetData sheetId="3"/>
      <sheetData sheetId="4"/>
      <sheetData sheetId="5"/>
      <sheetData sheetId="6">
        <row r="14">
          <cell r="A14" t="str">
            <v>LDNO LV: Domestic Aggregated</v>
          </cell>
          <cell r="C14" t="str">
            <v>1, 2 or 5-8</v>
          </cell>
        </row>
        <row r="15">
          <cell r="A15" t="str">
            <v>LDNO LV: Domestic Aggregated (related MPAN)</v>
          </cell>
          <cell r="C15">
            <v>2</v>
          </cell>
        </row>
        <row r="16">
          <cell r="A16" t="str">
            <v>LDNO LV: Non-Domestic Aggregated</v>
          </cell>
          <cell r="C16" t="str">
            <v>3, 4 or 5-8</v>
          </cell>
        </row>
        <row r="17">
          <cell r="A17" t="str">
            <v>LDNO LV: Non-Domestic Aggregated (related MPAN)</v>
          </cell>
          <cell r="C17">
            <v>4</v>
          </cell>
        </row>
        <row r="18">
          <cell r="A18" t="str">
            <v>LDNO LV: LV Site Specific</v>
          </cell>
          <cell r="C18">
            <v>0</v>
          </cell>
        </row>
        <row r="19">
          <cell r="A19" t="str">
            <v>LDNO LV: Unmetered Supplies</v>
          </cell>
          <cell r="C19" t="str">
            <v>0, 1 or 8</v>
          </cell>
        </row>
        <row r="20">
          <cell r="A20" t="str">
            <v>LDNO LV: LV Generation Aggregated</v>
          </cell>
          <cell r="C20">
            <v>0</v>
          </cell>
        </row>
        <row r="21">
          <cell r="A21" t="str">
            <v>LDNO LV: LV Generation Site Specific</v>
          </cell>
          <cell r="C21">
            <v>0</v>
          </cell>
        </row>
        <row r="22">
          <cell r="A22" t="str">
            <v>LDNO HV: Domestic Aggregated</v>
          </cell>
          <cell r="C22" t="str">
            <v>1, 2 or 5-8</v>
          </cell>
        </row>
        <row r="23">
          <cell r="A23" t="str">
            <v>LDNO HV: Domestic Aggregated (related MPAN)</v>
          </cell>
          <cell r="C23">
            <v>2</v>
          </cell>
        </row>
        <row r="24">
          <cell r="A24" t="str">
            <v>LDNO HV: Non-Domestic Aggregated</v>
          </cell>
          <cell r="C24" t="str">
            <v>3, 4 or 5-8</v>
          </cell>
        </row>
        <row r="25">
          <cell r="A25" t="str">
            <v>LDNO HV: Non-Domestic Aggregated (related MPAN)</v>
          </cell>
          <cell r="C25">
            <v>4</v>
          </cell>
        </row>
        <row r="26">
          <cell r="A26" t="str">
            <v>LDNO HV: LV Site Specific</v>
          </cell>
          <cell r="C26">
            <v>0</v>
          </cell>
        </row>
        <row r="27">
          <cell r="A27" t="str">
            <v>LDNO HV: LV Sub Site Specific</v>
          </cell>
          <cell r="C27">
            <v>0</v>
          </cell>
        </row>
        <row r="28">
          <cell r="A28" t="str">
            <v>LDNO HV: HV Site Specific</v>
          </cell>
          <cell r="C28">
            <v>0</v>
          </cell>
        </row>
        <row r="29">
          <cell r="A29" t="str">
            <v>LDNO HV: Unmetered Supplies</v>
          </cell>
          <cell r="C29" t="str">
            <v>0, 1 or 8</v>
          </cell>
        </row>
        <row r="30">
          <cell r="A30" t="str">
            <v>LDNO HV: LV Generation Aggregated</v>
          </cell>
          <cell r="C30">
            <v>0</v>
          </cell>
        </row>
        <row r="31">
          <cell r="A31" t="str">
            <v>LDNO HV: LV Sub Generation Aggregated</v>
          </cell>
          <cell r="C31">
            <v>0</v>
          </cell>
        </row>
        <row r="32">
          <cell r="A32" t="str">
            <v>LDNO HV: LV Generation Site Specific</v>
          </cell>
          <cell r="C32">
            <v>0</v>
          </cell>
        </row>
        <row r="33">
          <cell r="A33" t="str">
            <v>LDNO HV: LV Sub Generation Site Specific</v>
          </cell>
          <cell r="C33">
            <v>0</v>
          </cell>
        </row>
        <row r="34">
          <cell r="A34" t="str">
            <v>LDNO HV: HV Generation Site Specific</v>
          </cell>
          <cell r="C34">
            <v>0</v>
          </cell>
        </row>
        <row r="35">
          <cell r="A35" t="str">
            <v>LDNO HVplus: Domestic Aggregated</v>
          </cell>
          <cell r="C35" t="str">
            <v>1, 2 or 5-8</v>
          </cell>
        </row>
        <row r="36">
          <cell r="A36" t="str">
            <v>LDNO HVplus: Domestic Aggregated (related MPAN)</v>
          </cell>
          <cell r="C36">
            <v>2</v>
          </cell>
        </row>
        <row r="37">
          <cell r="A37" t="str">
            <v>LDNO HVplus: Non-Domestic Aggregated</v>
          </cell>
          <cell r="C37" t="str">
            <v>3, 4 or 5-8</v>
          </cell>
        </row>
        <row r="38">
          <cell r="A38" t="str">
            <v>LDNO HVplus: Non-Domestic Aggregated (related MPAN)</v>
          </cell>
          <cell r="C38">
            <v>4</v>
          </cell>
        </row>
        <row r="39">
          <cell r="A39" t="str">
            <v>LDNO HVplus: LV Site Specific</v>
          </cell>
          <cell r="C39">
            <v>0</v>
          </cell>
        </row>
        <row r="40">
          <cell r="A40" t="str">
            <v>LDNO HVplus: LV Sub Site Specific</v>
          </cell>
          <cell r="C40">
            <v>0</v>
          </cell>
        </row>
        <row r="41">
          <cell r="A41" t="str">
            <v>LDNO HVplus: HV Site Specific</v>
          </cell>
          <cell r="C41">
            <v>0</v>
          </cell>
        </row>
        <row r="42">
          <cell r="A42" t="str">
            <v>LDNO HVplus: Unmetered Supplies</v>
          </cell>
          <cell r="C42" t="str">
            <v>0, 1 or 8</v>
          </cell>
        </row>
        <row r="43">
          <cell r="A43" t="str">
            <v>LDNO HVplus: LV Generation Aggregated</v>
          </cell>
          <cell r="C43">
            <v>0</v>
          </cell>
        </row>
        <row r="44">
          <cell r="A44" t="str">
            <v>LDNO HVplus: LV Sub Generation Aggregated</v>
          </cell>
          <cell r="C44">
            <v>0</v>
          </cell>
        </row>
        <row r="45">
          <cell r="A45" t="str">
            <v>LDNO HVplus: LV Generation Site Specific</v>
          </cell>
          <cell r="C45">
            <v>0</v>
          </cell>
        </row>
        <row r="46">
          <cell r="A46" t="str">
            <v>LDNO HVplus: LV Sub Generation Site Specific</v>
          </cell>
          <cell r="C46">
            <v>0</v>
          </cell>
        </row>
        <row r="47">
          <cell r="A47" t="str">
            <v>LDNO HVplus: HV Generation Site Specific</v>
          </cell>
          <cell r="C47">
            <v>0</v>
          </cell>
        </row>
        <row r="48">
          <cell r="A48" t="str">
            <v>LDNO EHV: Domestic Aggregated</v>
          </cell>
          <cell r="C48" t="str">
            <v>1, 2 or 5-8</v>
          </cell>
        </row>
        <row r="49">
          <cell r="A49" t="str">
            <v>LDNO EHV: Domestic Aggregated (related MPAN)</v>
          </cell>
          <cell r="C49">
            <v>2</v>
          </cell>
        </row>
        <row r="50">
          <cell r="A50" t="str">
            <v>LDNO EHV: Non-Domestic Aggregated</v>
          </cell>
          <cell r="C50" t="str">
            <v>3, 4 or 5-8</v>
          </cell>
        </row>
        <row r="51">
          <cell r="A51" t="str">
            <v>LDNO EHV: Non-Domestic Aggregated (related MPAN)</v>
          </cell>
          <cell r="C51">
            <v>4</v>
          </cell>
        </row>
        <row r="52">
          <cell r="A52" t="str">
            <v>LDNO EHV: LV Site Specific</v>
          </cell>
          <cell r="C52">
            <v>0</v>
          </cell>
        </row>
        <row r="53">
          <cell r="A53" t="str">
            <v>LDNO EHV: LV Sub Site Specific</v>
          </cell>
          <cell r="C53">
            <v>0</v>
          </cell>
        </row>
        <row r="54">
          <cell r="A54" t="str">
            <v>LDNO EHV: HV Site Specific</v>
          </cell>
          <cell r="C54">
            <v>0</v>
          </cell>
        </row>
        <row r="55">
          <cell r="A55" t="str">
            <v>LDNO EHV: Unmetered Supplies</v>
          </cell>
          <cell r="C55" t="str">
            <v>0, 1 or 8</v>
          </cell>
        </row>
        <row r="56">
          <cell r="A56" t="str">
            <v>LDNO EHV: LV Generation Aggregated</v>
          </cell>
          <cell r="C56">
            <v>0</v>
          </cell>
        </row>
        <row r="57">
          <cell r="A57" t="str">
            <v>LDNO EHV: LV Sub Generation Aggregated</v>
          </cell>
          <cell r="C57">
            <v>0</v>
          </cell>
        </row>
        <row r="58">
          <cell r="A58" t="str">
            <v>LDNO EHV: LV Generation Site Specific</v>
          </cell>
          <cell r="C58">
            <v>0</v>
          </cell>
        </row>
        <row r="59">
          <cell r="A59" t="str">
            <v>LDNO EHV: LV Sub Generation Site Specific</v>
          </cell>
          <cell r="C59">
            <v>0</v>
          </cell>
        </row>
        <row r="60">
          <cell r="A60" t="str">
            <v>LDNO EHV: HV Generation Site Specific</v>
          </cell>
          <cell r="C60">
            <v>0</v>
          </cell>
        </row>
        <row r="61">
          <cell r="A61" t="str">
            <v>LDNO 132kV/EHV: Domestic Aggregated</v>
          </cell>
          <cell r="C61" t="str">
            <v>1, 2 or 5-8</v>
          </cell>
        </row>
        <row r="62">
          <cell r="A62" t="str">
            <v>LDNO 132kV/EHV: Domestic Aggregated (related MPAN)</v>
          </cell>
          <cell r="C62">
            <v>2</v>
          </cell>
        </row>
        <row r="63">
          <cell r="A63" t="str">
            <v>LDNO 132kV/EHV: Non-Domestic Aggregated</v>
          </cell>
          <cell r="C63" t="str">
            <v>3, 4 or 5-8</v>
          </cell>
        </row>
        <row r="64">
          <cell r="A64" t="str">
            <v>LDNO 132kV/EHV: Non-Domestic Aggregated (related MPAN)</v>
          </cell>
          <cell r="C64">
            <v>4</v>
          </cell>
        </row>
        <row r="65">
          <cell r="A65" t="str">
            <v>LDNO 132kV/EHV: LV Site Specific</v>
          </cell>
          <cell r="C65">
            <v>0</v>
          </cell>
        </row>
        <row r="66">
          <cell r="A66" t="str">
            <v>LDNO 132kV/EHV: LV Sub Site Specific</v>
          </cell>
          <cell r="C66">
            <v>0</v>
          </cell>
        </row>
        <row r="67">
          <cell r="A67" t="str">
            <v>LDNO 132kV/EHV: HV Site Specific</v>
          </cell>
          <cell r="C67">
            <v>0</v>
          </cell>
        </row>
        <row r="68">
          <cell r="A68" t="str">
            <v>LDNO 132kV/EHV: Unmetered Supplies</v>
          </cell>
          <cell r="C68" t="str">
            <v>0, 1 or 8</v>
          </cell>
        </row>
        <row r="69">
          <cell r="A69" t="str">
            <v>LDNO 132kV/EHV: LV Generation Aggregated</v>
          </cell>
          <cell r="C69">
            <v>0</v>
          </cell>
        </row>
        <row r="70">
          <cell r="A70" t="str">
            <v>LDNO 132kV/EHV: LV Sub Generation Aggregated</v>
          </cell>
          <cell r="C70">
            <v>0</v>
          </cell>
        </row>
        <row r="71">
          <cell r="A71" t="str">
            <v>LDNO 132kV/EHV: LV Generation Site Specific</v>
          </cell>
          <cell r="C71">
            <v>0</v>
          </cell>
        </row>
        <row r="72">
          <cell r="A72" t="str">
            <v>LDNO 132kV/EHV: LV Sub Generation Site Specific</v>
          </cell>
          <cell r="C72">
            <v>0</v>
          </cell>
        </row>
        <row r="73">
          <cell r="A73" t="str">
            <v>LDNO 132kV/EHV: HV Generation Site Specific</v>
          </cell>
          <cell r="C73">
            <v>0</v>
          </cell>
        </row>
        <row r="74">
          <cell r="A74" t="str">
            <v>LDNO 132kV: Domestic Aggregated</v>
          </cell>
          <cell r="C74" t="str">
            <v>1, 2 or 5-8</v>
          </cell>
        </row>
        <row r="75">
          <cell r="A75" t="str">
            <v>LDNO 132kV: Domestic Aggregated (related MPAN)</v>
          </cell>
          <cell r="C75">
            <v>2</v>
          </cell>
        </row>
        <row r="76">
          <cell r="A76" t="str">
            <v>LDNO 132kV: Non-Domestic Aggregated</v>
          </cell>
          <cell r="C76" t="str">
            <v>3, 4 or 5-8</v>
          </cell>
        </row>
        <row r="77">
          <cell r="A77" t="str">
            <v>LDNO 132kV: Non-Domestic Aggregated (related MPAN)</v>
          </cell>
          <cell r="C77">
            <v>4</v>
          </cell>
        </row>
        <row r="78">
          <cell r="A78" t="str">
            <v>LDNO 132kV: LV Site Specific</v>
          </cell>
          <cell r="C78">
            <v>0</v>
          </cell>
        </row>
        <row r="79">
          <cell r="A79" t="str">
            <v>LDNO 132kV: LV Sub Site Specific</v>
          </cell>
          <cell r="C79">
            <v>0</v>
          </cell>
        </row>
        <row r="80">
          <cell r="A80" t="str">
            <v>LDNO 132kV: HV Site Specific</v>
          </cell>
          <cell r="C80">
            <v>0</v>
          </cell>
        </row>
        <row r="81">
          <cell r="A81" t="str">
            <v>LDNO 132kV: Unmetered Supplies</v>
          </cell>
          <cell r="C81" t="str">
            <v>0, 1 or 8</v>
          </cell>
        </row>
        <row r="82">
          <cell r="A82" t="str">
            <v>LDNO 132kV: LV Generation Aggregated</v>
          </cell>
          <cell r="C82">
            <v>0</v>
          </cell>
        </row>
        <row r="83">
          <cell r="A83" t="str">
            <v>LDNO 132kV: LV Sub Generation Aggregated</v>
          </cell>
          <cell r="C83">
            <v>0</v>
          </cell>
        </row>
        <row r="84">
          <cell r="A84" t="str">
            <v>LDNO 132kV: LV Generation Site Specific</v>
          </cell>
          <cell r="C84">
            <v>0</v>
          </cell>
        </row>
        <row r="85">
          <cell r="A85" t="str">
            <v>LDNO 132kV: LV Sub Generation Site Specific</v>
          </cell>
          <cell r="C85">
            <v>0</v>
          </cell>
        </row>
        <row r="86">
          <cell r="A86" t="str">
            <v>LDNO 132kV: HV Generation Site Specific</v>
          </cell>
          <cell r="C86">
            <v>0</v>
          </cell>
        </row>
        <row r="87">
          <cell r="A87" t="str">
            <v>LDNO 0000: Domestic Aggregated</v>
          </cell>
          <cell r="C87" t="str">
            <v>1, 2 or 5-8</v>
          </cell>
        </row>
        <row r="88">
          <cell r="A88" t="str">
            <v>LDNO 0000: Domestic Aggregated (related MPAN)</v>
          </cell>
          <cell r="C88">
            <v>2</v>
          </cell>
        </row>
        <row r="89">
          <cell r="A89" t="str">
            <v>LDNO 0000: Non-Domestic Aggregated</v>
          </cell>
          <cell r="C89" t="str">
            <v>3, 4 or 5-8</v>
          </cell>
        </row>
        <row r="90">
          <cell r="A90" t="str">
            <v>LDNO 0000: Non-Domestic Aggregated (related MPAN)</v>
          </cell>
          <cell r="C90">
            <v>4</v>
          </cell>
        </row>
        <row r="91">
          <cell r="A91" t="str">
            <v>LDNO 0000: LV Site Specific</v>
          </cell>
          <cell r="C91">
            <v>0</v>
          </cell>
        </row>
        <row r="92">
          <cell r="A92" t="str">
            <v>LDNO 0000: LV Sub Site Specific</v>
          </cell>
          <cell r="C92">
            <v>0</v>
          </cell>
        </row>
        <row r="93">
          <cell r="A93" t="str">
            <v>LDNO 0000: HV Site Specific</v>
          </cell>
          <cell r="C93">
            <v>0</v>
          </cell>
        </row>
        <row r="94">
          <cell r="A94" t="str">
            <v>LDNO 0000: Unmetered Supplies</v>
          </cell>
          <cell r="C94" t="str">
            <v>0, 1 or 8</v>
          </cell>
        </row>
        <row r="95">
          <cell r="A95" t="str">
            <v>LDNO 0000: LV Generation Aggregated</v>
          </cell>
          <cell r="C95">
            <v>0</v>
          </cell>
        </row>
        <row r="96">
          <cell r="A96" t="str">
            <v>LDNO 0000: LV Sub Generation Aggregated</v>
          </cell>
          <cell r="C96">
            <v>0</v>
          </cell>
        </row>
        <row r="97">
          <cell r="A97" t="str">
            <v>LDNO 0000: LV Generation Site Specific</v>
          </cell>
          <cell r="C97">
            <v>0</v>
          </cell>
        </row>
        <row r="98">
          <cell r="A98" t="str">
            <v>LDNO 0000: LV Sub Generation Site Specific</v>
          </cell>
          <cell r="C98">
            <v>0</v>
          </cell>
        </row>
        <row r="99">
          <cell r="A99" t="str">
            <v>LDNO 0000: HV Generation Site Specific</v>
          </cell>
          <cell r="C99">
            <v>0</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Charge Calculator"/>
    </sheetNames>
    <sheetDataSet>
      <sheetData sheetId="0"/>
      <sheetData sheetId="1">
        <row r="1">
          <cell r="A1" t="str">
            <v>Back to Overview</v>
          </cell>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cell r="H9"/>
          <cell r="I9"/>
          <cell r="J9"/>
          <cell r="K9"/>
          <cell r="L9"/>
          <cell r="M9"/>
          <cell r="N9"/>
          <cell r="O9"/>
        </row>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MULTIPLEX CONSTRUCTION EUROPE LIMITED</v>
          </cell>
          <cell r="H11">
            <v>0.433</v>
          </cell>
          <cell r="I11">
            <v>380.07</v>
          </cell>
          <cell r="J11">
            <v>1.76</v>
          </cell>
          <cell r="K11">
            <v>1.76</v>
          </cell>
          <cell r="L11"/>
          <cell r="M11"/>
          <cell r="N11"/>
          <cell r="O11"/>
        </row>
        <row r="12">
          <cell r="G12" t="str">
            <v>MULTIPLEX CONSTRUCTION EUROPE LIMITED</v>
          </cell>
          <cell r="H12">
            <v>0.41599999999999998</v>
          </cell>
          <cell r="I12">
            <v>380.07</v>
          </cell>
          <cell r="J12">
            <v>1.84</v>
          </cell>
          <cell r="K12">
            <v>1.84</v>
          </cell>
          <cell r="L12"/>
          <cell r="M12"/>
          <cell r="N12"/>
          <cell r="O12"/>
        </row>
        <row r="13">
          <cell r="G13" t="str">
            <v>BLOOMBERG LP</v>
          </cell>
          <cell r="H13">
            <v>0.39800000000000002</v>
          </cell>
          <cell r="I13">
            <v>190.04</v>
          </cell>
          <cell r="J13">
            <v>3.07</v>
          </cell>
          <cell r="K13">
            <v>3.07</v>
          </cell>
          <cell r="L13"/>
          <cell r="M13"/>
          <cell r="N13"/>
          <cell r="O13"/>
        </row>
        <row r="14">
          <cell r="G14" t="str">
            <v>BLOOMBERG LP</v>
          </cell>
          <cell r="H14">
            <v>0.38300000000000001</v>
          </cell>
          <cell r="I14">
            <v>190.04</v>
          </cell>
          <cell r="J14">
            <v>2.31</v>
          </cell>
          <cell r="K14">
            <v>2.31</v>
          </cell>
          <cell r="L14"/>
          <cell r="M14"/>
          <cell r="N14"/>
          <cell r="O14"/>
        </row>
        <row r="15">
          <cell r="G15" t="str">
            <v>UBS AG</v>
          </cell>
          <cell r="H15">
            <v>0.39900000000000002</v>
          </cell>
          <cell r="I15">
            <v>190.04</v>
          </cell>
          <cell r="J15">
            <v>3.89</v>
          </cell>
          <cell r="K15">
            <v>3.89</v>
          </cell>
          <cell r="L15"/>
          <cell r="M15"/>
          <cell r="N15"/>
          <cell r="O15"/>
        </row>
        <row r="16">
          <cell r="G16" t="str">
            <v>PRINCIPAL PLACE COMMERCIAL GP LIMITED</v>
          </cell>
          <cell r="H16">
            <v>0.36399999999999999</v>
          </cell>
          <cell r="I16">
            <v>380.07</v>
          </cell>
          <cell r="J16">
            <v>2.74</v>
          </cell>
          <cell r="K16">
            <v>2.74</v>
          </cell>
          <cell r="L16"/>
          <cell r="M16"/>
          <cell r="N16"/>
          <cell r="O16"/>
        </row>
        <row r="17">
          <cell r="G17" t="str">
            <v>SOUTH EASTERN POWER NETWORKS PLC</v>
          </cell>
          <cell r="H17">
            <v>0</v>
          </cell>
          <cell r="I17">
            <v>0</v>
          </cell>
          <cell r="J17">
            <v>2.95</v>
          </cell>
          <cell r="K17">
            <v>2.95</v>
          </cell>
          <cell r="L17"/>
          <cell r="M17"/>
          <cell r="N17"/>
          <cell r="O17"/>
        </row>
        <row r="18">
          <cell r="G18" t="str">
            <v>TFL CROSSRAIL</v>
          </cell>
          <cell r="H18">
            <v>0</v>
          </cell>
          <cell r="I18">
            <v>7207.67</v>
          </cell>
          <cell r="J18">
            <v>2.38</v>
          </cell>
          <cell r="K18">
            <v>2.38</v>
          </cell>
          <cell r="L18"/>
          <cell r="M18"/>
          <cell r="N18"/>
          <cell r="O18"/>
        </row>
        <row r="19">
          <cell r="G19" t="str">
            <v>SOUTH EASTERN POWER NETWORKS PLC</v>
          </cell>
          <cell r="H19">
            <v>0.21099999999999999</v>
          </cell>
          <cell r="I19">
            <v>0</v>
          </cell>
          <cell r="J19">
            <v>5.79</v>
          </cell>
          <cell r="K19">
            <v>5.79</v>
          </cell>
          <cell r="L19"/>
          <cell r="M19"/>
          <cell r="N19"/>
          <cell r="O19"/>
        </row>
        <row r="20">
          <cell r="G20" t="str">
            <v>SOUTH EASTERN POWER NETWORKS PLC</v>
          </cell>
          <cell r="H20">
            <v>0.38800000000000001</v>
          </cell>
          <cell r="I20">
            <v>0</v>
          </cell>
          <cell r="J20">
            <v>3.53</v>
          </cell>
          <cell r="K20">
            <v>3.53</v>
          </cell>
          <cell r="L20"/>
          <cell r="M20"/>
          <cell r="N20"/>
          <cell r="O20"/>
        </row>
        <row r="21">
          <cell r="G21" t="str">
            <v>EASTERN POWER NETWORKS PLC</v>
          </cell>
          <cell r="H21">
            <v>0.01</v>
          </cell>
          <cell r="I21">
            <v>0</v>
          </cell>
          <cell r="J21">
            <v>4.8499999999999996</v>
          </cell>
          <cell r="K21">
            <v>4.8499999999999996</v>
          </cell>
          <cell r="L21"/>
          <cell r="M21"/>
          <cell r="N21"/>
          <cell r="O21"/>
        </row>
        <row r="22">
          <cell r="G22" t="str">
            <v>GENERALI SAXON LAND B.V C/O BNP PARIBAS REAL ESTATE</v>
          </cell>
          <cell r="H22">
            <v>0.433</v>
          </cell>
          <cell r="I22">
            <v>380.07</v>
          </cell>
          <cell r="J22">
            <v>2.41</v>
          </cell>
          <cell r="K22">
            <v>2.41</v>
          </cell>
          <cell r="L22"/>
          <cell r="M22"/>
          <cell r="N22"/>
          <cell r="O22"/>
        </row>
        <row r="23">
          <cell r="G23" t="str">
            <v>20 FENCHURCH STREET (GP) LIMITED</v>
          </cell>
          <cell r="H23">
            <v>0.371</v>
          </cell>
          <cell r="I23">
            <v>495.34</v>
          </cell>
          <cell r="J23">
            <v>3.86</v>
          </cell>
          <cell r="K23">
            <v>3.86</v>
          </cell>
          <cell r="L23"/>
          <cell r="M23"/>
          <cell r="N23"/>
          <cell r="O23"/>
        </row>
        <row r="24">
          <cell r="G24" t="str">
            <v>GLOBAL SWITCH LIMITED</v>
          </cell>
          <cell r="H24">
            <v>0</v>
          </cell>
          <cell r="I24">
            <v>7315.91</v>
          </cell>
          <cell r="J24">
            <v>4.5999999999999996</v>
          </cell>
          <cell r="K24">
            <v>4.5999999999999996</v>
          </cell>
          <cell r="L24"/>
          <cell r="M24"/>
          <cell r="N24"/>
          <cell r="O24"/>
        </row>
        <row r="25">
          <cell r="G25" t="str">
            <v>SOUTH EASTERN POWER NETWORKS PLC</v>
          </cell>
          <cell r="H25">
            <v>0</v>
          </cell>
          <cell r="I25">
            <v>0</v>
          </cell>
          <cell r="J25">
            <v>1.25</v>
          </cell>
          <cell r="K25">
            <v>1.25</v>
          </cell>
          <cell r="L25"/>
          <cell r="M25"/>
          <cell r="N25"/>
          <cell r="O25"/>
        </row>
        <row r="26">
          <cell r="G26" t="str">
            <v>THE LEADENHALL DEVELOPMENT COMPANY</v>
          </cell>
          <cell r="H26">
            <v>0.41899999999999998</v>
          </cell>
          <cell r="I26">
            <v>426.18</v>
          </cell>
          <cell r="J26">
            <v>3.39</v>
          </cell>
          <cell r="K26">
            <v>3.39</v>
          </cell>
          <cell r="L26"/>
          <cell r="M26"/>
          <cell r="N26"/>
          <cell r="O26"/>
        </row>
        <row r="27">
          <cell r="G27" t="str">
            <v>34 LEADENHALL STREET LIMITED</v>
          </cell>
          <cell r="H27">
            <v>0.42499999999999999</v>
          </cell>
          <cell r="I27">
            <v>380.07</v>
          </cell>
          <cell r="J27">
            <v>2.5299999999999998</v>
          </cell>
          <cell r="K27">
            <v>2.5299999999999998</v>
          </cell>
          <cell r="L27"/>
          <cell r="M27"/>
          <cell r="N27"/>
          <cell r="O27"/>
        </row>
        <row r="28">
          <cell r="G28" t="str">
            <v>TWO LONDON WALL PLACE LIMITED</v>
          </cell>
          <cell r="H28">
            <v>0.36399999999999999</v>
          </cell>
          <cell r="I28">
            <v>1097.8699999999999</v>
          </cell>
          <cell r="J28">
            <v>2.89</v>
          </cell>
          <cell r="K28">
            <v>2.89</v>
          </cell>
          <cell r="L28"/>
          <cell r="M28"/>
          <cell r="N28"/>
          <cell r="O28"/>
        </row>
        <row r="29">
          <cell r="G29" t="str">
            <v>LONDON UNDERGROUND LIMITED</v>
          </cell>
          <cell r="H29">
            <v>0</v>
          </cell>
          <cell r="I29">
            <v>198.73</v>
          </cell>
          <cell r="J29">
            <v>2.44</v>
          </cell>
          <cell r="K29">
            <v>2.44</v>
          </cell>
          <cell r="L29"/>
          <cell r="M29"/>
          <cell r="N29"/>
          <cell r="O29"/>
        </row>
        <row r="30">
          <cell r="G30" t="str">
            <v>TFL RAIL FOR LONDON ELR (BSP)</v>
          </cell>
          <cell r="H30">
            <v>0</v>
          </cell>
          <cell r="I30">
            <v>6413.3</v>
          </cell>
          <cell r="J30">
            <v>1.2</v>
          </cell>
          <cell r="K30">
            <v>1.2</v>
          </cell>
          <cell r="L30"/>
          <cell r="M30"/>
          <cell r="N30"/>
          <cell r="O30"/>
        </row>
        <row r="31">
          <cell r="G31" t="str">
            <v>TFL LONDON UNDERGROUND (BSP)</v>
          </cell>
          <cell r="H31">
            <v>0</v>
          </cell>
          <cell r="I31">
            <v>7011.55</v>
          </cell>
          <cell r="J31">
            <v>1.56</v>
          </cell>
          <cell r="K31">
            <v>1.56</v>
          </cell>
          <cell r="L31"/>
          <cell r="M31"/>
          <cell r="N31"/>
          <cell r="O31"/>
        </row>
        <row r="32">
          <cell r="G32" t="str">
            <v>TFL LONDON TRAMS</v>
          </cell>
          <cell r="H32">
            <v>0</v>
          </cell>
          <cell r="I32">
            <v>6322.23</v>
          </cell>
          <cell r="J32">
            <v>0.49</v>
          </cell>
          <cell r="K32">
            <v>0.49</v>
          </cell>
          <cell r="L32"/>
          <cell r="M32"/>
          <cell r="N32"/>
          <cell r="O32"/>
        </row>
        <row r="33">
          <cell r="G33" t="str">
            <v>TFL LONDON UNDERGROUND (BSP)</v>
          </cell>
          <cell r="H33">
            <v>0</v>
          </cell>
          <cell r="I33">
            <v>31434.21</v>
          </cell>
          <cell r="J33">
            <v>1.8</v>
          </cell>
          <cell r="K33">
            <v>1.8</v>
          </cell>
          <cell r="L33"/>
          <cell r="M33"/>
          <cell r="N33"/>
          <cell r="O33"/>
        </row>
        <row r="34">
          <cell r="G34" t="str">
            <v>TFL LONDON UNDERGROUND (BSP)</v>
          </cell>
          <cell r="H34">
            <v>1.7999999999999999E-2</v>
          </cell>
          <cell r="I34">
            <v>22098.51</v>
          </cell>
          <cell r="J34">
            <v>1.75</v>
          </cell>
          <cell r="K34">
            <v>1.75</v>
          </cell>
          <cell r="L34"/>
          <cell r="M34"/>
          <cell r="N34"/>
          <cell r="O34"/>
        </row>
        <row r="35">
          <cell r="G35" t="str">
            <v>TFL LONDON UNDERGROUND (BSP)</v>
          </cell>
          <cell r="H35">
            <v>0</v>
          </cell>
          <cell r="I35">
            <v>5950.57</v>
          </cell>
          <cell r="J35">
            <v>3.17</v>
          </cell>
          <cell r="K35">
            <v>3.17</v>
          </cell>
          <cell r="L35"/>
          <cell r="M35"/>
          <cell r="N35"/>
          <cell r="O35"/>
        </row>
        <row r="36">
          <cell r="G36" t="str">
            <v>70 MARK LANE GP LTD</v>
          </cell>
          <cell r="H36">
            <v>0.40600000000000003</v>
          </cell>
          <cell r="I36">
            <v>380.07</v>
          </cell>
          <cell r="J36">
            <v>3.11</v>
          </cell>
          <cell r="K36">
            <v>3.11</v>
          </cell>
          <cell r="L36"/>
          <cell r="M36"/>
          <cell r="N36"/>
          <cell r="O36"/>
        </row>
        <row r="37">
          <cell r="G37" t="str">
            <v>NATIONAL GRID</v>
          </cell>
          <cell r="H37">
            <v>0.23400000000000001</v>
          </cell>
          <cell r="I37">
            <v>0</v>
          </cell>
          <cell r="J37">
            <v>0.87</v>
          </cell>
          <cell r="K37">
            <v>0.87</v>
          </cell>
          <cell r="L37"/>
          <cell r="M37"/>
          <cell r="N37"/>
          <cell r="O37"/>
        </row>
        <row r="38">
          <cell r="G38" t="str">
            <v>NETWORK RAIL INFRASTRUCTURE LTD</v>
          </cell>
          <cell r="H38">
            <v>0</v>
          </cell>
          <cell r="I38">
            <v>5143.8999999999996</v>
          </cell>
          <cell r="J38">
            <v>5.52</v>
          </cell>
          <cell r="K38">
            <v>5.52</v>
          </cell>
          <cell r="L38"/>
          <cell r="M38"/>
          <cell r="N38"/>
          <cell r="O38"/>
        </row>
        <row r="39">
          <cell r="G39" t="str">
            <v>NETWORK RAIL INFRASTRUCTURE LIMITED</v>
          </cell>
          <cell r="H39">
            <v>0</v>
          </cell>
          <cell r="I39">
            <v>2109.04</v>
          </cell>
          <cell r="J39">
            <v>1.84</v>
          </cell>
          <cell r="K39">
            <v>1.84</v>
          </cell>
          <cell r="L39"/>
          <cell r="M39"/>
          <cell r="N39"/>
          <cell r="O39"/>
        </row>
        <row r="40">
          <cell r="G40" t="str">
            <v>NETWORK RAIL INFRASTRUCTURE LIMITED</v>
          </cell>
          <cell r="H40">
            <v>2.81</v>
          </cell>
          <cell r="I40">
            <v>66.239999999999995</v>
          </cell>
          <cell r="J40">
            <v>2.69</v>
          </cell>
          <cell r="K40">
            <v>2.69</v>
          </cell>
          <cell r="L40"/>
          <cell r="M40"/>
          <cell r="N40"/>
          <cell r="O40"/>
        </row>
        <row r="41">
          <cell r="G41" t="str">
            <v>NETWORK RAIL INFRASTRUCTURE LIMITED</v>
          </cell>
          <cell r="H41">
            <v>0</v>
          </cell>
          <cell r="I41">
            <v>132.47999999999999</v>
          </cell>
          <cell r="J41">
            <v>0.94</v>
          </cell>
          <cell r="K41">
            <v>0.94</v>
          </cell>
          <cell r="L41"/>
          <cell r="M41"/>
          <cell r="N41"/>
          <cell r="O41"/>
        </row>
        <row r="42">
          <cell r="G42" t="str">
            <v>NETWORK RAIL INFRASTRUCTURE LIMITED</v>
          </cell>
          <cell r="H42">
            <v>0</v>
          </cell>
          <cell r="I42">
            <v>7533.73</v>
          </cell>
          <cell r="J42">
            <v>1.54</v>
          </cell>
          <cell r="K42">
            <v>1.54</v>
          </cell>
          <cell r="L42"/>
          <cell r="M42"/>
          <cell r="N42"/>
          <cell r="O42"/>
        </row>
        <row r="43">
          <cell r="G43" t="str">
            <v>NETWORK RAIL INFRASTRUCTURE LIMITED</v>
          </cell>
          <cell r="H43">
            <v>0</v>
          </cell>
          <cell r="I43">
            <v>5522.95</v>
          </cell>
          <cell r="J43">
            <v>2.14</v>
          </cell>
          <cell r="K43">
            <v>2.14</v>
          </cell>
          <cell r="L43"/>
          <cell r="M43"/>
          <cell r="N43"/>
          <cell r="O43"/>
        </row>
        <row r="44">
          <cell r="G44" t="str">
            <v>NETWORK RAIL INFRASTRUCTURE LTD</v>
          </cell>
          <cell r="H44">
            <v>1.7000000000000001E-2</v>
          </cell>
          <cell r="I44">
            <v>4722.8999999999996</v>
          </cell>
          <cell r="J44">
            <v>2.2999999999999998</v>
          </cell>
          <cell r="K44">
            <v>2.2999999999999998</v>
          </cell>
          <cell r="L44"/>
          <cell r="M44"/>
          <cell r="N44"/>
          <cell r="O44"/>
        </row>
        <row r="45">
          <cell r="G45" t="str">
            <v>NETWORK RAIL INFRASTRUCTURE LTD</v>
          </cell>
          <cell r="H45">
            <v>0</v>
          </cell>
          <cell r="I45">
            <v>4727.76</v>
          </cell>
          <cell r="J45">
            <v>2.73</v>
          </cell>
          <cell r="K45">
            <v>2.73</v>
          </cell>
          <cell r="L45">
            <v>0</v>
          </cell>
          <cell r="M45">
            <v>375.22</v>
          </cell>
          <cell r="N45">
            <v>0.05</v>
          </cell>
          <cell r="O45">
            <v>0.05</v>
          </cell>
        </row>
        <row r="46">
          <cell r="G46" t="str">
            <v>NETWORK RAIL INFRASTRUCTURE LIMITED</v>
          </cell>
          <cell r="H46">
            <v>4.5170000000000003</v>
          </cell>
          <cell r="I46">
            <v>66.239999999999995</v>
          </cell>
          <cell r="J46">
            <v>3.08</v>
          </cell>
          <cell r="K46">
            <v>3.08</v>
          </cell>
          <cell r="L46"/>
          <cell r="M46"/>
          <cell r="N46"/>
          <cell r="O46"/>
        </row>
        <row r="47">
          <cell r="G47" t="str">
            <v>NETWORK RAIL INFRASTRUCTURE LIMITED</v>
          </cell>
          <cell r="H47">
            <v>0</v>
          </cell>
          <cell r="I47">
            <v>8002.01</v>
          </cell>
          <cell r="J47">
            <v>2.15</v>
          </cell>
          <cell r="K47">
            <v>2.15</v>
          </cell>
          <cell r="L47"/>
          <cell r="M47"/>
          <cell r="N47"/>
          <cell r="O47"/>
        </row>
        <row r="48">
          <cell r="G48" t="str">
            <v>TELEHOUSE INTERNATIONAL CORPORATION OF EUROPE LTD</v>
          </cell>
          <cell r="H48">
            <v>0</v>
          </cell>
          <cell r="I48">
            <v>930.26</v>
          </cell>
          <cell r="J48">
            <v>3.93</v>
          </cell>
          <cell r="K48">
            <v>3.93</v>
          </cell>
          <cell r="L48"/>
          <cell r="M48"/>
          <cell r="N48"/>
          <cell r="O48"/>
        </row>
        <row r="49">
          <cell r="G49" t="str">
            <v xml:space="preserve">THAMES WATER UTILITIES LTD </v>
          </cell>
          <cell r="H49">
            <v>0</v>
          </cell>
          <cell r="I49">
            <v>3194.94</v>
          </cell>
          <cell r="J49">
            <v>0.69</v>
          </cell>
          <cell r="K49">
            <v>0.69</v>
          </cell>
          <cell r="L49">
            <v>0</v>
          </cell>
          <cell r="M49">
            <v>0</v>
          </cell>
          <cell r="N49">
            <v>0</v>
          </cell>
          <cell r="O49">
            <v>0</v>
          </cell>
        </row>
        <row r="50">
          <cell r="G50" t="str">
            <v>THAMES WATER UTILITIES LIMITED</v>
          </cell>
          <cell r="H50">
            <v>0</v>
          </cell>
          <cell r="I50">
            <v>2795.68</v>
          </cell>
          <cell r="J50">
            <v>1.44</v>
          </cell>
          <cell r="K50">
            <v>1.44</v>
          </cell>
          <cell r="L50">
            <v>0</v>
          </cell>
          <cell r="M50">
            <v>653.98</v>
          </cell>
          <cell r="N50">
            <v>0.05</v>
          </cell>
          <cell r="O50">
            <v>0.05</v>
          </cell>
        </row>
        <row r="51">
          <cell r="G51" t="str">
            <v>THAMES TIDEWAY TUNNEL LTD</v>
          </cell>
          <cell r="H51">
            <v>0</v>
          </cell>
          <cell r="I51">
            <v>7962.85</v>
          </cell>
          <cell r="J51">
            <v>1.36</v>
          </cell>
          <cell r="K51">
            <v>1.36</v>
          </cell>
          <cell r="L51"/>
          <cell r="M51"/>
          <cell r="N51"/>
          <cell r="O51"/>
        </row>
        <row r="52">
          <cell r="G52" t="str">
            <v xml:space="preserve">THAMES TIDEWAY TUNNEL LTD </v>
          </cell>
          <cell r="H52">
            <v>0</v>
          </cell>
          <cell r="I52">
            <v>132.47999999999999</v>
          </cell>
          <cell r="J52">
            <v>0.76</v>
          </cell>
          <cell r="K52">
            <v>0.76</v>
          </cell>
          <cell r="L52"/>
          <cell r="M52"/>
          <cell r="N52"/>
          <cell r="O52"/>
        </row>
        <row r="53">
          <cell r="G53" t="str">
            <v>FERROVIAL AGROMAN UK - LAING O'ROURKE JOINT VENTURE (FLO)</v>
          </cell>
          <cell r="H53">
            <v>1.103</v>
          </cell>
          <cell r="I53">
            <v>132.47999999999999</v>
          </cell>
          <cell r="J53">
            <v>1.53</v>
          </cell>
          <cell r="K53">
            <v>1.53</v>
          </cell>
          <cell r="L53"/>
          <cell r="M53"/>
          <cell r="N53"/>
          <cell r="O53"/>
        </row>
        <row r="54">
          <cell r="G54" t="str">
            <v>VOLTA DATA CENTRES LIMITED</v>
          </cell>
          <cell r="H54">
            <v>0.41399999999999998</v>
          </cell>
          <cell r="I54">
            <v>533.76</v>
          </cell>
          <cell r="J54">
            <v>2.2999999999999998</v>
          </cell>
          <cell r="K54">
            <v>2.2999999999999998</v>
          </cell>
          <cell r="L54"/>
          <cell r="M54"/>
          <cell r="N54"/>
          <cell r="O54"/>
        </row>
        <row r="55">
          <cell r="G55" t="str">
            <v>INTERXION</v>
          </cell>
          <cell r="H55">
            <v>0.36399999999999999</v>
          </cell>
          <cell r="I55">
            <v>1051.1500000000001</v>
          </cell>
          <cell r="J55">
            <v>2.16</v>
          </cell>
          <cell r="K55">
            <v>2.16</v>
          </cell>
          <cell r="L55"/>
          <cell r="M55"/>
          <cell r="N55"/>
          <cell r="O55"/>
        </row>
        <row r="56">
          <cell r="G56" t="str">
            <v>RIVERSIDE RESOURCE RECOVERY LIMITED</v>
          </cell>
          <cell r="H56">
            <v>0</v>
          </cell>
          <cell r="I56">
            <v>321.43</v>
          </cell>
          <cell r="J56">
            <v>0.8</v>
          </cell>
          <cell r="K56">
            <v>0.8</v>
          </cell>
          <cell r="L56">
            <v>0</v>
          </cell>
          <cell r="M56">
            <v>608.83000000000004</v>
          </cell>
          <cell r="N56">
            <v>0.05</v>
          </cell>
          <cell r="O56">
            <v>0.05</v>
          </cell>
        </row>
        <row r="57">
          <cell r="G57" t="str">
            <v>VEOLIA ES SELCHP LTD</v>
          </cell>
          <cell r="H57">
            <v>0</v>
          </cell>
          <cell r="I57">
            <v>283.72000000000003</v>
          </cell>
          <cell r="J57">
            <v>1.2</v>
          </cell>
          <cell r="K57">
            <v>1.2</v>
          </cell>
          <cell r="L57">
            <v>0</v>
          </cell>
          <cell r="M57">
            <v>3009.13</v>
          </cell>
          <cell r="N57">
            <v>0.05</v>
          </cell>
          <cell r="O57">
            <v>0.05</v>
          </cell>
        </row>
        <row r="58">
          <cell r="G58" t="str">
            <v>UNIPER UK</v>
          </cell>
          <cell r="H58">
            <v>0.01</v>
          </cell>
          <cell r="I58">
            <v>31.55</v>
          </cell>
          <cell r="J58">
            <v>1.17</v>
          </cell>
          <cell r="K58">
            <v>1.17</v>
          </cell>
          <cell r="L58">
            <v>0</v>
          </cell>
          <cell r="M58">
            <v>0</v>
          </cell>
          <cell r="N58">
            <v>0</v>
          </cell>
          <cell r="O58">
            <v>0</v>
          </cell>
        </row>
        <row r="59">
          <cell r="G59"/>
          <cell r="H59"/>
          <cell r="I59"/>
          <cell r="J59"/>
          <cell r="K59"/>
          <cell r="L59"/>
          <cell r="M59"/>
          <cell r="N59"/>
          <cell r="O59"/>
        </row>
        <row r="60">
          <cell r="G60"/>
          <cell r="H60"/>
          <cell r="I60"/>
          <cell r="J60"/>
          <cell r="K60"/>
          <cell r="L60"/>
          <cell r="M60"/>
          <cell r="N60"/>
          <cell r="O60"/>
        </row>
        <row r="61">
          <cell r="G61"/>
          <cell r="H61"/>
          <cell r="I61"/>
          <cell r="J61"/>
          <cell r="K61"/>
          <cell r="L61"/>
          <cell r="M61"/>
          <cell r="N61"/>
          <cell r="O61"/>
        </row>
        <row r="62">
          <cell r="G62"/>
          <cell r="H62"/>
          <cell r="I62"/>
          <cell r="J62"/>
          <cell r="K62"/>
          <cell r="L62"/>
          <cell r="M62"/>
          <cell r="N62"/>
          <cell r="O62"/>
        </row>
        <row r="63">
          <cell r="G63"/>
          <cell r="H63"/>
          <cell r="I63"/>
          <cell r="J63"/>
          <cell r="K63"/>
          <cell r="L63"/>
          <cell r="M63"/>
          <cell r="N63"/>
          <cell r="O63"/>
        </row>
        <row r="64">
          <cell r="G64"/>
          <cell r="H64"/>
          <cell r="I64"/>
          <cell r="J64"/>
          <cell r="K64"/>
          <cell r="L64"/>
          <cell r="M64"/>
          <cell r="N64"/>
          <cell r="O64"/>
        </row>
        <row r="65">
          <cell r="G65"/>
          <cell r="H65"/>
          <cell r="I65"/>
          <cell r="J65"/>
          <cell r="K65"/>
          <cell r="L65"/>
          <cell r="M65"/>
          <cell r="N65"/>
          <cell r="O65"/>
        </row>
        <row r="66">
          <cell r="G66"/>
          <cell r="H66"/>
          <cell r="I66"/>
          <cell r="J66"/>
          <cell r="K66"/>
          <cell r="L66"/>
          <cell r="M66"/>
          <cell r="N66"/>
          <cell r="O66"/>
        </row>
        <row r="67">
          <cell r="G67"/>
          <cell r="H67"/>
          <cell r="I67"/>
          <cell r="J67"/>
          <cell r="K67"/>
          <cell r="L67"/>
          <cell r="M67"/>
          <cell r="N67"/>
          <cell r="O67"/>
        </row>
        <row r="68">
          <cell r="G68"/>
          <cell r="H68"/>
          <cell r="I68"/>
          <cell r="J68"/>
          <cell r="K68"/>
          <cell r="L68"/>
          <cell r="M68"/>
          <cell r="N68"/>
          <cell r="O68"/>
        </row>
        <row r="69">
          <cell r="G69"/>
          <cell r="H69"/>
          <cell r="I69"/>
          <cell r="J69"/>
          <cell r="K69"/>
          <cell r="L69"/>
          <cell r="M69"/>
          <cell r="N69"/>
          <cell r="O69"/>
        </row>
        <row r="70">
          <cell r="G70"/>
          <cell r="H70"/>
          <cell r="I70"/>
          <cell r="J70"/>
          <cell r="K70"/>
          <cell r="L70"/>
          <cell r="M70"/>
          <cell r="N70"/>
          <cell r="O70"/>
        </row>
        <row r="71">
          <cell r="G71"/>
          <cell r="H71"/>
          <cell r="I71"/>
          <cell r="J71"/>
          <cell r="K71"/>
          <cell r="L71"/>
          <cell r="M71"/>
          <cell r="N71"/>
          <cell r="O71"/>
        </row>
        <row r="72">
          <cell r="G72"/>
          <cell r="H72"/>
          <cell r="I72"/>
          <cell r="J72"/>
          <cell r="K72"/>
          <cell r="L72"/>
          <cell r="M72"/>
          <cell r="N72"/>
          <cell r="O72"/>
        </row>
        <row r="73">
          <cell r="G73"/>
          <cell r="H73"/>
          <cell r="I73"/>
          <cell r="J73"/>
          <cell r="K73"/>
          <cell r="L73"/>
          <cell r="M73"/>
          <cell r="N73"/>
          <cell r="O73"/>
        </row>
        <row r="74">
          <cell r="G74"/>
          <cell r="H74"/>
          <cell r="I74"/>
          <cell r="J74"/>
          <cell r="K74"/>
          <cell r="L74"/>
          <cell r="M74"/>
          <cell r="N74"/>
          <cell r="O74"/>
        </row>
        <row r="75">
          <cell r="G75"/>
          <cell r="H75"/>
          <cell r="I75"/>
          <cell r="J75"/>
          <cell r="K75"/>
          <cell r="L75"/>
          <cell r="M75"/>
          <cell r="N75"/>
          <cell r="O75"/>
        </row>
        <row r="76">
          <cell r="G76"/>
          <cell r="H76"/>
          <cell r="I76"/>
          <cell r="J76"/>
          <cell r="K76"/>
          <cell r="L76"/>
          <cell r="M76"/>
          <cell r="N76"/>
          <cell r="O76"/>
        </row>
        <row r="77">
          <cell r="G77"/>
          <cell r="H77"/>
          <cell r="I77"/>
          <cell r="J77"/>
          <cell r="K77"/>
          <cell r="L77"/>
          <cell r="M77"/>
          <cell r="N77"/>
          <cell r="O77"/>
        </row>
        <row r="78">
          <cell r="G78"/>
          <cell r="H78"/>
          <cell r="I78"/>
          <cell r="J78"/>
          <cell r="K78"/>
          <cell r="L78"/>
          <cell r="M78"/>
          <cell r="N78"/>
          <cell r="O78"/>
        </row>
        <row r="79">
          <cell r="G79"/>
          <cell r="H79"/>
          <cell r="I79"/>
          <cell r="J79"/>
          <cell r="K79"/>
          <cell r="L79"/>
          <cell r="M79"/>
          <cell r="N79"/>
          <cell r="O79"/>
        </row>
        <row r="80">
          <cell r="G80"/>
          <cell r="H80"/>
          <cell r="I80"/>
          <cell r="J80"/>
          <cell r="K80"/>
          <cell r="L80"/>
          <cell r="M80"/>
          <cell r="N80"/>
          <cell r="O80"/>
        </row>
        <row r="81">
          <cell r="G81"/>
          <cell r="H81"/>
          <cell r="I81"/>
          <cell r="J81"/>
          <cell r="K81"/>
          <cell r="L81"/>
          <cell r="M81"/>
          <cell r="N81"/>
          <cell r="O81"/>
        </row>
        <row r="82">
          <cell r="G82"/>
          <cell r="H82"/>
          <cell r="I82"/>
          <cell r="J82"/>
          <cell r="K82"/>
          <cell r="L82"/>
          <cell r="M82"/>
          <cell r="N82"/>
          <cell r="O82"/>
        </row>
        <row r="83">
          <cell r="G83"/>
          <cell r="H83"/>
          <cell r="I83"/>
          <cell r="J83"/>
          <cell r="K83"/>
          <cell r="L83"/>
          <cell r="M83"/>
          <cell r="N83"/>
          <cell r="O83"/>
        </row>
        <row r="84">
          <cell r="G84"/>
          <cell r="H84"/>
          <cell r="I84"/>
          <cell r="J84"/>
          <cell r="K84"/>
          <cell r="L84"/>
          <cell r="M84"/>
          <cell r="N84"/>
          <cell r="O84"/>
        </row>
        <row r="85">
          <cell r="G85"/>
          <cell r="H85"/>
          <cell r="I85"/>
          <cell r="J85"/>
          <cell r="K85"/>
          <cell r="L85"/>
          <cell r="M85"/>
          <cell r="N85"/>
          <cell r="O85"/>
        </row>
        <row r="86">
          <cell r="G86"/>
          <cell r="H86"/>
          <cell r="I86"/>
          <cell r="J86"/>
          <cell r="K86"/>
          <cell r="L86"/>
          <cell r="M86"/>
          <cell r="N86"/>
          <cell r="O86"/>
        </row>
        <row r="87">
          <cell r="G87"/>
          <cell r="H87"/>
          <cell r="I87"/>
          <cell r="J87"/>
          <cell r="K87"/>
          <cell r="L87"/>
          <cell r="M87"/>
          <cell r="N87"/>
          <cell r="O87"/>
        </row>
        <row r="88">
          <cell r="G88"/>
          <cell r="H88"/>
          <cell r="I88"/>
          <cell r="J88"/>
          <cell r="K88"/>
          <cell r="L88"/>
          <cell r="M88"/>
          <cell r="N88"/>
          <cell r="O88"/>
        </row>
        <row r="89">
          <cell r="G89"/>
          <cell r="H89"/>
          <cell r="I89"/>
          <cell r="J89"/>
          <cell r="K89"/>
          <cell r="L89"/>
          <cell r="M89"/>
          <cell r="N89"/>
          <cell r="O89"/>
        </row>
        <row r="90">
          <cell r="G90"/>
          <cell r="H90"/>
          <cell r="I90"/>
          <cell r="J90"/>
          <cell r="K90"/>
          <cell r="L90"/>
          <cell r="M90"/>
          <cell r="N90"/>
          <cell r="O90"/>
        </row>
        <row r="91">
          <cell r="G91"/>
          <cell r="H91"/>
          <cell r="I91"/>
          <cell r="J91"/>
          <cell r="K91"/>
          <cell r="L91"/>
          <cell r="M91"/>
          <cell r="N91"/>
          <cell r="O91"/>
        </row>
        <row r="92">
          <cell r="G92"/>
          <cell r="H92"/>
          <cell r="I92"/>
          <cell r="J92"/>
          <cell r="K92"/>
          <cell r="L92"/>
          <cell r="M92"/>
          <cell r="N92"/>
          <cell r="O92"/>
        </row>
        <row r="93">
          <cell r="G93"/>
          <cell r="H93"/>
          <cell r="I93"/>
          <cell r="J93"/>
          <cell r="K93"/>
          <cell r="L93"/>
          <cell r="M93"/>
          <cell r="N93"/>
          <cell r="O93"/>
        </row>
        <row r="94">
          <cell r="G94"/>
          <cell r="H94"/>
          <cell r="I94"/>
          <cell r="J94"/>
          <cell r="K94"/>
          <cell r="L94"/>
          <cell r="M94"/>
          <cell r="N94"/>
          <cell r="O94"/>
        </row>
        <row r="95">
          <cell r="G95"/>
          <cell r="H95"/>
          <cell r="I95"/>
          <cell r="J95"/>
          <cell r="K95"/>
          <cell r="L95"/>
          <cell r="M95"/>
          <cell r="N95"/>
          <cell r="O95"/>
        </row>
        <row r="96">
          <cell r="G96"/>
          <cell r="H96"/>
          <cell r="I96"/>
          <cell r="J96"/>
          <cell r="K96"/>
          <cell r="L96"/>
          <cell r="M96"/>
          <cell r="N96"/>
          <cell r="O96"/>
        </row>
        <row r="97">
          <cell r="G97"/>
          <cell r="H97"/>
          <cell r="I97"/>
          <cell r="J97"/>
          <cell r="K97"/>
          <cell r="L97"/>
          <cell r="M97"/>
          <cell r="N97"/>
          <cell r="O97"/>
        </row>
        <row r="98">
          <cell r="G98"/>
          <cell r="H98"/>
          <cell r="I98"/>
          <cell r="J98"/>
          <cell r="K98"/>
          <cell r="L98"/>
          <cell r="M98"/>
          <cell r="N98"/>
          <cell r="O98"/>
        </row>
        <row r="99">
          <cell r="G99"/>
          <cell r="H99"/>
          <cell r="I99"/>
          <cell r="J99"/>
          <cell r="K99"/>
          <cell r="L99"/>
          <cell r="M99"/>
          <cell r="N99"/>
          <cell r="O99"/>
        </row>
        <row r="100">
          <cell r="G100"/>
          <cell r="H100"/>
          <cell r="I100"/>
          <cell r="J100"/>
          <cell r="K100"/>
          <cell r="L100"/>
          <cell r="M100"/>
          <cell r="N100"/>
          <cell r="O100"/>
        </row>
        <row r="101">
          <cell r="G101"/>
          <cell r="H101"/>
          <cell r="I101"/>
          <cell r="J101"/>
          <cell r="K101"/>
          <cell r="L101"/>
          <cell r="M101"/>
          <cell r="N101"/>
          <cell r="O101"/>
        </row>
        <row r="102">
          <cell r="G102"/>
          <cell r="H102"/>
          <cell r="I102"/>
          <cell r="J102"/>
          <cell r="K102"/>
          <cell r="L102"/>
          <cell r="M102"/>
          <cell r="N102"/>
          <cell r="O102"/>
        </row>
        <row r="103">
          <cell r="G103"/>
          <cell r="H103"/>
          <cell r="I103"/>
          <cell r="J103"/>
          <cell r="K103"/>
          <cell r="L103"/>
          <cell r="M103"/>
          <cell r="N103"/>
          <cell r="O103"/>
        </row>
        <row r="104">
          <cell r="G104"/>
          <cell r="H104"/>
          <cell r="I104"/>
          <cell r="J104"/>
          <cell r="K104"/>
          <cell r="L104"/>
          <cell r="M104"/>
          <cell r="N104"/>
          <cell r="O104"/>
        </row>
        <row r="105">
          <cell r="G105"/>
          <cell r="H105"/>
          <cell r="I105"/>
          <cell r="J105"/>
          <cell r="K105"/>
          <cell r="L105"/>
          <cell r="M105"/>
          <cell r="N105"/>
          <cell r="O105"/>
        </row>
        <row r="106">
          <cell r="G106"/>
          <cell r="H106"/>
          <cell r="I106"/>
          <cell r="J106"/>
          <cell r="K106"/>
          <cell r="L106"/>
          <cell r="M106"/>
          <cell r="N106"/>
          <cell r="O106"/>
        </row>
        <row r="107">
          <cell r="G107"/>
          <cell r="H107"/>
          <cell r="I107"/>
          <cell r="J107"/>
          <cell r="K107"/>
          <cell r="L107"/>
          <cell r="M107"/>
          <cell r="N107"/>
          <cell r="O107"/>
        </row>
        <row r="108">
          <cell r="G108"/>
          <cell r="H108"/>
          <cell r="I108"/>
          <cell r="J108"/>
          <cell r="K108"/>
          <cell r="L108"/>
          <cell r="M108"/>
          <cell r="N108"/>
          <cell r="O108"/>
        </row>
        <row r="109">
          <cell r="G109"/>
          <cell r="H109"/>
          <cell r="I109"/>
          <cell r="J109"/>
          <cell r="K109"/>
          <cell r="L109"/>
          <cell r="M109"/>
          <cell r="N109"/>
          <cell r="O109"/>
        </row>
        <row r="110">
          <cell r="G110"/>
          <cell r="H110"/>
          <cell r="I110"/>
          <cell r="J110"/>
          <cell r="K110"/>
          <cell r="L110"/>
          <cell r="M110"/>
          <cell r="N110"/>
          <cell r="O110"/>
        </row>
        <row r="111">
          <cell r="G111"/>
          <cell r="H111"/>
          <cell r="I111"/>
          <cell r="J111"/>
          <cell r="K111"/>
          <cell r="L111"/>
          <cell r="M111"/>
          <cell r="N111"/>
          <cell r="O111"/>
        </row>
        <row r="112">
          <cell r="G112"/>
          <cell r="H112"/>
          <cell r="I112"/>
          <cell r="J112"/>
          <cell r="K112"/>
          <cell r="L112"/>
          <cell r="M112"/>
          <cell r="N112"/>
          <cell r="O112"/>
        </row>
        <row r="113">
          <cell r="G113"/>
          <cell r="H113"/>
          <cell r="I113"/>
          <cell r="J113"/>
          <cell r="K113"/>
          <cell r="L113"/>
          <cell r="M113"/>
          <cell r="N113"/>
          <cell r="O113"/>
        </row>
        <row r="114">
          <cell r="G114"/>
          <cell r="H114"/>
          <cell r="I114"/>
          <cell r="J114"/>
          <cell r="K114"/>
          <cell r="L114"/>
          <cell r="M114"/>
          <cell r="N114"/>
          <cell r="O114"/>
        </row>
        <row r="115">
          <cell r="G115"/>
          <cell r="H115"/>
          <cell r="I115"/>
          <cell r="J115"/>
          <cell r="K115"/>
          <cell r="L115"/>
          <cell r="M115"/>
          <cell r="N115"/>
          <cell r="O115"/>
        </row>
        <row r="116">
          <cell r="G116"/>
          <cell r="H116"/>
          <cell r="I116"/>
          <cell r="J116"/>
          <cell r="K116"/>
          <cell r="L116"/>
          <cell r="M116"/>
          <cell r="N116"/>
          <cell r="O116"/>
        </row>
        <row r="117">
          <cell r="G117"/>
          <cell r="H117"/>
          <cell r="I117"/>
          <cell r="J117"/>
          <cell r="K117"/>
          <cell r="L117"/>
          <cell r="M117"/>
          <cell r="N117"/>
          <cell r="O117"/>
        </row>
        <row r="118">
          <cell r="G118"/>
          <cell r="H118"/>
          <cell r="I118"/>
          <cell r="J118"/>
          <cell r="K118"/>
          <cell r="L118"/>
          <cell r="M118"/>
          <cell r="N118"/>
          <cell r="O118"/>
        </row>
        <row r="119">
          <cell r="G119"/>
          <cell r="H119"/>
          <cell r="I119"/>
          <cell r="J119"/>
          <cell r="K119"/>
          <cell r="L119"/>
          <cell r="M119"/>
          <cell r="N119"/>
          <cell r="O119"/>
        </row>
        <row r="120">
          <cell r="G120"/>
          <cell r="H120"/>
          <cell r="I120"/>
          <cell r="J120"/>
          <cell r="K120"/>
          <cell r="L120"/>
          <cell r="M120"/>
          <cell r="N120"/>
          <cell r="O120"/>
        </row>
        <row r="121">
          <cell r="G121"/>
          <cell r="H121"/>
          <cell r="I121"/>
          <cell r="J121"/>
          <cell r="K121"/>
          <cell r="L121"/>
          <cell r="M121"/>
          <cell r="N121"/>
          <cell r="O121"/>
        </row>
        <row r="122">
          <cell r="G122"/>
          <cell r="H122"/>
          <cell r="I122"/>
          <cell r="J122"/>
          <cell r="K122"/>
          <cell r="L122"/>
          <cell r="M122"/>
          <cell r="N122"/>
          <cell r="O122"/>
        </row>
        <row r="123">
          <cell r="G123"/>
          <cell r="H123"/>
          <cell r="I123"/>
          <cell r="J123"/>
          <cell r="K123"/>
          <cell r="L123"/>
          <cell r="M123"/>
          <cell r="N123"/>
          <cell r="O123"/>
        </row>
        <row r="124">
          <cell r="G124"/>
          <cell r="H124"/>
          <cell r="I124"/>
          <cell r="J124"/>
          <cell r="K124"/>
          <cell r="L124"/>
          <cell r="M124"/>
          <cell r="N124"/>
          <cell r="O124"/>
        </row>
        <row r="125">
          <cell r="G125"/>
          <cell r="H125"/>
          <cell r="I125"/>
          <cell r="J125"/>
          <cell r="K125"/>
          <cell r="L125"/>
          <cell r="M125"/>
          <cell r="N125"/>
          <cell r="O125"/>
        </row>
        <row r="126">
          <cell r="G126"/>
          <cell r="H126"/>
          <cell r="I126"/>
          <cell r="J126"/>
          <cell r="K126"/>
          <cell r="L126"/>
          <cell r="M126"/>
          <cell r="N126"/>
          <cell r="O126"/>
        </row>
        <row r="127">
          <cell r="G127"/>
          <cell r="H127"/>
          <cell r="I127"/>
          <cell r="J127"/>
          <cell r="K127"/>
          <cell r="L127"/>
          <cell r="M127"/>
          <cell r="N127"/>
          <cell r="O127"/>
        </row>
        <row r="128">
          <cell r="G128"/>
          <cell r="H128"/>
          <cell r="I128"/>
          <cell r="J128"/>
          <cell r="K128"/>
          <cell r="L128"/>
          <cell r="M128"/>
          <cell r="N128"/>
          <cell r="O128"/>
        </row>
        <row r="129">
          <cell r="G129"/>
          <cell r="H129"/>
          <cell r="I129"/>
          <cell r="J129"/>
          <cell r="K129"/>
          <cell r="L129"/>
          <cell r="M129"/>
          <cell r="N129"/>
          <cell r="O129"/>
        </row>
        <row r="130">
          <cell r="G130"/>
          <cell r="H130"/>
          <cell r="I130"/>
          <cell r="J130"/>
          <cell r="K130"/>
          <cell r="L130"/>
          <cell r="M130"/>
          <cell r="N130"/>
          <cell r="O130"/>
        </row>
        <row r="131">
          <cell r="G131"/>
          <cell r="H131"/>
          <cell r="I131"/>
          <cell r="J131"/>
          <cell r="K131"/>
          <cell r="L131"/>
          <cell r="M131"/>
          <cell r="N131"/>
          <cell r="O131"/>
        </row>
        <row r="132">
          <cell r="G132"/>
          <cell r="H132"/>
          <cell r="I132"/>
          <cell r="J132"/>
          <cell r="K132"/>
          <cell r="L132"/>
          <cell r="M132"/>
          <cell r="N132"/>
          <cell r="O132"/>
        </row>
        <row r="133">
          <cell r="G133"/>
          <cell r="H133"/>
          <cell r="I133"/>
          <cell r="J133"/>
          <cell r="K133"/>
          <cell r="L133"/>
          <cell r="M133"/>
          <cell r="N133"/>
          <cell r="O133"/>
        </row>
        <row r="134">
          <cell r="G134"/>
          <cell r="H134"/>
          <cell r="I134"/>
          <cell r="J134"/>
          <cell r="K134"/>
          <cell r="L134"/>
          <cell r="M134"/>
          <cell r="N134"/>
          <cell r="O134"/>
        </row>
        <row r="135">
          <cell r="G135"/>
          <cell r="H135"/>
          <cell r="I135"/>
          <cell r="J135"/>
          <cell r="K135"/>
          <cell r="L135"/>
          <cell r="M135"/>
          <cell r="N135"/>
          <cell r="O135"/>
        </row>
        <row r="136">
          <cell r="G136"/>
          <cell r="H136"/>
          <cell r="I136"/>
          <cell r="J136"/>
          <cell r="K136"/>
          <cell r="L136"/>
          <cell r="M136"/>
          <cell r="N136"/>
          <cell r="O136"/>
        </row>
        <row r="137">
          <cell r="G137"/>
          <cell r="H137"/>
          <cell r="I137"/>
          <cell r="J137"/>
          <cell r="K137"/>
          <cell r="L137"/>
          <cell r="M137"/>
          <cell r="N137"/>
          <cell r="O137"/>
        </row>
        <row r="138">
          <cell r="G138"/>
          <cell r="H138"/>
          <cell r="I138"/>
          <cell r="J138"/>
          <cell r="K138"/>
          <cell r="L138"/>
          <cell r="M138"/>
          <cell r="N138"/>
          <cell r="O138"/>
        </row>
        <row r="139">
          <cell r="G139"/>
          <cell r="H139"/>
          <cell r="I139"/>
          <cell r="J139"/>
          <cell r="K139"/>
          <cell r="L139"/>
          <cell r="M139"/>
          <cell r="N139"/>
          <cell r="O139"/>
        </row>
        <row r="140">
          <cell r="G140"/>
          <cell r="H140"/>
          <cell r="I140"/>
          <cell r="J140"/>
          <cell r="K140"/>
          <cell r="L140"/>
          <cell r="M140"/>
          <cell r="N140"/>
          <cell r="O140"/>
        </row>
        <row r="141">
          <cell r="G141"/>
          <cell r="H141"/>
          <cell r="I141"/>
          <cell r="J141"/>
          <cell r="K141"/>
          <cell r="L141"/>
          <cell r="M141"/>
          <cell r="N141"/>
          <cell r="O141"/>
        </row>
        <row r="142">
          <cell r="G142"/>
          <cell r="H142"/>
          <cell r="I142"/>
          <cell r="J142"/>
          <cell r="K142"/>
          <cell r="L142"/>
          <cell r="M142"/>
          <cell r="N142"/>
          <cell r="O142"/>
        </row>
        <row r="143">
          <cell r="G143"/>
          <cell r="H143"/>
          <cell r="I143"/>
          <cell r="J143"/>
          <cell r="K143"/>
          <cell r="L143"/>
          <cell r="M143"/>
          <cell r="N143"/>
          <cell r="O143"/>
        </row>
        <row r="144">
          <cell r="G144"/>
          <cell r="H144"/>
          <cell r="I144"/>
          <cell r="J144"/>
          <cell r="K144"/>
          <cell r="L144"/>
          <cell r="M144"/>
          <cell r="N144"/>
          <cell r="O144"/>
        </row>
        <row r="145">
          <cell r="G145"/>
          <cell r="H145"/>
          <cell r="I145"/>
          <cell r="J145"/>
          <cell r="K145"/>
          <cell r="L145"/>
          <cell r="M145"/>
          <cell r="N145"/>
          <cell r="O145"/>
        </row>
        <row r="146">
          <cell r="G146"/>
          <cell r="H146"/>
          <cell r="I146"/>
          <cell r="J146"/>
          <cell r="K146"/>
          <cell r="L146"/>
          <cell r="M146"/>
          <cell r="N146"/>
          <cell r="O146"/>
        </row>
        <row r="147">
          <cell r="G147"/>
          <cell r="H147"/>
          <cell r="I147"/>
          <cell r="J147"/>
          <cell r="K147"/>
          <cell r="L147"/>
          <cell r="M147"/>
          <cell r="N147"/>
          <cell r="O147"/>
        </row>
        <row r="148">
          <cell r="G148"/>
          <cell r="H148"/>
          <cell r="I148"/>
          <cell r="J148"/>
          <cell r="K148"/>
          <cell r="L148"/>
          <cell r="M148"/>
          <cell r="N148"/>
          <cell r="O148"/>
        </row>
        <row r="149">
          <cell r="G149"/>
          <cell r="H149"/>
          <cell r="I149"/>
          <cell r="J149"/>
          <cell r="K149"/>
          <cell r="L149"/>
          <cell r="M149"/>
          <cell r="N149"/>
          <cell r="O149"/>
        </row>
        <row r="150">
          <cell r="G150"/>
          <cell r="H150"/>
          <cell r="I150"/>
          <cell r="J150"/>
          <cell r="K150"/>
          <cell r="L150"/>
          <cell r="M150"/>
          <cell r="N150"/>
          <cell r="O150"/>
        </row>
        <row r="151">
          <cell r="G151"/>
          <cell r="H151"/>
          <cell r="I151"/>
          <cell r="J151"/>
          <cell r="K151"/>
          <cell r="L151"/>
          <cell r="M151"/>
          <cell r="N151"/>
          <cell r="O151"/>
        </row>
        <row r="152">
          <cell r="G152"/>
          <cell r="H152"/>
          <cell r="I152"/>
          <cell r="J152"/>
          <cell r="K152"/>
          <cell r="L152"/>
          <cell r="M152"/>
          <cell r="N152"/>
          <cell r="O152"/>
        </row>
        <row r="153">
          <cell r="G153"/>
          <cell r="H153"/>
          <cell r="I153"/>
          <cell r="J153"/>
          <cell r="K153"/>
          <cell r="L153"/>
          <cell r="M153"/>
          <cell r="N153"/>
          <cell r="O153"/>
        </row>
        <row r="154">
          <cell r="G154"/>
          <cell r="H154"/>
          <cell r="I154"/>
          <cell r="J154"/>
          <cell r="K154"/>
          <cell r="L154"/>
          <cell r="M154"/>
          <cell r="N154"/>
          <cell r="O154"/>
        </row>
        <row r="155">
          <cell r="G155"/>
          <cell r="H155"/>
          <cell r="I155"/>
          <cell r="J155"/>
          <cell r="K155"/>
          <cell r="L155"/>
          <cell r="M155"/>
          <cell r="N155"/>
          <cell r="O155"/>
        </row>
        <row r="156">
          <cell r="G156"/>
          <cell r="H156"/>
          <cell r="I156"/>
          <cell r="J156"/>
          <cell r="K156"/>
          <cell r="L156"/>
          <cell r="M156"/>
          <cell r="N156"/>
          <cell r="O156"/>
        </row>
        <row r="157">
          <cell r="G157"/>
          <cell r="H157"/>
          <cell r="I157"/>
          <cell r="J157"/>
          <cell r="K157"/>
          <cell r="L157"/>
          <cell r="M157"/>
          <cell r="N157"/>
          <cell r="O157"/>
        </row>
        <row r="158">
          <cell r="G158"/>
          <cell r="H158"/>
          <cell r="I158"/>
          <cell r="J158"/>
          <cell r="K158"/>
          <cell r="L158"/>
          <cell r="M158"/>
          <cell r="N158"/>
          <cell r="O158"/>
        </row>
        <row r="159">
          <cell r="G159"/>
          <cell r="H159"/>
          <cell r="I159"/>
          <cell r="J159"/>
          <cell r="K159"/>
          <cell r="L159"/>
          <cell r="M159"/>
          <cell r="N159"/>
          <cell r="O159"/>
        </row>
        <row r="160">
          <cell r="G160"/>
          <cell r="H160"/>
          <cell r="I160"/>
          <cell r="J160"/>
          <cell r="K160"/>
          <cell r="L160"/>
          <cell r="M160"/>
          <cell r="N160"/>
          <cell r="O160"/>
        </row>
        <row r="161">
          <cell r="G161"/>
          <cell r="H161"/>
          <cell r="I161"/>
          <cell r="J161"/>
          <cell r="K161"/>
          <cell r="L161"/>
          <cell r="M161"/>
          <cell r="N161"/>
          <cell r="O161"/>
        </row>
        <row r="162">
          <cell r="G162"/>
          <cell r="H162"/>
          <cell r="I162"/>
          <cell r="J162"/>
          <cell r="K162"/>
          <cell r="L162"/>
          <cell r="M162"/>
          <cell r="N162"/>
          <cell r="O162"/>
        </row>
        <row r="163">
          <cell r="G163"/>
          <cell r="H163"/>
          <cell r="I163"/>
          <cell r="J163"/>
          <cell r="K163"/>
          <cell r="L163"/>
          <cell r="M163"/>
          <cell r="N163"/>
          <cell r="O163"/>
        </row>
        <row r="164">
          <cell r="G164"/>
          <cell r="H164"/>
          <cell r="I164"/>
          <cell r="J164"/>
          <cell r="K164"/>
          <cell r="L164"/>
          <cell r="M164"/>
          <cell r="N164"/>
          <cell r="O164"/>
        </row>
        <row r="165">
          <cell r="G165"/>
          <cell r="H165"/>
          <cell r="I165"/>
          <cell r="J165"/>
          <cell r="K165"/>
          <cell r="L165"/>
          <cell r="M165"/>
          <cell r="N165"/>
          <cell r="O165"/>
        </row>
        <row r="166">
          <cell r="G166"/>
          <cell r="H166"/>
          <cell r="I166"/>
          <cell r="J166"/>
          <cell r="K166"/>
          <cell r="L166"/>
          <cell r="M166"/>
          <cell r="N166"/>
          <cell r="O166"/>
        </row>
        <row r="167">
          <cell r="G167"/>
          <cell r="H167"/>
          <cell r="I167"/>
          <cell r="J167"/>
          <cell r="K167"/>
          <cell r="L167"/>
          <cell r="M167"/>
          <cell r="N167"/>
          <cell r="O167"/>
        </row>
        <row r="168">
          <cell r="G168"/>
          <cell r="H168"/>
          <cell r="I168"/>
          <cell r="J168"/>
          <cell r="K168"/>
          <cell r="L168"/>
          <cell r="M168"/>
          <cell r="N168"/>
          <cell r="O168"/>
        </row>
        <row r="169">
          <cell r="G169"/>
          <cell r="H169"/>
          <cell r="I169"/>
          <cell r="J169"/>
          <cell r="K169"/>
          <cell r="L169"/>
          <cell r="M169"/>
          <cell r="N169"/>
          <cell r="O169"/>
        </row>
        <row r="170">
          <cell r="G170"/>
          <cell r="H170"/>
          <cell r="I170"/>
          <cell r="J170"/>
          <cell r="K170"/>
          <cell r="L170"/>
          <cell r="M170"/>
          <cell r="N170"/>
          <cell r="O170"/>
        </row>
        <row r="171">
          <cell r="G171"/>
          <cell r="H171"/>
          <cell r="I171"/>
          <cell r="J171"/>
          <cell r="K171"/>
          <cell r="L171"/>
          <cell r="M171"/>
          <cell r="N171"/>
          <cell r="O171"/>
        </row>
        <row r="172">
          <cell r="G172"/>
          <cell r="H172"/>
          <cell r="I172"/>
          <cell r="J172"/>
          <cell r="K172"/>
          <cell r="L172"/>
          <cell r="M172"/>
          <cell r="N172"/>
          <cell r="O172"/>
        </row>
        <row r="173">
          <cell r="G173"/>
          <cell r="H173"/>
          <cell r="I173"/>
          <cell r="J173"/>
          <cell r="K173"/>
          <cell r="L173"/>
          <cell r="M173"/>
          <cell r="N173"/>
          <cell r="O173"/>
        </row>
        <row r="174">
          <cell r="G174"/>
          <cell r="H174"/>
          <cell r="I174"/>
          <cell r="J174"/>
          <cell r="K174"/>
          <cell r="L174"/>
          <cell r="M174"/>
          <cell r="N174"/>
          <cell r="O174"/>
        </row>
        <row r="175">
          <cell r="G175"/>
          <cell r="H175"/>
          <cell r="I175"/>
          <cell r="J175"/>
          <cell r="K175"/>
          <cell r="L175"/>
          <cell r="M175"/>
          <cell r="N175"/>
          <cell r="O175"/>
        </row>
        <row r="176">
          <cell r="G176"/>
          <cell r="H176"/>
          <cell r="I176"/>
          <cell r="J176"/>
          <cell r="K176"/>
          <cell r="L176"/>
          <cell r="M176"/>
          <cell r="N176"/>
          <cell r="O176"/>
        </row>
        <row r="177">
          <cell r="G177"/>
          <cell r="H177"/>
          <cell r="I177"/>
          <cell r="J177"/>
          <cell r="K177"/>
          <cell r="L177"/>
          <cell r="M177"/>
          <cell r="N177"/>
          <cell r="O177"/>
        </row>
        <row r="178">
          <cell r="G178"/>
          <cell r="H178"/>
          <cell r="I178"/>
          <cell r="J178"/>
          <cell r="K178"/>
          <cell r="L178"/>
          <cell r="M178"/>
          <cell r="N178"/>
          <cell r="O178"/>
        </row>
        <row r="179">
          <cell r="G179"/>
          <cell r="H179"/>
          <cell r="I179"/>
          <cell r="J179"/>
          <cell r="K179"/>
          <cell r="L179"/>
          <cell r="M179"/>
          <cell r="N179"/>
          <cell r="O179"/>
        </row>
        <row r="180">
          <cell r="G180"/>
          <cell r="H180"/>
          <cell r="I180"/>
          <cell r="J180"/>
          <cell r="K180"/>
          <cell r="L180"/>
          <cell r="M180"/>
          <cell r="N180"/>
          <cell r="O180"/>
        </row>
        <row r="181">
          <cell r="G181"/>
          <cell r="H181"/>
          <cell r="I181"/>
          <cell r="J181"/>
          <cell r="K181"/>
          <cell r="L181"/>
          <cell r="M181"/>
          <cell r="N181"/>
          <cell r="O181"/>
        </row>
        <row r="182">
          <cell r="G182"/>
          <cell r="H182"/>
          <cell r="I182"/>
          <cell r="J182"/>
          <cell r="K182"/>
          <cell r="L182"/>
          <cell r="M182"/>
          <cell r="N182"/>
          <cell r="O182"/>
        </row>
        <row r="183">
          <cell r="G183"/>
          <cell r="H183"/>
          <cell r="I183"/>
          <cell r="J183"/>
          <cell r="K183"/>
          <cell r="L183"/>
          <cell r="M183"/>
          <cell r="N183"/>
          <cell r="O183"/>
        </row>
        <row r="184">
          <cell r="G184"/>
          <cell r="H184"/>
          <cell r="I184"/>
          <cell r="J184"/>
          <cell r="K184"/>
          <cell r="L184"/>
          <cell r="M184"/>
          <cell r="N184"/>
          <cell r="O184"/>
        </row>
        <row r="185">
          <cell r="G185"/>
          <cell r="H185"/>
          <cell r="I185"/>
          <cell r="J185"/>
          <cell r="K185"/>
          <cell r="L185"/>
          <cell r="M185"/>
          <cell r="N185"/>
          <cell r="O185"/>
        </row>
        <row r="186">
          <cell r="G186"/>
          <cell r="H186"/>
          <cell r="I186"/>
          <cell r="J186"/>
          <cell r="K186"/>
          <cell r="L186"/>
          <cell r="M186"/>
          <cell r="N186"/>
          <cell r="O186"/>
        </row>
        <row r="187">
          <cell r="G187"/>
          <cell r="H187"/>
          <cell r="I187"/>
          <cell r="J187"/>
          <cell r="K187"/>
          <cell r="L187"/>
          <cell r="M187"/>
          <cell r="N187"/>
          <cell r="O187"/>
        </row>
        <row r="188">
          <cell r="G188"/>
          <cell r="H188"/>
          <cell r="I188"/>
          <cell r="J188"/>
          <cell r="K188"/>
          <cell r="L188"/>
          <cell r="M188"/>
          <cell r="N188"/>
          <cell r="O188"/>
        </row>
        <row r="189">
          <cell r="G189"/>
          <cell r="H189"/>
          <cell r="I189"/>
          <cell r="J189"/>
          <cell r="K189"/>
          <cell r="L189"/>
          <cell r="M189"/>
          <cell r="N189"/>
          <cell r="O189"/>
        </row>
        <row r="190">
          <cell r="G190"/>
          <cell r="H190"/>
          <cell r="I190"/>
          <cell r="J190"/>
          <cell r="K190"/>
          <cell r="L190"/>
          <cell r="M190"/>
          <cell r="N190"/>
          <cell r="O190"/>
        </row>
        <row r="191">
          <cell r="G191"/>
          <cell r="H191"/>
          <cell r="I191"/>
          <cell r="J191"/>
          <cell r="K191"/>
          <cell r="L191"/>
          <cell r="M191"/>
          <cell r="N191"/>
          <cell r="O191"/>
        </row>
        <row r="192">
          <cell r="G192"/>
          <cell r="H192"/>
          <cell r="I192"/>
          <cell r="J192"/>
          <cell r="K192"/>
          <cell r="L192"/>
          <cell r="M192"/>
          <cell r="N192"/>
          <cell r="O192"/>
        </row>
        <row r="193">
          <cell r="G193"/>
          <cell r="H193"/>
          <cell r="I193"/>
          <cell r="J193"/>
          <cell r="K193"/>
          <cell r="L193"/>
          <cell r="M193"/>
          <cell r="N193"/>
          <cell r="O193"/>
        </row>
        <row r="194">
          <cell r="G194"/>
          <cell r="H194"/>
          <cell r="I194"/>
          <cell r="J194"/>
          <cell r="K194"/>
          <cell r="L194"/>
          <cell r="M194"/>
          <cell r="N194"/>
          <cell r="O194"/>
        </row>
        <row r="195">
          <cell r="G195"/>
          <cell r="H195"/>
          <cell r="I195"/>
          <cell r="J195"/>
          <cell r="K195"/>
          <cell r="L195"/>
          <cell r="M195"/>
          <cell r="N195"/>
          <cell r="O195"/>
        </row>
        <row r="196">
          <cell r="G196"/>
          <cell r="H196"/>
          <cell r="I196"/>
          <cell r="J196"/>
          <cell r="K196"/>
          <cell r="L196"/>
          <cell r="M196"/>
          <cell r="N196"/>
          <cell r="O196"/>
        </row>
        <row r="197">
          <cell r="G197"/>
          <cell r="H197"/>
          <cell r="I197"/>
          <cell r="J197"/>
          <cell r="K197"/>
          <cell r="L197"/>
          <cell r="M197"/>
          <cell r="N197"/>
          <cell r="O197"/>
        </row>
        <row r="198">
          <cell r="G198"/>
          <cell r="H198"/>
          <cell r="I198"/>
          <cell r="J198"/>
          <cell r="K198"/>
          <cell r="L198"/>
          <cell r="M198"/>
          <cell r="N198"/>
          <cell r="O198"/>
        </row>
        <row r="199">
          <cell r="G199"/>
          <cell r="H199"/>
          <cell r="I199"/>
          <cell r="J199"/>
          <cell r="K199"/>
          <cell r="L199"/>
          <cell r="M199"/>
          <cell r="N199"/>
          <cell r="O199"/>
        </row>
        <row r="200">
          <cell r="G200"/>
          <cell r="H200"/>
          <cell r="I200"/>
          <cell r="J200"/>
          <cell r="K200"/>
          <cell r="L200"/>
          <cell r="M200"/>
          <cell r="N200"/>
          <cell r="O200"/>
        </row>
        <row r="201">
          <cell r="G201"/>
          <cell r="H201"/>
          <cell r="I201"/>
          <cell r="J201"/>
          <cell r="K201"/>
          <cell r="L201"/>
          <cell r="M201"/>
          <cell r="N201"/>
          <cell r="O201"/>
        </row>
        <row r="202">
          <cell r="G202"/>
          <cell r="H202"/>
          <cell r="I202"/>
          <cell r="J202"/>
          <cell r="K202"/>
          <cell r="L202"/>
          <cell r="M202"/>
          <cell r="N202"/>
          <cell r="O202"/>
        </row>
        <row r="203">
          <cell r="G203"/>
          <cell r="H203"/>
          <cell r="I203"/>
          <cell r="J203"/>
          <cell r="K203"/>
          <cell r="L203"/>
          <cell r="M203"/>
          <cell r="N203"/>
          <cell r="O203"/>
        </row>
        <row r="204">
          <cell r="G204"/>
          <cell r="H204"/>
          <cell r="I204"/>
          <cell r="J204"/>
          <cell r="K204"/>
          <cell r="L204"/>
          <cell r="M204"/>
          <cell r="N204"/>
          <cell r="O204"/>
        </row>
        <row r="205">
          <cell r="G205"/>
          <cell r="H205"/>
          <cell r="I205"/>
          <cell r="J205"/>
          <cell r="K205"/>
          <cell r="L205"/>
          <cell r="M205"/>
          <cell r="N205"/>
          <cell r="O205"/>
        </row>
        <row r="206">
          <cell r="G206"/>
          <cell r="H206"/>
          <cell r="I206"/>
          <cell r="J206"/>
          <cell r="K206"/>
          <cell r="L206"/>
          <cell r="M206"/>
          <cell r="N206"/>
          <cell r="O206"/>
        </row>
        <row r="207">
          <cell r="G207"/>
          <cell r="H207"/>
          <cell r="I207"/>
          <cell r="J207"/>
          <cell r="K207"/>
          <cell r="L207"/>
          <cell r="M207"/>
          <cell r="N207"/>
          <cell r="O207"/>
        </row>
        <row r="208">
          <cell r="G208"/>
          <cell r="H208"/>
          <cell r="I208"/>
          <cell r="J208"/>
          <cell r="K208"/>
          <cell r="L208"/>
          <cell r="M208"/>
          <cell r="N208"/>
          <cell r="O208"/>
        </row>
        <row r="209">
          <cell r="G209"/>
          <cell r="H209"/>
          <cell r="I209"/>
          <cell r="J209"/>
          <cell r="K209"/>
          <cell r="L209"/>
          <cell r="M209"/>
          <cell r="N209"/>
          <cell r="O209"/>
        </row>
        <row r="210">
          <cell r="G210"/>
          <cell r="H210"/>
          <cell r="I210"/>
          <cell r="J210"/>
          <cell r="K210"/>
          <cell r="L210"/>
          <cell r="M210"/>
          <cell r="N210"/>
          <cell r="O210"/>
        </row>
        <row r="211">
          <cell r="G211"/>
          <cell r="H211"/>
          <cell r="I211"/>
          <cell r="J211"/>
          <cell r="K211"/>
          <cell r="L211"/>
          <cell r="M211"/>
          <cell r="N211"/>
          <cell r="O211"/>
        </row>
        <row r="212">
          <cell r="G212"/>
          <cell r="H212"/>
          <cell r="I212"/>
          <cell r="J212"/>
          <cell r="K212"/>
          <cell r="L212"/>
          <cell r="M212"/>
          <cell r="N212"/>
          <cell r="O212"/>
        </row>
        <row r="213">
          <cell r="G213"/>
          <cell r="H213"/>
          <cell r="I213"/>
          <cell r="J213"/>
          <cell r="K213"/>
          <cell r="L213"/>
          <cell r="M213"/>
          <cell r="N213"/>
          <cell r="O213"/>
        </row>
        <row r="214">
          <cell r="G214"/>
          <cell r="H214"/>
          <cell r="I214"/>
          <cell r="J214"/>
          <cell r="K214"/>
          <cell r="L214"/>
          <cell r="M214"/>
          <cell r="N214"/>
          <cell r="O214"/>
        </row>
        <row r="215">
          <cell r="G215"/>
          <cell r="H215"/>
          <cell r="I215"/>
          <cell r="J215"/>
          <cell r="K215"/>
          <cell r="L215"/>
          <cell r="M215"/>
          <cell r="N215"/>
          <cell r="O215"/>
        </row>
        <row r="216">
          <cell r="G216"/>
          <cell r="H216"/>
          <cell r="I216"/>
          <cell r="J216"/>
          <cell r="K216"/>
          <cell r="L216"/>
          <cell r="M216"/>
          <cell r="N216"/>
          <cell r="O216"/>
        </row>
        <row r="217">
          <cell r="G217"/>
          <cell r="H217"/>
          <cell r="I217"/>
          <cell r="J217"/>
          <cell r="K217"/>
          <cell r="L217"/>
          <cell r="M217"/>
          <cell r="N217"/>
          <cell r="O217"/>
        </row>
        <row r="218">
          <cell r="G218"/>
          <cell r="H218"/>
          <cell r="I218"/>
          <cell r="J218"/>
          <cell r="K218"/>
          <cell r="L218"/>
          <cell r="M218"/>
          <cell r="N218"/>
          <cell r="O218"/>
        </row>
        <row r="219">
          <cell r="G219"/>
          <cell r="H219"/>
          <cell r="I219"/>
          <cell r="J219"/>
          <cell r="K219"/>
          <cell r="L219"/>
          <cell r="M219"/>
          <cell r="N219"/>
          <cell r="O219"/>
        </row>
        <row r="220">
          <cell r="G220"/>
          <cell r="H220"/>
          <cell r="I220"/>
          <cell r="J220"/>
          <cell r="K220"/>
          <cell r="L220"/>
          <cell r="M220"/>
          <cell r="N220"/>
          <cell r="O220"/>
        </row>
        <row r="221">
          <cell r="G221"/>
          <cell r="H221"/>
          <cell r="I221"/>
          <cell r="J221"/>
          <cell r="K221"/>
          <cell r="L221"/>
          <cell r="M221"/>
          <cell r="N221"/>
          <cell r="O221"/>
        </row>
        <row r="222">
          <cell r="G222"/>
          <cell r="H222"/>
          <cell r="I222"/>
          <cell r="J222"/>
          <cell r="K222"/>
          <cell r="L222"/>
          <cell r="M222"/>
          <cell r="N222"/>
          <cell r="O222"/>
        </row>
        <row r="223">
          <cell r="G223"/>
          <cell r="H223"/>
          <cell r="I223"/>
          <cell r="J223"/>
          <cell r="K223"/>
          <cell r="L223"/>
          <cell r="M223"/>
          <cell r="N223"/>
          <cell r="O223"/>
        </row>
        <row r="224">
          <cell r="G224"/>
          <cell r="H224"/>
          <cell r="I224"/>
          <cell r="J224"/>
          <cell r="K224"/>
          <cell r="L224"/>
          <cell r="M224"/>
          <cell r="N224"/>
          <cell r="O224"/>
        </row>
        <row r="225">
          <cell r="G225"/>
          <cell r="H225"/>
          <cell r="I225"/>
          <cell r="J225"/>
          <cell r="K225"/>
          <cell r="L225"/>
          <cell r="M225"/>
          <cell r="N225"/>
          <cell r="O225"/>
        </row>
        <row r="226">
          <cell r="G226"/>
          <cell r="H226"/>
          <cell r="I226"/>
          <cell r="J226"/>
          <cell r="K226"/>
          <cell r="L226"/>
          <cell r="M226"/>
          <cell r="N226"/>
          <cell r="O226"/>
        </row>
        <row r="227">
          <cell r="G227"/>
          <cell r="H227"/>
          <cell r="I227"/>
          <cell r="J227"/>
          <cell r="K227"/>
          <cell r="L227"/>
          <cell r="M227"/>
          <cell r="N227"/>
          <cell r="O227"/>
        </row>
        <row r="228">
          <cell r="G228"/>
          <cell r="H228"/>
          <cell r="I228"/>
          <cell r="J228"/>
          <cell r="K228"/>
          <cell r="L228"/>
          <cell r="M228"/>
          <cell r="N228"/>
          <cell r="O228"/>
        </row>
        <row r="229">
          <cell r="G229"/>
          <cell r="H229"/>
          <cell r="I229"/>
          <cell r="J229"/>
          <cell r="K229"/>
          <cell r="L229"/>
          <cell r="M229"/>
          <cell r="N229"/>
          <cell r="O229"/>
        </row>
        <row r="230">
          <cell r="G230"/>
          <cell r="H230"/>
          <cell r="I230"/>
          <cell r="J230"/>
          <cell r="K230"/>
          <cell r="L230"/>
          <cell r="M230"/>
          <cell r="N230"/>
          <cell r="O230"/>
        </row>
        <row r="231">
          <cell r="G231"/>
          <cell r="H231"/>
          <cell r="I231"/>
          <cell r="J231"/>
          <cell r="K231"/>
          <cell r="L231"/>
          <cell r="M231"/>
          <cell r="N231"/>
          <cell r="O231"/>
        </row>
        <row r="232">
          <cell r="G232"/>
          <cell r="H232"/>
          <cell r="I232"/>
          <cell r="J232"/>
          <cell r="K232"/>
          <cell r="L232"/>
          <cell r="M232"/>
          <cell r="N232"/>
          <cell r="O232"/>
        </row>
        <row r="233">
          <cell r="G233"/>
          <cell r="H233"/>
          <cell r="I233"/>
          <cell r="J233"/>
          <cell r="K233"/>
          <cell r="L233"/>
          <cell r="M233"/>
          <cell r="N233"/>
          <cell r="O233"/>
        </row>
        <row r="234">
          <cell r="G234"/>
          <cell r="H234"/>
          <cell r="I234"/>
          <cell r="J234"/>
          <cell r="K234"/>
          <cell r="L234"/>
          <cell r="M234"/>
          <cell r="N234"/>
          <cell r="O234"/>
        </row>
        <row r="235">
          <cell r="G235"/>
          <cell r="H235"/>
          <cell r="I235"/>
          <cell r="J235"/>
          <cell r="K235"/>
          <cell r="L235"/>
          <cell r="M235"/>
          <cell r="N235"/>
          <cell r="O235"/>
        </row>
        <row r="236">
          <cell r="G236"/>
          <cell r="H236"/>
          <cell r="I236"/>
          <cell r="J236"/>
          <cell r="K236"/>
          <cell r="L236"/>
          <cell r="M236"/>
          <cell r="N236"/>
          <cell r="O236"/>
        </row>
        <row r="237">
          <cell r="G237"/>
          <cell r="H237"/>
          <cell r="I237"/>
          <cell r="J237"/>
          <cell r="K237"/>
          <cell r="L237"/>
          <cell r="M237"/>
          <cell r="N237"/>
          <cell r="O237"/>
        </row>
        <row r="238">
          <cell r="G238"/>
          <cell r="H238"/>
          <cell r="I238"/>
          <cell r="J238"/>
          <cell r="K238"/>
          <cell r="L238"/>
          <cell r="M238"/>
          <cell r="N238"/>
          <cell r="O238"/>
        </row>
        <row r="239">
          <cell r="G239"/>
          <cell r="H239"/>
          <cell r="I239"/>
          <cell r="J239"/>
          <cell r="K239"/>
          <cell r="L239"/>
          <cell r="M239"/>
          <cell r="N239"/>
          <cell r="O239"/>
        </row>
        <row r="240">
          <cell r="G240"/>
          <cell r="H240"/>
          <cell r="I240"/>
          <cell r="J240"/>
          <cell r="K240"/>
          <cell r="L240"/>
          <cell r="M240"/>
          <cell r="N240"/>
          <cell r="O240"/>
        </row>
        <row r="241">
          <cell r="G241"/>
          <cell r="H241"/>
          <cell r="I241"/>
          <cell r="J241"/>
          <cell r="K241"/>
          <cell r="L241"/>
          <cell r="M241"/>
          <cell r="N241"/>
          <cell r="O241"/>
        </row>
        <row r="242">
          <cell r="G242"/>
          <cell r="H242"/>
          <cell r="I242"/>
          <cell r="J242"/>
          <cell r="K242"/>
          <cell r="L242"/>
          <cell r="M242"/>
          <cell r="N242"/>
          <cell r="O242"/>
        </row>
        <row r="243">
          <cell r="G243"/>
          <cell r="H243"/>
          <cell r="I243"/>
          <cell r="J243"/>
          <cell r="K243"/>
          <cell r="L243"/>
          <cell r="M243"/>
          <cell r="N243"/>
          <cell r="O243"/>
        </row>
        <row r="244">
          <cell r="G244"/>
          <cell r="H244"/>
          <cell r="I244"/>
          <cell r="J244"/>
          <cell r="K244"/>
          <cell r="L244"/>
          <cell r="M244"/>
          <cell r="N244"/>
          <cell r="O244"/>
        </row>
        <row r="245">
          <cell r="G245"/>
          <cell r="H245"/>
          <cell r="I245"/>
          <cell r="J245"/>
          <cell r="K245"/>
          <cell r="L245"/>
          <cell r="M245"/>
          <cell r="N245"/>
          <cell r="O245"/>
        </row>
        <row r="246">
          <cell r="G246"/>
          <cell r="H246"/>
          <cell r="I246"/>
          <cell r="J246"/>
          <cell r="K246"/>
          <cell r="L246"/>
          <cell r="M246"/>
          <cell r="N246"/>
          <cell r="O246"/>
        </row>
        <row r="247">
          <cell r="G247"/>
          <cell r="H247"/>
          <cell r="I247"/>
          <cell r="J247"/>
          <cell r="K247"/>
          <cell r="L247"/>
          <cell r="M247"/>
          <cell r="N247"/>
          <cell r="O247"/>
        </row>
        <row r="248">
          <cell r="G248"/>
          <cell r="H248"/>
          <cell r="I248"/>
          <cell r="J248"/>
          <cell r="K248"/>
          <cell r="L248"/>
          <cell r="M248"/>
          <cell r="N248"/>
          <cell r="O248"/>
        </row>
        <row r="249">
          <cell r="G249"/>
          <cell r="H249"/>
          <cell r="I249"/>
          <cell r="J249"/>
          <cell r="K249"/>
          <cell r="L249"/>
          <cell r="M249"/>
          <cell r="N249"/>
          <cell r="O249"/>
        </row>
        <row r="250">
          <cell r="G250"/>
          <cell r="H250"/>
          <cell r="I250"/>
          <cell r="J250"/>
          <cell r="K250"/>
          <cell r="L250"/>
          <cell r="M250"/>
          <cell r="N250"/>
          <cell r="O250"/>
        </row>
        <row r="251">
          <cell r="G251"/>
          <cell r="H251"/>
          <cell r="I251"/>
          <cell r="J251"/>
          <cell r="K251"/>
          <cell r="L251"/>
          <cell r="M251"/>
          <cell r="N251"/>
          <cell r="O251"/>
        </row>
        <row r="252">
          <cell r="G252"/>
          <cell r="H252"/>
          <cell r="I252"/>
          <cell r="J252"/>
          <cell r="K252"/>
          <cell r="L252"/>
          <cell r="M252"/>
          <cell r="N252"/>
          <cell r="O252"/>
        </row>
        <row r="253">
          <cell r="G253"/>
          <cell r="H253"/>
          <cell r="I253"/>
          <cell r="J253"/>
          <cell r="K253"/>
          <cell r="L253"/>
          <cell r="M253"/>
          <cell r="N253"/>
          <cell r="O253"/>
        </row>
        <row r="254">
          <cell r="G254"/>
          <cell r="H254"/>
          <cell r="I254"/>
          <cell r="J254"/>
          <cell r="K254"/>
          <cell r="L254"/>
          <cell r="M254"/>
          <cell r="N254"/>
          <cell r="O254"/>
        </row>
        <row r="255">
          <cell r="G255"/>
          <cell r="H255"/>
          <cell r="I255"/>
          <cell r="J255"/>
          <cell r="K255"/>
          <cell r="L255"/>
          <cell r="M255"/>
          <cell r="N255"/>
          <cell r="O255"/>
        </row>
        <row r="256">
          <cell r="G256"/>
          <cell r="H256"/>
          <cell r="I256"/>
          <cell r="J256"/>
          <cell r="K256"/>
          <cell r="L256"/>
          <cell r="M256"/>
          <cell r="N256"/>
          <cell r="O256"/>
        </row>
        <row r="257">
          <cell r="G257"/>
          <cell r="H257"/>
          <cell r="I257"/>
          <cell r="J257"/>
          <cell r="K257"/>
          <cell r="L257"/>
          <cell r="M257"/>
          <cell r="N257"/>
          <cell r="O257"/>
        </row>
        <row r="258">
          <cell r="G258"/>
          <cell r="H258"/>
          <cell r="I258"/>
          <cell r="J258"/>
          <cell r="K258"/>
          <cell r="L258"/>
          <cell r="M258"/>
          <cell r="N258"/>
          <cell r="O258"/>
        </row>
        <row r="259">
          <cell r="G259"/>
          <cell r="H259"/>
          <cell r="I259"/>
          <cell r="J259"/>
          <cell r="K259"/>
          <cell r="L259"/>
          <cell r="M259"/>
          <cell r="N259"/>
          <cell r="O259"/>
        </row>
        <row r="260">
          <cell r="G260"/>
          <cell r="H260"/>
          <cell r="I260"/>
          <cell r="J260"/>
          <cell r="K260"/>
          <cell r="L260"/>
          <cell r="M260"/>
          <cell r="N260"/>
          <cell r="O260"/>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5" sqref="B5"/>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536</v>
      </c>
      <c r="C4" s="8" t="s">
        <v>405</v>
      </c>
      <c r="D4" s="8" t="s">
        <v>406</v>
      </c>
      <c r="E4" s="8" t="s">
        <v>5</v>
      </c>
    </row>
    <row r="5" spans="1:8" x14ac:dyDescent="0.2">
      <c r="A5" s="3"/>
      <c r="B5" s="3"/>
      <c r="C5" s="3"/>
      <c r="D5" s="3"/>
      <c r="E5" s="3"/>
    </row>
    <row r="6" spans="1:8" ht="16.5" x14ac:dyDescent="0.2">
      <c r="A6" s="9" t="s">
        <v>6</v>
      </c>
      <c r="B6" s="3"/>
      <c r="C6" s="3"/>
      <c r="D6" s="3"/>
      <c r="E6" s="3"/>
    </row>
    <row r="7" spans="1:8" ht="15" x14ac:dyDescent="0.2">
      <c r="A7" s="10" t="s">
        <v>7</v>
      </c>
      <c r="B7" s="223" t="s">
        <v>8</v>
      </c>
      <c r="C7" s="223"/>
      <c r="D7" s="223"/>
      <c r="E7" s="223"/>
    </row>
    <row r="8" spans="1:8" ht="30" customHeight="1" x14ac:dyDescent="0.2">
      <c r="A8" s="11" t="s">
        <v>9</v>
      </c>
      <c r="B8" s="220" t="s">
        <v>522</v>
      </c>
      <c r="C8" s="220"/>
      <c r="D8" s="220"/>
      <c r="E8" s="220"/>
    </row>
    <row r="9" spans="1:8" ht="30" customHeight="1" x14ac:dyDescent="0.2">
      <c r="A9" s="11" t="s">
        <v>10</v>
      </c>
      <c r="B9" s="22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Limited - GSP_E Licence area.</v>
      </c>
      <c r="C9" s="221"/>
      <c r="D9" s="221"/>
      <c r="E9" s="221"/>
    </row>
    <row r="10" spans="1:8" ht="30" customHeight="1" x14ac:dyDescent="0.2">
      <c r="A10" s="11" t="s">
        <v>11</v>
      </c>
      <c r="B10" s="220" t="s">
        <v>12</v>
      </c>
      <c r="C10" s="220"/>
      <c r="D10" s="220"/>
      <c r="E10" s="220"/>
    </row>
    <row r="11" spans="1:8" ht="61.5" customHeight="1" x14ac:dyDescent="0.2">
      <c r="A11" s="11" t="s">
        <v>13</v>
      </c>
      <c r="B11" s="22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Limited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1"/>
      <c r="D11" s="221"/>
      <c r="E11" s="221"/>
      <c r="F11" s="222"/>
      <c r="G11" s="222"/>
      <c r="H11" s="222"/>
    </row>
    <row r="12" spans="1:8" ht="86.25" customHeight="1" x14ac:dyDescent="0.2">
      <c r="A12" s="11" t="s">
        <v>14</v>
      </c>
      <c r="B12" s="220" t="s">
        <v>402</v>
      </c>
      <c r="C12" s="220"/>
      <c r="D12" s="220"/>
      <c r="E12" s="220"/>
    </row>
    <row r="13" spans="1:8" ht="33.75" customHeight="1" x14ac:dyDescent="0.2">
      <c r="A13" s="11" t="s">
        <v>15</v>
      </c>
      <c r="B13" s="221"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Limited - GSP_E Licence area.</v>
      </c>
      <c r="C13" s="221"/>
      <c r="D13" s="221"/>
      <c r="E13" s="221"/>
    </row>
    <row r="14" spans="1:8" ht="29.25" customHeight="1" x14ac:dyDescent="0.2">
      <c r="A14" s="11" t="s">
        <v>16</v>
      </c>
      <c r="B14" s="221" t="s">
        <v>403</v>
      </c>
      <c r="C14" s="221"/>
      <c r="D14" s="221"/>
      <c r="E14" s="221"/>
    </row>
    <row r="15" spans="1:8" ht="30" customHeight="1" x14ac:dyDescent="0.2">
      <c r="A15" s="11" t="s">
        <v>17</v>
      </c>
      <c r="B15" s="221" t="s">
        <v>18</v>
      </c>
      <c r="C15" s="221"/>
      <c r="D15" s="221"/>
      <c r="E15" s="221"/>
    </row>
    <row r="16" spans="1:8" ht="30" customHeight="1" x14ac:dyDescent="0.2">
      <c r="A16" s="11" t="s">
        <v>19</v>
      </c>
      <c r="B16" s="221" t="s">
        <v>20</v>
      </c>
      <c r="C16" s="221"/>
      <c r="D16" s="221"/>
      <c r="E16" s="221"/>
    </row>
    <row r="17" spans="1:5" x14ac:dyDescent="0.2">
      <c r="A17" s="3"/>
      <c r="B17" s="3"/>
      <c r="C17" s="3"/>
      <c r="D17" s="3"/>
      <c r="E17" s="3"/>
    </row>
    <row r="18" spans="1:5" ht="15" x14ac:dyDescent="0.2">
      <c r="A18" s="12" t="s">
        <v>21</v>
      </c>
      <c r="B18" s="3"/>
      <c r="C18" s="3"/>
      <c r="D18" s="3"/>
      <c r="E18" s="3"/>
    </row>
    <row r="19" spans="1:5" ht="15" x14ac:dyDescent="0.2">
      <c r="A19" s="10"/>
      <c r="B19" s="218"/>
      <c r="C19" s="218"/>
      <c r="D19" s="218"/>
      <c r="E19" s="218"/>
    </row>
    <row r="20" spans="1:5" ht="32.25" customHeight="1" x14ac:dyDescent="0.2">
      <c r="A20" s="216" t="s">
        <v>22</v>
      </c>
      <c r="B20" s="217"/>
      <c r="C20" s="217"/>
      <c r="D20" s="217"/>
      <c r="E20" s="217"/>
    </row>
    <row r="21" spans="1:5" x14ac:dyDescent="0.2">
      <c r="A21" s="3"/>
      <c r="B21" s="3"/>
      <c r="C21" s="3"/>
      <c r="D21" s="3"/>
      <c r="E21" s="3"/>
    </row>
    <row r="22" spans="1:5" ht="15" x14ac:dyDescent="0.2">
      <c r="A22" s="13" t="s">
        <v>23</v>
      </c>
      <c r="B22" s="3"/>
      <c r="C22" s="3"/>
      <c r="D22" s="3"/>
      <c r="E22" s="3"/>
    </row>
    <row r="23" spans="1:5" ht="15" x14ac:dyDescent="0.2">
      <c r="A23" s="14"/>
      <c r="B23" s="218"/>
      <c r="C23" s="218"/>
      <c r="D23" s="218"/>
      <c r="E23" s="218"/>
    </row>
    <row r="24" spans="1:5" ht="28.5" customHeight="1" x14ac:dyDescent="0.2">
      <c r="A24" s="216" t="s">
        <v>24</v>
      </c>
      <c r="B24" s="217"/>
      <c r="C24" s="217"/>
      <c r="D24" s="217"/>
      <c r="E24" s="217"/>
    </row>
    <row r="25" spans="1:5" ht="28.5" customHeight="1" x14ac:dyDescent="0.2">
      <c r="A25" s="219" t="s">
        <v>25</v>
      </c>
      <c r="B25" s="219"/>
      <c r="C25" s="219"/>
      <c r="D25" s="219"/>
      <c r="E25" s="219"/>
    </row>
  </sheetData>
  <mergeCells count="16">
    <mergeCell ref="F11:H11"/>
    <mergeCell ref="B7:E7"/>
    <mergeCell ref="B8:E8"/>
    <mergeCell ref="B9:E9"/>
    <mergeCell ref="B10:E10"/>
    <mergeCell ref="B11:E11"/>
    <mergeCell ref="A20:E20"/>
    <mergeCell ref="B23:E23"/>
    <mergeCell ref="A24:E24"/>
    <mergeCell ref="A25:E25"/>
    <mergeCell ref="B12:E12"/>
    <mergeCell ref="B13:E13"/>
    <mergeCell ref="B14:E14"/>
    <mergeCell ref="B15:E15"/>
    <mergeCell ref="B16:E16"/>
    <mergeCell ref="B19:E19"/>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0"/>
  <sheetViews>
    <sheetView topLeftCell="A16" zoomScale="85" zoomScaleNormal="85" zoomScaleSheetLayoutView="100" workbookViewId="0">
      <selection activeCell="K26" sqref="K26:K30"/>
    </sheetView>
  </sheetViews>
  <sheetFormatPr defaultColWidth="9.140625" defaultRowHeight="27.75" customHeight="1" x14ac:dyDescent="0.2"/>
  <cols>
    <col min="1" max="1" width="49" style="21" bestFit="1" customWidth="1"/>
    <col min="2" max="2" width="20.7109375" style="16" customWidth="1"/>
    <col min="3" max="3" width="8.85546875" style="2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26</v>
      </c>
      <c r="B1" s="225"/>
      <c r="C1" s="226"/>
      <c r="D1" s="226"/>
    </row>
    <row r="2" spans="1:14" ht="27" customHeight="1" x14ac:dyDescent="0.2">
      <c r="A2" s="227" t="str">
        <f>Overview!B4&amp;"  - Effective From "&amp;Overview!D4&amp;" - FINAL LV &amp; HV Charges"</f>
        <v>Fulcrum Electricity Assets Limited - GSP_E  - Effective From 1 April 2021 - FINAL LV &amp; HV Charges</v>
      </c>
      <c r="B2" s="227"/>
      <c r="C2" s="227"/>
      <c r="D2" s="227"/>
      <c r="E2" s="227"/>
      <c r="F2" s="227"/>
      <c r="G2" s="227"/>
      <c r="H2" s="227"/>
      <c r="I2" s="227"/>
      <c r="J2" s="227"/>
      <c r="K2" s="227"/>
    </row>
    <row r="3" spans="1:14" s="24" customFormat="1" ht="15" customHeight="1" x14ac:dyDescent="0.2">
      <c r="A3" s="22"/>
      <c r="B3" s="22"/>
      <c r="C3" s="22"/>
      <c r="D3" s="22"/>
      <c r="E3" s="22"/>
      <c r="F3" s="22"/>
      <c r="G3" s="22"/>
      <c r="H3" s="22"/>
      <c r="I3" s="22"/>
      <c r="J3" s="22"/>
      <c r="K3" s="22"/>
      <c r="L3" s="23"/>
      <c r="M3" s="23"/>
    </row>
    <row r="4" spans="1:14" ht="27" customHeight="1" x14ac:dyDescent="0.2">
      <c r="A4" s="228" t="s">
        <v>526</v>
      </c>
      <c r="B4" s="228"/>
      <c r="C4" s="228"/>
      <c r="D4" s="228"/>
      <c r="E4" s="228"/>
      <c r="F4" s="22"/>
      <c r="G4" s="228" t="s">
        <v>527</v>
      </c>
      <c r="H4" s="228"/>
      <c r="I4" s="228"/>
      <c r="J4" s="228"/>
      <c r="K4" s="228"/>
    </row>
    <row r="5" spans="1:14" ht="28.5" customHeight="1" x14ac:dyDescent="0.2">
      <c r="A5" s="25" t="s">
        <v>27</v>
      </c>
      <c r="B5" s="26" t="s">
        <v>28</v>
      </c>
      <c r="C5" s="229" t="s">
        <v>29</v>
      </c>
      <c r="D5" s="230"/>
      <c r="E5" s="27" t="s">
        <v>30</v>
      </c>
      <c r="F5" s="22"/>
      <c r="G5" s="231"/>
      <c r="H5" s="232"/>
      <c r="I5" s="28" t="s">
        <v>31</v>
      </c>
      <c r="J5" s="29" t="s">
        <v>32</v>
      </c>
      <c r="K5" s="27" t="s">
        <v>30</v>
      </c>
      <c r="L5" s="22"/>
      <c r="N5" s="20"/>
    </row>
    <row r="6" spans="1:14" ht="65.25" customHeight="1" x14ac:dyDescent="0.2">
      <c r="A6" s="30" t="s">
        <v>33</v>
      </c>
      <c r="B6" s="31" t="s">
        <v>34</v>
      </c>
      <c r="C6" s="233" t="s">
        <v>35</v>
      </c>
      <c r="D6" s="233"/>
      <c r="E6" s="32" t="s">
        <v>36</v>
      </c>
      <c r="F6" s="22"/>
      <c r="G6" s="234" t="s">
        <v>537</v>
      </c>
      <c r="H6" s="234"/>
      <c r="I6" s="31" t="s">
        <v>538</v>
      </c>
      <c r="J6" s="172" t="s">
        <v>539</v>
      </c>
      <c r="K6" s="172" t="s">
        <v>540</v>
      </c>
      <c r="L6" s="22"/>
      <c r="N6" s="20"/>
    </row>
    <row r="7" spans="1:14" ht="65.25" customHeight="1" x14ac:dyDescent="0.2">
      <c r="A7" s="30" t="s">
        <v>37</v>
      </c>
      <c r="B7" s="34"/>
      <c r="C7" s="235"/>
      <c r="D7" s="235"/>
      <c r="E7" s="33" t="s">
        <v>38</v>
      </c>
      <c r="F7" s="22"/>
      <c r="G7" s="234" t="s">
        <v>541</v>
      </c>
      <c r="H7" s="234"/>
      <c r="I7" s="173"/>
      <c r="J7" s="172" t="s">
        <v>542</v>
      </c>
      <c r="K7" s="172" t="s">
        <v>540</v>
      </c>
      <c r="L7" s="22"/>
      <c r="N7" s="20"/>
    </row>
    <row r="8" spans="1:14" ht="65.25" customHeight="1" x14ac:dyDescent="0.2">
      <c r="A8" s="35" t="s">
        <v>39</v>
      </c>
      <c r="B8" s="236" t="s">
        <v>40</v>
      </c>
      <c r="C8" s="237"/>
      <c r="D8" s="237"/>
      <c r="E8" s="238"/>
      <c r="F8" s="22"/>
      <c r="G8" s="234" t="s">
        <v>543</v>
      </c>
      <c r="H8" s="234"/>
      <c r="I8" s="173"/>
      <c r="J8" s="173"/>
      <c r="K8" s="172" t="s">
        <v>544</v>
      </c>
      <c r="L8" s="22"/>
      <c r="N8" s="20"/>
    </row>
    <row r="9" spans="1:14" s="37" customFormat="1" ht="65.25" customHeight="1" x14ac:dyDescent="0.2">
      <c r="A9" s="24"/>
      <c r="B9" s="24"/>
      <c r="C9" s="24"/>
      <c r="D9" s="24"/>
      <c r="E9" s="24"/>
      <c r="F9" s="22"/>
      <c r="G9" s="224" t="s">
        <v>39</v>
      </c>
      <c r="H9" s="224"/>
      <c r="I9" s="224" t="s">
        <v>40</v>
      </c>
      <c r="J9" s="224"/>
      <c r="K9" s="224"/>
      <c r="L9" s="22"/>
      <c r="M9" s="36"/>
      <c r="N9" s="36"/>
    </row>
    <row r="10" spans="1:14" s="24" customFormat="1" ht="12.75" customHeight="1" x14ac:dyDescent="0.2">
      <c r="A10" s="22"/>
      <c r="B10" s="22"/>
      <c r="C10" s="22"/>
      <c r="D10" s="22"/>
      <c r="E10" s="22"/>
      <c r="F10" s="22"/>
      <c r="G10" s="22"/>
      <c r="H10" s="22"/>
      <c r="I10" s="22"/>
      <c r="J10" s="22"/>
      <c r="K10" s="22"/>
      <c r="L10" s="23"/>
      <c r="M10" s="23"/>
    </row>
    <row r="11" spans="1:14" ht="51" customHeight="1" x14ac:dyDescent="0.2">
      <c r="A11" s="38" t="s">
        <v>41</v>
      </c>
      <c r="B11" s="136" t="s">
        <v>42</v>
      </c>
      <c r="C11" s="136" t="s">
        <v>43</v>
      </c>
      <c r="D11" s="48" t="s">
        <v>407</v>
      </c>
      <c r="E11" s="48" t="s">
        <v>408</v>
      </c>
      <c r="F11" s="48" t="s">
        <v>409</v>
      </c>
      <c r="G11" s="136" t="s">
        <v>44</v>
      </c>
      <c r="H11" s="136" t="s">
        <v>45</v>
      </c>
      <c r="I11" s="38" t="s">
        <v>46</v>
      </c>
      <c r="J11" s="136" t="s">
        <v>47</v>
      </c>
      <c r="K11" s="136" t="s">
        <v>48</v>
      </c>
    </row>
    <row r="12" spans="1:14" ht="30" x14ac:dyDescent="0.2">
      <c r="A12" s="188" t="s">
        <v>410</v>
      </c>
      <c r="B12" s="42" t="s">
        <v>554</v>
      </c>
      <c r="C12" s="190" t="s">
        <v>603</v>
      </c>
      <c r="D12" s="198">
        <v>7.7039999999999997</v>
      </c>
      <c r="E12" s="199">
        <v>1.903</v>
      </c>
      <c r="F12" s="200">
        <v>1.169</v>
      </c>
      <c r="G12" s="195">
        <v>4.97</v>
      </c>
      <c r="H12" s="196"/>
      <c r="I12" s="196"/>
      <c r="J12" s="192"/>
      <c r="K12" s="41"/>
    </row>
    <row r="13" spans="1:14" ht="15" x14ac:dyDescent="0.2">
      <c r="A13" s="188" t="s">
        <v>411</v>
      </c>
      <c r="B13" s="189"/>
      <c r="C13" s="203">
        <v>2</v>
      </c>
      <c r="D13" s="198">
        <v>7.7039999999999997</v>
      </c>
      <c r="E13" s="199">
        <v>1.903</v>
      </c>
      <c r="F13" s="200">
        <v>1.169</v>
      </c>
      <c r="G13" s="196"/>
      <c r="H13" s="196"/>
      <c r="I13" s="196"/>
      <c r="J13" s="192"/>
      <c r="K13" s="41"/>
    </row>
    <row r="14" spans="1:14" ht="30" x14ac:dyDescent="0.2">
      <c r="A14" s="188" t="s">
        <v>412</v>
      </c>
      <c r="B14" s="42" t="s">
        <v>555</v>
      </c>
      <c r="C14" s="194" t="s">
        <v>604</v>
      </c>
      <c r="D14" s="198">
        <v>8.6010000000000009</v>
      </c>
      <c r="E14" s="199">
        <v>2.0129999999999999</v>
      </c>
      <c r="F14" s="200">
        <v>1.179</v>
      </c>
      <c r="G14" s="195">
        <v>9.07</v>
      </c>
      <c r="H14" s="196"/>
      <c r="I14" s="196"/>
      <c r="J14" s="192"/>
      <c r="K14" s="41"/>
    </row>
    <row r="15" spans="1:14" ht="15" x14ac:dyDescent="0.2">
      <c r="A15" s="188" t="s">
        <v>413</v>
      </c>
      <c r="B15" s="189"/>
      <c r="C15" s="203">
        <v>4</v>
      </c>
      <c r="D15" s="198">
        <v>8.6010000000000009</v>
      </c>
      <c r="E15" s="199">
        <v>2.0129999999999999</v>
      </c>
      <c r="F15" s="200">
        <v>1.179</v>
      </c>
      <c r="G15" s="196"/>
      <c r="H15" s="196"/>
      <c r="I15" s="196"/>
      <c r="J15" s="192"/>
      <c r="K15" s="41"/>
    </row>
    <row r="16" spans="1:14" ht="15" x14ac:dyDescent="0.2">
      <c r="A16" s="188" t="s">
        <v>414</v>
      </c>
      <c r="B16" s="42" t="s">
        <v>556</v>
      </c>
      <c r="C16" s="193">
        <v>0</v>
      </c>
      <c r="D16" s="198">
        <v>5.8979999999999997</v>
      </c>
      <c r="E16" s="199">
        <v>1.7</v>
      </c>
      <c r="F16" s="200">
        <v>1.141</v>
      </c>
      <c r="G16" s="195">
        <v>12.61</v>
      </c>
      <c r="H16" s="195">
        <v>4.3499999999999996</v>
      </c>
      <c r="I16" s="197">
        <v>7.88</v>
      </c>
      <c r="J16" s="191">
        <v>0.19900000000000001</v>
      </c>
      <c r="K16" s="41"/>
    </row>
    <row r="17" spans="1:11" ht="15" x14ac:dyDescent="0.2">
      <c r="A17" s="188" t="s">
        <v>415</v>
      </c>
      <c r="B17" s="42">
        <v>283</v>
      </c>
      <c r="C17" s="193">
        <v>0</v>
      </c>
      <c r="D17" s="198">
        <v>4.1369999999999996</v>
      </c>
      <c r="E17" s="199">
        <v>1.5109999999999999</v>
      </c>
      <c r="F17" s="200">
        <v>1.1120000000000001</v>
      </c>
      <c r="G17" s="195">
        <v>9.8800000000000008</v>
      </c>
      <c r="H17" s="195">
        <v>4.87</v>
      </c>
      <c r="I17" s="197">
        <v>6.73</v>
      </c>
      <c r="J17" s="191">
        <v>0.127</v>
      </c>
      <c r="K17" s="41"/>
    </row>
    <row r="18" spans="1:11" ht="15" x14ac:dyDescent="0.2">
      <c r="A18" s="188" t="s">
        <v>416</v>
      </c>
      <c r="B18" s="42" t="s">
        <v>557</v>
      </c>
      <c r="C18" s="193">
        <v>0</v>
      </c>
      <c r="D18" s="198">
        <v>2.544</v>
      </c>
      <c r="E18" s="199">
        <v>1.2949999999999999</v>
      </c>
      <c r="F18" s="200">
        <v>1.097</v>
      </c>
      <c r="G18" s="195">
        <v>89.74</v>
      </c>
      <c r="H18" s="195">
        <v>5.16</v>
      </c>
      <c r="I18" s="197">
        <v>6.8</v>
      </c>
      <c r="J18" s="191">
        <v>5.6000000000000001E-2</v>
      </c>
      <c r="K18" s="41"/>
    </row>
    <row r="19" spans="1:11" ht="15" x14ac:dyDescent="0.2">
      <c r="A19" s="188" t="s">
        <v>581</v>
      </c>
      <c r="B19" s="189"/>
      <c r="C19" s="193">
        <v>0</v>
      </c>
      <c r="D19" s="198">
        <v>4.8079999999999998</v>
      </c>
      <c r="E19" s="199">
        <v>0.61</v>
      </c>
      <c r="F19" s="200">
        <v>5.1999999999999998E-2</v>
      </c>
      <c r="G19" s="195">
        <v>12.61</v>
      </c>
      <c r="H19" s="195">
        <v>4.3499999999999996</v>
      </c>
      <c r="I19" s="197">
        <v>7.88</v>
      </c>
      <c r="J19" s="191">
        <v>0.19900000000000001</v>
      </c>
      <c r="K19" s="41"/>
    </row>
    <row r="20" spans="1:11" ht="15" x14ac:dyDescent="0.2">
      <c r="A20" s="188" t="s">
        <v>582</v>
      </c>
      <c r="B20" s="189"/>
      <c r="C20" s="193">
        <v>0</v>
      </c>
      <c r="D20" s="198">
        <v>3.0470000000000002</v>
      </c>
      <c r="E20" s="199">
        <v>0.42199999999999999</v>
      </c>
      <c r="F20" s="200">
        <v>2.1999999999999999E-2</v>
      </c>
      <c r="G20" s="195">
        <v>9.8800000000000008</v>
      </c>
      <c r="H20" s="195">
        <v>4.87</v>
      </c>
      <c r="I20" s="197">
        <v>6.73</v>
      </c>
      <c r="J20" s="191">
        <v>0.127</v>
      </c>
      <c r="K20" s="41"/>
    </row>
    <row r="21" spans="1:11" ht="15" x14ac:dyDescent="0.2">
      <c r="A21" s="188" t="s">
        <v>583</v>
      </c>
      <c r="B21" s="189"/>
      <c r="C21" s="193">
        <v>0</v>
      </c>
      <c r="D21" s="198">
        <v>1.454</v>
      </c>
      <c r="E21" s="199">
        <v>0.20499999999999999</v>
      </c>
      <c r="F21" s="200">
        <v>8.0000000000000002E-3</v>
      </c>
      <c r="G21" s="195">
        <v>89.74</v>
      </c>
      <c r="H21" s="195">
        <v>5.16</v>
      </c>
      <c r="I21" s="197">
        <v>6.8</v>
      </c>
      <c r="J21" s="191">
        <v>5.6000000000000001E-2</v>
      </c>
      <c r="K21" s="41"/>
    </row>
    <row r="22" spans="1:11" ht="60" x14ac:dyDescent="0.2">
      <c r="A22" s="188" t="s">
        <v>417</v>
      </c>
      <c r="B22" s="42" t="s">
        <v>558</v>
      </c>
      <c r="C22" s="193" t="s">
        <v>546</v>
      </c>
      <c r="D22" s="201">
        <v>16.609000000000002</v>
      </c>
      <c r="E22" s="202">
        <v>2.5110000000000001</v>
      </c>
      <c r="F22" s="200">
        <v>2.0299999999999998</v>
      </c>
      <c r="G22" s="196"/>
      <c r="H22" s="196"/>
      <c r="I22" s="196"/>
      <c r="J22" s="192"/>
      <c r="K22" s="41"/>
    </row>
    <row r="23" spans="1:11" ht="15" x14ac:dyDescent="0.2">
      <c r="A23" s="188" t="s">
        <v>418</v>
      </c>
      <c r="B23" s="189"/>
      <c r="C23" s="194" t="s">
        <v>605</v>
      </c>
      <c r="D23" s="198">
        <v>-4.5999999999999996</v>
      </c>
      <c r="E23" s="199">
        <v>-0.56599999999999995</v>
      </c>
      <c r="F23" s="200">
        <v>-5.5E-2</v>
      </c>
      <c r="G23" s="195">
        <v>0</v>
      </c>
      <c r="H23" s="196"/>
      <c r="I23" s="196"/>
      <c r="J23" s="192"/>
      <c r="K23" s="41"/>
    </row>
    <row r="24" spans="1:11" ht="15" x14ac:dyDescent="0.2">
      <c r="A24" s="188" t="s">
        <v>419</v>
      </c>
      <c r="B24" s="42">
        <v>750</v>
      </c>
      <c r="C24" s="193">
        <v>0</v>
      </c>
      <c r="D24" s="198">
        <v>-3.8279999999999998</v>
      </c>
      <c r="E24" s="199">
        <v>-0.48</v>
      </c>
      <c r="F24" s="200">
        <v>-4.2999999999999997E-2</v>
      </c>
      <c r="G24" s="195">
        <v>0</v>
      </c>
      <c r="H24" s="196"/>
      <c r="I24" s="196"/>
      <c r="J24" s="192"/>
      <c r="K24" s="41"/>
    </row>
    <row r="25" spans="1:11" ht="15" x14ac:dyDescent="0.2">
      <c r="A25" s="188" t="s">
        <v>420</v>
      </c>
      <c r="B25" s="42" t="s">
        <v>559</v>
      </c>
      <c r="C25" s="193">
        <v>0</v>
      </c>
      <c r="D25" s="198">
        <v>-4.5999999999999996</v>
      </c>
      <c r="E25" s="199">
        <v>-0.56599999999999995</v>
      </c>
      <c r="F25" s="200">
        <v>-5.5E-2</v>
      </c>
      <c r="G25" s="195">
        <v>0</v>
      </c>
      <c r="H25" s="196"/>
      <c r="I25" s="196"/>
      <c r="J25" s="191">
        <v>0.19900000000000001</v>
      </c>
      <c r="K25" s="41"/>
    </row>
    <row r="26" spans="1:11" ht="15" x14ac:dyDescent="0.2">
      <c r="A26" s="188" t="s">
        <v>421</v>
      </c>
      <c r="B26" s="189"/>
      <c r="C26" s="193">
        <v>0</v>
      </c>
      <c r="D26" s="198">
        <v>-4.5999999999999996</v>
      </c>
      <c r="E26" s="199">
        <v>-0.56599999999999995</v>
      </c>
      <c r="F26" s="200">
        <v>-5.5E-2</v>
      </c>
      <c r="G26" s="195">
        <v>0</v>
      </c>
      <c r="H26" s="196"/>
      <c r="I26" s="196"/>
      <c r="J26" s="192"/>
      <c r="K26" s="41"/>
    </row>
    <row r="27" spans="1:11" ht="15" x14ac:dyDescent="0.2">
      <c r="A27" s="188" t="s">
        <v>422</v>
      </c>
      <c r="B27" s="42" t="s">
        <v>568</v>
      </c>
      <c r="C27" s="193">
        <v>0</v>
      </c>
      <c r="D27" s="198">
        <v>-3.8279999999999998</v>
      </c>
      <c r="E27" s="199">
        <v>-0.48</v>
      </c>
      <c r="F27" s="200">
        <v>-4.2999999999999997E-2</v>
      </c>
      <c r="G27" s="195">
        <v>0</v>
      </c>
      <c r="H27" s="196"/>
      <c r="I27" s="196"/>
      <c r="J27" s="191">
        <v>0.155</v>
      </c>
      <c r="K27" s="41"/>
    </row>
    <row r="28" spans="1:11" ht="27.75" customHeight="1" x14ac:dyDescent="0.2">
      <c r="A28" s="188" t="s">
        <v>423</v>
      </c>
      <c r="B28" s="189"/>
      <c r="C28" s="193">
        <v>0</v>
      </c>
      <c r="D28" s="198">
        <v>-3.8279999999999998</v>
      </c>
      <c r="E28" s="199">
        <v>-0.48</v>
      </c>
      <c r="F28" s="200">
        <v>-4.2999999999999997E-2</v>
      </c>
      <c r="G28" s="195">
        <v>0</v>
      </c>
      <c r="H28" s="196"/>
      <c r="I28" s="196"/>
      <c r="J28" s="192"/>
      <c r="K28" s="41"/>
    </row>
    <row r="29" spans="1:11" ht="27.75" customHeight="1" x14ac:dyDescent="0.2">
      <c r="A29" s="188" t="s">
        <v>424</v>
      </c>
      <c r="B29" s="42" t="s">
        <v>560</v>
      </c>
      <c r="C29" s="193">
        <v>0</v>
      </c>
      <c r="D29" s="198">
        <v>-1.976</v>
      </c>
      <c r="E29" s="199">
        <v>-0.27400000000000002</v>
      </c>
      <c r="F29" s="200">
        <v>-1.4E-2</v>
      </c>
      <c r="G29" s="195">
        <v>56.05</v>
      </c>
      <c r="H29" s="196"/>
      <c r="I29" s="196"/>
      <c r="J29" s="191">
        <v>0.121</v>
      </c>
      <c r="K29" s="41"/>
    </row>
    <row r="30" spans="1:11" ht="27.75" customHeight="1" x14ac:dyDescent="0.2">
      <c r="A30" s="188" t="s">
        <v>425</v>
      </c>
      <c r="B30" s="189"/>
      <c r="C30" s="193">
        <v>0</v>
      </c>
      <c r="D30" s="198">
        <v>-1.976</v>
      </c>
      <c r="E30" s="199">
        <v>-0.27400000000000002</v>
      </c>
      <c r="F30" s="200">
        <v>-1.4E-2</v>
      </c>
      <c r="G30" s="195">
        <v>56.05</v>
      </c>
      <c r="H30" s="196"/>
      <c r="I30" s="196"/>
      <c r="J30" s="192"/>
      <c r="K30" s="41"/>
    </row>
  </sheetData>
  <mergeCells count="14">
    <mergeCell ref="G9:H9"/>
    <mergeCell ref="I9:K9"/>
    <mergeCell ref="B1:D1"/>
    <mergeCell ref="A2:K2"/>
    <mergeCell ref="A4:E4"/>
    <mergeCell ref="G4:K4"/>
    <mergeCell ref="C5:D5"/>
    <mergeCell ref="G5:H5"/>
    <mergeCell ref="C6:D6"/>
    <mergeCell ref="G6:H6"/>
    <mergeCell ref="C7:D7"/>
    <mergeCell ref="G7:H7"/>
    <mergeCell ref="B8:E8"/>
    <mergeCell ref="G8:H8"/>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selection activeCell="A7" sqref="A7:XFD7"/>
    </sheetView>
  </sheetViews>
  <sheetFormatPr defaultColWidth="9.140625" defaultRowHeight="27.75" customHeight="1" x14ac:dyDescent="0.2"/>
  <cols>
    <col min="1" max="1" width="14.5703125" style="45" customWidth="1"/>
    <col min="2" max="2" width="7.28515625" style="45" customWidth="1"/>
    <col min="3" max="3" width="17.140625" style="45" customWidth="1"/>
    <col min="4" max="4" width="14.7109375" style="62" customWidth="1"/>
    <col min="5" max="5" width="7.140625" style="62" customWidth="1"/>
    <col min="6" max="6" width="17.28515625" style="62" customWidth="1"/>
    <col min="7" max="7" width="50.7109375" style="62" customWidth="1"/>
    <col min="8" max="8" width="14.7109375" style="62" customWidth="1"/>
    <col min="9" max="9" width="14.7109375" style="63" customWidth="1"/>
    <col min="10" max="11" width="14.7109375" style="64" customWidth="1"/>
    <col min="12" max="15" width="14.7109375" style="45" customWidth="1"/>
    <col min="16" max="16384" width="9.140625" style="45"/>
  </cols>
  <sheetData>
    <row r="1" spans="1:15" ht="66.75" customHeight="1" x14ac:dyDescent="0.2">
      <c r="A1" s="43" t="s">
        <v>26</v>
      </c>
      <c r="B1" s="43"/>
      <c r="C1" s="246" t="s">
        <v>49</v>
      </c>
      <c r="D1" s="246"/>
      <c r="E1" s="44"/>
      <c r="F1" s="247" t="s">
        <v>50</v>
      </c>
      <c r="G1" s="247"/>
      <c r="H1" s="247"/>
      <c r="I1" s="247"/>
      <c r="J1" s="247"/>
      <c r="K1" s="247"/>
      <c r="L1" s="247"/>
      <c r="M1" s="247"/>
      <c r="N1" s="247"/>
      <c r="O1" s="247"/>
    </row>
    <row r="2" spans="1:15" s="46" customFormat="1" ht="25.5" customHeight="1" x14ac:dyDescent="0.2">
      <c r="A2" s="227" t="str">
        <f>Overview!B4&amp; " - Effective from "&amp;Overview!D4&amp;" - "&amp;Overview!E4&amp;" EDCM charges"</f>
        <v>Fulcrum Electricity Assets Limited - GSP_E - Effective from 1 April 2021 - FINAL EDCM charges</v>
      </c>
      <c r="B2" s="227"/>
      <c r="C2" s="227"/>
      <c r="D2" s="227"/>
      <c r="E2" s="227"/>
      <c r="F2" s="227"/>
      <c r="G2" s="227"/>
      <c r="H2" s="227"/>
      <c r="I2" s="227"/>
      <c r="J2" s="227"/>
      <c r="K2" s="227"/>
      <c r="L2" s="227"/>
      <c r="M2" s="227"/>
      <c r="N2" s="227"/>
      <c r="O2" s="227"/>
    </row>
    <row r="3" spans="1:15" s="47" customFormat="1" ht="10.5" customHeight="1" x14ac:dyDescent="0.2">
      <c r="A3" s="22"/>
      <c r="B3" s="22"/>
      <c r="C3" s="22"/>
      <c r="D3" s="22"/>
      <c r="E3" s="22"/>
      <c r="F3" s="22"/>
      <c r="G3" s="22"/>
      <c r="H3" s="22"/>
      <c r="I3" s="22"/>
      <c r="J3" s="22"/>
      <c r="K3" s="22"/>
      <c r="L3" s="22"/>
      <c r="M3" s="22"/>
      <c r="N3" s="22"/>
      <c r="O3" s="22"/>
    </row>
    <row r="4" spans="1:15" s="47" customFormat="1" ht="25.5" customHeight="1" x14ac:dyDescent="0.2">
      <c r="A4" s="228" t="s">
        <v>51</v>
      </c>
      <c r="B4" s="228"/>
      <c r="C4" s="228"/>
      <c r="D4" s="228"/>
      <c r="E4" s="228"/>
      <c r="F4" s="228"/>
      <c r="G4" s="22"/>
      <c r="H4" s="22"/>
      <c r="I4" s="22"/>
      <c r="J4" s="22"/>
      <c r="K4" s="22"/>
      <c r="L4" s="22"/>
      <c r="M4" s="22"/>
      <c r="N4" s="22"/>
      <c r="O4" s="22"/>
    </row>
    <row r="5" spans="1:15" s="47" customFormat="1" ht="25.5" customHeight="1" x14ac:dyDescent="0.2">
      <c r="A5" s="248" t="s">
        <v>27</v>
      </c>
      <c r="B5" s="249"/>
      <c r="C5" s="249"/>
      <c r="D5" s="250" t="s">
        <v>52</v>
      </c>
      <c r="E5" s="250"/>
      <c r="F5" s="250"/>
      <c r="G5" s="22"/>
      <c r="H5" s="22"/>
      <c r="I5" s="22"/>
      <c r="J5" s="22"/>
      <c r="K5" s="22"/>
      <c r="L5" s="22"/>
      <c r="M5" s="22"/>
      <c r="N5" s="22"/>
      <c r="O5" s="22"/>
    </row>
    <row r="6" spans="1:15" s="47" customFormat="1" ht="48" customHeight="1" x14ac:dyDescent="0.2">
      <c r="A6" s="224" t="s">
        <v>537</v>
      </c>
      <c r="B6" s="224"/>
      <c r="C6" s="224"/>
      <c r="D6" s="239" t="s">
        <v>538</v>
      </c>
      <c r="E6" s="240"/>
      <c r="F6" s="241"/>
      <c r="G6" s="22"/>
      <c r="H6" s="22"/>
      <c r="I6" s="22"/>
      <c r="J6" s="22"/>
      <c r="K6" s="22"/>
      <c r="L6" s="22"/>
      <c r="M6" s="22"/>
      <c r="N6" s="22"/>
      <c r="O6" s="22"/>
    </row>
    <row r="7" spans="1:15" s="47" customFormat="1" ht="53.25" customHeight="1" x14ac:dyDescent="0.2">
      <c r="A7" s="224" t="s">
        <v>39</v>
      </c>
      <c r="B7" s="224"/>
      <c r="C7" s="224"/>
      <c r="D7" s="234" t="s">
        <v>40</v>
      </c>
      <c r="E7" s="234"/>
      <c r="F7" s="234"/>
      <c r="G7" s="22"/>
      <c r="H7" s="22"/>
      <c r="I7" s="22"/>
      <c r="J7" s="22"/>
      <c r="K7" s="22"/>
      <c r="L7" s="22"/>
      <c r="M7" s="22"/>
      <c r="N7" s="22"/>
      <c r="O7" s="22"/>
    </row>
    <row r="8" spans="1:15" s="47" customFormat="1" ht="10.5" customHeight="1" x14ac:dyDescent="0.2">
      <c r="A8" s="22"/>
      <c r="B8" s="22"/>
      <c r="C8" s="22"/>
      <c r="D8" s="22"/>
      <c r="E8" s="22"/>
      <c r="F8" s="22"/>
      <c r="G8" s="22"/>
      <c r="H8" s="22"/>
      <c r="I8" s="22"/>
      <c r="J8" s="22"/>
      <c r="K8" s="22"/>
      <c r="L8" s="22"/>
      <c r="M8" s="22"/>
      <c r="N8" s="22"/>
      <c r="O8" s="22"/>
    </row>
    <row r="9" spans="1:15" ht="63.75" customHeight="1" x14ac:dyDescent="0.2">
      <c r="A9" s="48" t="s">
        <v>53</v>
      </c>
      <c r="B9" s="49" t="s">
        <v>54</v>
      </c>
      <c r="C9" s="48" t="s">
        <v>55</v>
      </c>
      <c r="D9" s="48" t="s">
        <v>56</v>
      </c>
      <c r="E9" s="49" t="s">
        <v>54</v>
      </c>
      <c r="F9" s="48" t="s">
        <v>57</v>
      </c>
      <c r="G9" s="50" t="s">
        <v>58</v>
      </c>
      <c r="H9" s="51" t="s">
        <v>59</v>
      </c>
      <c r="I9" s="50" t="s">
        <v>60</v>
      </c>
      <c r="J9" s="50" t="s">
        <v>61</v>
      </c>
      <c r="K9" s="52" t="s">
        <v>62</v>
      </c>
      <c r="L9" s="51" t="s">
        <v>63</v>
      </c>
      <c r="M9" s="50" t="s">
        <v>64</v>
      </c>
      <c r="N9" s="50" t="s">
        <v>65</v>
      </c>
      <c r="O9" s="52" t="s">
        <v>66</v>
      </c>
    </row>
    <row r="10" spans="1:15" ht="33.75" customHeight="1" x14ac:dyDescent="0.2">
      <c r="A10" s="242" t="s">
        <v>400</v>
      </c>
      <c r="B10" s="243"/>
      <c r="C10" s="243"/>
      <c r="D10" s="243"/>
      <c r="E10" s="243"/>
      <c r="F10" s="243"/>
      <c r="G10" s="243"/>
      <c r="H10" s="243"/>
      <c r="I10" s="243"/>
      <c r="J10" s="243"/>
      <c r="K10" s="243"/>
      <c r="L10" s="243"/>
      <c r="M10" s="243"/>
      <c r="N10" s="244"/>
      <c r="O10" s="245"/>
    </row>
    <row r="11" spans="1:15" ht="27" customHeight="1" x14ac:dyDescent="0.2">
      <c r="A11" s="53"/>
      <c r="B11" s="54"/>
      <c r="C11" s="54"/>
      <c r="D11" s="54"/>
      <c r="E11" s="54"/>
      <c r="F11" s="54"/>
      <c r="G11" s="55"/>
      <c r="H11" s="56"/>
      <c r="I11" s="57"/>
      <c r="J11" s="58"/>
      <c r="K11" s="58"/>
      <c r="L11" s="59"/>
      <c r="M11" s="60"/>
      <c r="N11" s="61"/>
      <c r="O11" s="61"/>
    </row>
  </sheetData>
  <mergeCells count="11">
    <mergeCell ref="C1:D1"/>
    <mergeCell ref="F1:O1"/>
    <mergeCell ref="A2:O2"/>
    <mergeCell ref="A4:F4"/>
    <mergeCell ref="A5:C5"/>
    <mergeCell ref="D5:F5"/>
    <mergeCell ref="A6:C6"/>
    <mergeCell ref="D6:F6"/>
    <mergeCell ref="A10:O10"/>
    <mergeCell ref="A7:C7"/>
    <mergeCell ref="D7:F7"/>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2"/>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5" customWidth="1"/>
    <col min="2" max="2" width="8.7109375" style="62" customWidth="1"/>
    <col min="3" max="3" width="16.7109375" style="62" customWidth="1"/>
    <col min="4" max="4" width="50.7109375" style="62" customWidth="1"/>
    <col min="5" max="5" width="14.7109375" style="63" customWidth="1"/>
    <col min="6" max="7" width="14.7109375" style="64" customWidth="1"/>
    <col min="8" max="8" width="14.7109375" style="45" customWidth="1"/>
    <col min="9" max="9" width="15.5703125" style="45" customWidth="1"/>
    <col min="10" max="13" width="9.140625" style="45"/>
    <col min="14" max="14" width="9.42578125" style="45" bestFit="1" customWidth="1"/>
    <col min="15" max="16384" width="9.140625" style="45"/>
  </cols>
  <sheetData>
    <row r="1" spans="1:14" ht="66.75" customHeight="1" x14ac:dyDescent="0.2">
      <c r="A1" s="247" t="s">
        <v>67</v>
      </c>
      <c r="B1" s="247"/>
      <c r="C1" s="247"/>
      <c r="D1" s="247"/>
      <c r="E1" s="247"/>
      <c r="F1" s="247"/>
      <c r="G1" s="247"/>
      <c r="H1" s="247"/>
    </row>
    <row r="2" spans="1:14" s="46" customFormat="1" ht="25.5" customHeight="1" x14ac:dyDescent="0.2">
      <c r="A2" s="251" t="str">
        <f>Overview!B4&amp; " - Effective from "&amp;Overview!D4&amp;" - "&amp;Overview!E4&amp;" EDCM import charges"</f>
        <v>Fulcrum Electricity Assets Limited - GSP_E - Effective from 1 April 2021 - FINAL EDCM import charges</v>
      </c>
      <c r="B2" s="252"/>
      <c r="C2" s="252"/>
      <c r="D2" s="252"/>
      <c r="E2" s="252"/>
      <c r="F2" s="252"/>
      <c r="G2" s="252"/>
      <c r="H2" s="253"/>
    </row>
    <row r="3" spans="1:14" s="47" customFormat="1" ht="18" x14ac:dyDescent="0.2">
      <c r="A3" s="65"/>
      <c r="B3" s="66"/>
      <c r="C3" s="66"/>
      <c r="D3" s="67"/>
      <c r="E3" s="68"/>
      <c r="F3" s="68"/>
      <c r="G3" s="69"/>
      <c r="H3" s="69"/>
      <c r="I3" s="22"/>
      <c r="J3" s="22"/>
      <c r="K3" s="22"/>
      <c r="L3" s="22"/>
      <c r="M3" s="22"/>
      <c r="N3" s="22"/>
    </row>
    <row r="4" spans="1:14" ht="60.75" customHeight="1" x14ac:dyDescent="0.2">
      <c r="A4" s="48" t="s">
        <v>53</v>
      </c>
      <c r="B4" s="49" t="s">
        <v>54</v>
      </c>
      <c r="C4" s="48" t="s">
        <v>55</v>
      </c>
      <c r="D4" s="50" t="s">
        <v>58</v>
      </c>
      <c r="E4" s="70" t="str">
        <f>'Annex 2 EHV charges'!H9</f>
        <v>Import
Super Red
unit charge
(p/kWh)</v>
      </c>
      <c r="F4" s="70" t="str">
        <f>'Annex 2 EHV charges'!I9</f>
        <v>Import
fixed charge
(p/day)</v>
      </c>
      <c r="G4" s="70" t="str">
        <f>'Annex 2 EHV charges'!J9</f>
        <v>Import
capacity charge
(p/kVA/day)</v>
      </c>
      <c r="H4" s="70" t="str">
        <f>'Annex 2 EHV charges'!K9</f>
        <v>Import
exceeded capacity charge
(p/kVA/day)</v>
      </c>
    </row>
    <row r="5" spans="1:14" ht="30" customHeight="1" x14ac:dyDescent="0.2">
      <c r="A5" s="254" t="str">
        <f t="array" ref="A5">IFERROR(INDEX('Annex 2 EHV charges'!$A$10:$A$11, MATCH(0, IF(ISBLANK('Annex 2 EHV charges'!$A$10:$A$11),1, COUNTIF(A$4:$A4, 'Annex 2 EHV charges'!$A$10:$A$11)), 0)),"")</f>
        <v>Fulcrum Electricity Assets Ltd does not currently have any Designated EHV customers</v>
      </c>
      <c r="B5" s="255"/>
      <c r="C5" s="255"/>
      <c r="D5" s="256"/>
      <c r="E5" s="71" t="str">
        <f>IFERROR(IF(VLOOKUP($A5,'Annex 2 EHV charges'!$A:$O,8,FALSE)=0,"",VLOOKUP($A5,'Annex 2 EHV charges'!$A:$O,8,FALSE)),"")</f>
        <v/>
      </c>
      <c r="F5" s="72" t="str">
        <f>IFERROR(IF(VLOOKUP($A5,'Annex 2 EHV charges'!$A:$O,9,FALSE)=0,"",VLOOKUP($A5,'Annex 2 EHV charges'!$A:$O,9,FALSE)),"")</f>
        <v/>
      </c>
      <c r="G5" s="72" t="str">
        <f>IFERROR(IF(VLOOKUP($A5,'Annex 2 EHV charges'!$A:$O,10,FALSE)=0,"",VLOOKUP($A5,'Annex 2 EHV charges'!$A:$O,10,FALSE)),"")</f>
        <v/>
      </c>
      <c r="H5" s="72" t="str">
        <f>IFERROR(IF(VLOOKUP($A5,'Annex 2 EHV charges'!$A:$O,11,FALSE)=0,"",VLOOKUP($A5,'Annex 2 EHV charges'!$A:$O,11,FALSE)),"")</f>
        <v/>
      </c>
    </row>
    <row r="6" spans="1:14" ht="30" customHeight="1" x14ac:dyDescent="0.2">
      <c r="A6" s="257"/>
      <c r="B6" s="258"/>
      <c r="C6" s="258"/>
      <c r="D6" s="259"/>
      <c r="E6" s="71" t="str">
        <f>IFERROR(IF(VLOOKUP($A6,'Annex 2 EHV charges'!$A:$O,8,FALSE)=0,"",VLOOKUP($A6,'Annex 2 EHV charges'!$A:$O,8,FALSE)),"")</f>
        <v/>
      </c>
      <c r="F6" s="72" t="str">
        <f>IFERROR(IF(VLOOKUP($A6,'Annex 2 EHV charges'!$A:$O,9,FALSE)=0,"",VLOOKUP($A6,'Annex 2 EHV charges'!$A:$O,9,FALSE)),"")</f>
        <v/>
      </c>
      <c r="G6" s="72" t="str">
        <f>IFERROR(IF(VLOOKUP($A6,'Annex 2 EHV charges'!$A:$O,10,FALSE)=0,"",VLOOKUP($A6,'Annex 2 EHV charges'!$A:$O,10,FALSE)),"")</f>
        <v/>
      </c>
      <c r="H6" s="72" t="str">
        <f>IFERROR(IF(VLOOKUP($A6,'Annex 2 EHV charges'!$A:$O,11,FALSE)=0,"",VLOOKUP($A6,'Annex 2 EHV charges'!$A:$O,11,FALSE)),"")</f>
        <v/>
      </c>
    </row>
    <row r="7" spans="1:14" ht="30" customHeight="1" x14ac:dyDescent="0.2">
      <c r="A7" s="73" t="str">
        <f t="array" ref="A7">IFERROR(INDEX('Annex 2 EHV charges'!$A$10:$A$11, MATCH(0, IF(ISBLANK('Annex 2 EHV charges'!$A$10:$A$11),1, COUNTIF(A$4:$A6, 'Annex 2 EHV charges'!$A$10:$A$11)), 0)),"")</f>
        <v/>
      </c>
      <c r="B7" s="74" t="str">
        <f>IF($A7="","",VLOOKUP($A7,'Annex 2 EHV charges'!$A:$O,2,0))</f>
        <v/>
      </c>
      <c r="C7" s="75" t="str">
        <f>IF($A7="","",VLOOKUP($A7,'Annex 2 EHV charges'!$A:$O,3,0))</f>
        <v/>
      </c>
      <c r="D7" s="73" t="str">
        <f>IF($A7="","",VLOOKUP($A7,'Annex 2 EHV charges'!$A:$O,7,0))</f>
        <v/>
      </c>
      <c r="E7" s="71" t="str">
        <f>IFERROR(IF(VLOOKUP($A7,'Annex 2 EHV charges'!$A:$O,8,FALSE)=0,"",VLOOKUP($A7,'Annex 2 EHV charges'!$A:$O,8,FALSE)),"")</f>
        <v/>
      </c>
      <c r="F7" s="72" t="str">
        <f>IFERROR(IF(VLOOKUP($A7,'Annex 2 EHV charges'!$A:$O,9,FALSE)=0,"",VLOOKUP($A7,'Annex 2 EHV charges'!$A:$O,9,FALSE)),"")</f>
        <v/>
      </c>
      <c r="G7" s="72" t="str">
        <f>IFERROR(IF(VLOOKUP($A7,'Annex 2 EHV charges'!$A:$O,10,FALSE)=0,"",VLOOKUP($A7,'Annex 2 EHV charges'!$A:$O,10,FALSE)),"")</f>
        <v/>
      </c>
      <c r="H7" s="72" t="str">
        <f>IFERROR(IF(VLOOKUP($A7,'Annex 2 EHV charges'!$A:$O,11,FALSE)=0,"",VLOOKUP($A7,'Annex 2 EHV charges'!$A:$O,11,FALSE)),"")</f>
        <v/>
      </c>
    </row>
    <row r="8" spans="1:14" ht="30" customHeight="1" x14ac:dyDescent="0.2">
      <c r="A8" s="73" t="str">
        <f t="array" ref="A8">IFERROR(INDEX('Annex 2 EHV charges'!$A$10:$A$11, MATCH(0, IF(ISBLANK('Annex 2 EHV charges'!$A$10:$A$11),1, COUNTIF(A$4:$A7, 'Annex 2 EHV charges'!$A$10:$A$11)), 0)),"")</f>
        <v/>
      </c>
      <c r="B8" s="74" t="str">
        <f>IF($A8="","",VLOOKUP($A8,'Annex 2 EHV charges'!$A:$O,2,0))</f>
        <v/>
      </c>
      <c r="C8" s="75" t="str">
        <f>IF($A8="","",VLOOKUP($A8,'Annex 2 EHV charges'!$A:$O,3,0))</f>
        <v/>
      </c>
      <c r="D8" s="73" t="str">
        <f>IF($A8="","",VLOOKUP($A8,'Annex 2 EHV charges'!$A:$O,7,0))</f>
        <v/>
      </c>
      <c r="E8" s="71" t="str">
        <f>IFERROR(IF(VLOOKUP($A8,'Annex 2 EHV charges'!$A:$O,8,FALSE)=0,"",VLOOKUP($A8,'Annex 2 EHV charges'!$A:$O,8,FALSE)),"")</f>
        <v/>
      </c>
      <c r="F8" s="72" t="str">
        <f>IFERROR(IF(VLOOKUP($A8,'Annex 2 EHV charges'!$A:$O,9,FALSE)=0,"",VLOOKUP($A8,'Annex 2 EHV charges'!$A:$O,9,FALSE)),"")</f>
        <v/>
      </c>
      <c r="G8" s="72" t="str">
        <f>IFERROR(IF(VLOOKUP($A8,'Annex 2 EHV charges'!$A:$O,10,FALSE)=0,"",VLOOKUP($A8,'Annex 2 EHV charges'!$A:$O,10,FALSE)),"")</f>
        <v/>
      </c>
      <c r="H8" s="72" t="str">
        <f>IFERROR(IF(VLOOKUP($A8,'Annex 2 EHV charges'!$A:$O,11,FALSE)=0,"",VLOOKUP($A8,'Annex 2 EHV charges'!$A:$O,11,FALSE)),"")</f>
        <v/>
      </c>
    </row>
    <row r="9" spans="1:14" ht="30" customHeight="1" x14ac:dyDescent="0.2">
      <c r="A9" s="73" t="str">
        <f t="array" ref="A9">IFERROR(INDEX('Annex 2 EHV charges'!$A$10:$A$11, MATCH(0, IF(ISBLANK('Annex 2 EHV charges'!$A$10:$A$11),1, COUNTIF(A$4:$A8, 'Annex 2 EHV charges'!$A$10:$A$11)), 0)),"")</f>
        <v/>
      </c>
      <c r="B9" s="74" t="str">
        <f>IF($A9="","",VLOOKUP($A9,'Annex 2 EHV charges'!$A:$O,2,0))</f>
        <v/>
      </c>
      <c r="C9" s="75" t="str">
        <f>IF($A9="","",VLOOKUP($A9,'Annex 2 EHV charges'!$A:$O,3,0))</f>
        <v/>
      </c>
      <c r="D9" s="73" t="str">
        <f>IF($A9="","",VLOOKUP($A9,'Annex 2 EHV charges'!$A:$O,7,0))</f>
        <v/>
      </c>
      <c r="E9" s="71" t="str">
        <f>IFERROR(IF(VLOOKUP($A9,'Annex 2 EHV charges'!$A:$O,8,FALSE)=0,"",VLOOKUP($A9,'Annex 2 EHV charges'!$A:$O,8,FALSE)),"")</f>
        <v/>
      </c>
      <c r="F9" s="72" t="str">
        <f>IFERROR(IF(VLOOKUP($A9,'Annex 2 EHV charges'!$A:$O,9,FALSE)=0,"",VLOOKUP($A9,'Annex 2 EHV charges'!$A:$O,9,FALSE)),"")</f>
        <v/>
      </c>
      <c r="G9" s="72" t="str">
        <f>IFERROR(IF(VLOOKUP($A9,'Annex 2 EHV charges'!$A:$O,10,FALSE)=0,"",VLOOKUP($A9,'Annex 2 EHV charges'!$A:$O,10,FALSE)),"")</f>
        <v/>
      </c>
      <c r="H9" s="72" t="str">
        <f>IFERROR(IF(VLOOKUP($A9,'Annex 2 EHV charges'!$A:$O,11,FALSE)=0,"",VLOOKUP($A9,'Annex 2 EHV charges'!$A:$O,11,FALSE)),"")</f>
        <v/>
      </c>
    </row>
    <row r="10" spans="1:14" ht="30" customHeight="1" x14ac:dyDescent="0.2">
      <c r="A10" s="73" t="str">
        <f t="array" ref="A10">IFERROR(INDEX('Annex 2 EHV charges'!$A$10:$A$11, MATCH(0, IF(ISBLANK('Annex 2 EHV charges'!$A$10:$A$11),1, COUNTIF(A$4:$A9, 'Annex 2 EHV charges'!$A$10:$A$11)), 0)),"")</f>
        <v/>
      </c>
      <c r="B10" s="74" t="str">
        <f>IF($A10="","",VLOOKUP($A10,'Annex 2 EHV charges'!$A:$O,2,0))</f>
        <v/>
      </c>
      <c r="C10" s="75" t="str">
        <f>IF($A10="","",VLOOKUP($A10,'Annex 2 EHV charges'!$A:$O,3,0))</f>
        <v/>
      </c>
      <c r="D10" s="73" t="str">
        <f>IF($A10="","",VLOOKUP($A10,'Annex 2 EHV charges'!$A:$O,7,0))</f>
        <v/>
      </c>
      <c r="E10" s="71" t="str">
        <f>IFERROR(IF(VLOOKUP($A10,'Annex 2 EHV charges'!$A:$O,8,FALSE)=0,"",VLOOKUP($A10,'Annex 2 EHV charges'!$A:$O,8,FALSE)),"")</f>
        <v/>
      </c>
      <c r="F10" s="72" t="str">
        <f>IFERROR(IF(VLOOKUP($A10,'Annex 2 EHV charges'!$A:$O,9,FALSE)=0,"",VLOOKUP($A10,'Annex 2 EHV charges'!$A:$O,9,FALSE)),"")</f>
        <v/>
      </c>
      <c r="G10" s="72" t="str">
        <f>IFERROR(IF(VLOOKUP($A10,'Annex 2 EHV charges'!$A:$O,10,FALSE)=0,"",VLOOKUP($A10,'Annex 2 EHV charges'!$A:$O,10,FALSE)),"")</f>
        <v/>
      </c>
      <c r="H10" s="72" t="str">
        <f>IFERROR(IF(VLOOKUP($A10,'Annex 2 EHV charges'!$A:$O,11,FALSE)=0,"",VLOOKUP($A10,'Annex 2 EHV charges'!$A:$O,11,FALSE)),"")</f>
        <v/>
      </c>
    </row>
    <row r="11" spans="1:14" ht="30" customHeight="1" x14ac:dyDescent="0.2">
      <c r="A11" s="73" t="str">
        <f t="array" ref="A11">IFERROR(INDEX('Annex 2 EHV charges'!$A$10:$A$11, MATCH(0, IF(ISBLANK('Annex 2 EHV charges'!$A$10:$A$11),1, COUNTIF(A$4:$A10, 'Annex 2 EHV charges'!$A$10:$A$11)), 0)),"")</f>
        <v/>
      </c>
      <c r="B11" s="74" t="str">
        <f>IF($A11="","",VLOOKUP($A11,'Annex 2 EHV charges'!$A:$O,2,0))</f>
        <v/>
      </c>
      <c r="C11" s="75" t="str">
        <f>IF($A11="","",VLOOKUP($A11,'Annex 2 EHV charges'!$A:$O,3,0))</f>
        <v/>
      </c>
      <c r="D11" s="73" t="str">
        <f>IF($A11="","",VLOOKUP($A11,'Annex 2 EHV charges'!$A:$O,7,0))</f>
        <v/>
      </c>
      <c r="E11" s="71" t="str">
        <f>IFERROR(IF(VLOOKUP($A11,'Annex 2 EHV charges'!$A:$O,8,FALSE)=0,"",VLOOKUP($A11,'Annex 2 EHV charges'!$A:$O,8,FALSE)),"")</f>
        <v/>
      </c>
      <c r="F11" s="72" t="str">
        <f>IFERROR(IF(VLOOKUP($A11,'Annex 2 EHV charges'!$A:$O,9,FALSE)=0,"",VLOOKUP($A11,'Annex 2 EHV charges'!$A:$O,9,FALSE)),"")</f>
        <v/>
      </c>
      <c r="G11" s="72" t="str">
        <f>IFERROR(IF(VLOOKUP($A11,'Annex 2 EHV charges'!$A:$O,10,FALSE)=0,"",VLOOKUP($A11,'Annex 2 EHV charges'!$A:$O,10,FALSE)),"")</f>
        <v/>
      </c>
      <c r="H11" s="72" t="str">
        <f>IFERROR(IF(VLOOKUP($A11,'Annex 2 EHV charges'!$A:$O,11,FALSE)=0,"",VLOOKUP($A11,'Annex 2 EHV charges'!$A:$O,11,FALSE)),"")</f>
        <v/>
      </c>
    </row>
    <row r="12" spans="1:14" ht="30" customHeight="1" x14ac:dyDescent="0.2">
      <c r="A12" s="73" t="str">
        <f t="array" ref="A12">IFERROR(INDEX('Annex 2 EHV charges'!$A$10:$A$11, MATCH(0, IF(ISBLANK('Annex 2 EHV charges'!$A$10:$A$11),1, COUNTIF(A$4:$A11, 'Annex 2 EHV charges'!$A$10:$A$11)), 0)),"")</f>
        <v/>
      </c>
      <c r="B12" s="74" t="str">
        <f>IF($A12="","",VLOOKUP($A12,'Annex 2 EHV charges'!$A:$O,2,0))</f>
        <v/>
      </c>
      <c r="C12" s="75" t="str">
        <f>IF($A12="","",VLOOKUP($A12,'Annex 2 EHV charges'!$A:$O,3,0))</f>
        <v/>
      </c>
      <c r="D12" s="73" t="str">
        <f>IF($A12="","",VLOOKUP($A12,'Annex 2 EHV charges'!$A:$O,7,0))</f>
        <v/>
      </c>
      <c r="E12" s="71" t="str">
        <f>IFERROR(IF(VLOOKUP($A12,'Annex 2 EHV charges'!$A:$O,8,FALSE)=0,"",VLOOKUP($A12,'Annex 2 EHV charges'!$A:$O,8,FALSE)),"")</f>
        <v/>
      </c>
      <c r="F12" s="72" t="str">
        <f>IFERROR(IF(VLOOKUP($A12,'Annex 2 EHV charges'!$A:$O,9,FALSE)=0,"",VLOOKUP($A12,'Annex 2 EHV charges'!$A:$O,9,FALSE)),"")</f>
        <v/>
      </c>
      <c r="G12" s="72" t="str">
        <f>IFERROR(IF(VLOOKUP($A12,'Annex 2 EHV charges'!$A:$O,10,FALSE)=0,"",VLOOKUP($A12,'Annex 2 EHV charges'!$A:$O,10,FALSE)),"")</f>
        <v/>
      </c>
      <c r="H12" s="72" t="str">
        <f>IFERROR(IF(VLOOKUP($A12,'Annex 2 EHV charges'!$A:$O,11,FALSE)=0,"",VLOOKUP($A12,'Annex 2 EHV charges'!$A:$O,11,FALSE)),"")</f>
        <v/>
      </c>
    </row>
    <row r="13" spans="1:14" ht="30" customHeight="1" x14ac:dyDescent="0.2">
      <c r="A13" s="73" t="str">
        <f t="array" ref="A13">IFERROR(INDEX('Annex 2 EHV charges'!$A$10:$A$11, MATCH(0, IF(ISBLANK('Annex 2 EHV charges'!$A$10:$A$11),1, COUNTIF(A$4:$A12, 'Annex 2 EHV charges'!$A$10:$A$11)), 0)),"")</f>
        <v/>
      </c>
      <c r="B13" s="74" t="str">
        <f>IF($A13="","",VLOOKUP($A13,'Annex 2 EHV charges'!$A:$O,2,0))</f>
        <v/>
      </c>
      <c r="C13" s="75" t="str">
        <f>IF($A13="","",VLOOKUP($A13,'Annex 2 EHV charges'!$A:$O,3,0))</f>
        <v/>
      </c>
      <c r="D13" s="73" t="str">
        <f>IF($A13="","",VLOOKUP($A13,'Annex 2 EHV charges'!$A:$O,7,0))</f>
        <v/>
      </c>
      <c r="E13" s="71" t="str">
        <f>IFERROR(IF(VLOOKUP($A13,'Annex 2 EHV charges'!$A:$O,8,FALSE)=0,"",VLOOKUP($A13,'Annex 2 EHV charges'!$A:$O,8,FALSE)),"")</f>
        <v/>
      </c>
      <c r="F13" s="72" t="str">
        <f>IFERROR(IF(VLOOKUP($A13,'Annex 2 EHV charges'!$A:$O,9,FALSE)=0,"",VLOOKUP($A13,'Annex 2 EHV charges'!$A:$O,9,FALSE)),"")</f>
        <v/>
      </c>
      <c r="G13" s="72" t="str">
        <f>IFERROR(IF(VLOOKUP($A13,'Annex 2 EHV charges'!$A:$O,10,FALSE)=0,"",VLOOKUP($A13,'Annex 2 EHV charges'!$A:$O,10,FALSE)),"")</f>
        <v/>
      </c>
      <c r="H13" s="72" t="str">
        <f>IFERROR(IF(VLOOKUP($A13,'Annex 2 EHV charges'!$A:$O,11,FALSE)=0,"",VLOOKUP($A13,'Annex 2 EHV charges'!$A:$O,11,FALSE)),"")</f>
        <v/>
      </c>
    </row>
    <row r="14" spans="1:14" ht="30" customHeight="1" x14ac:dyDescent="0.2">
      <c r="A14" s="73" t="str">
        <f t="array" ref="A14">IFERROR(INDEX('Annex 2 EHV charges'!$A$10:$A$11, MATCH(0, IF(ISBLANK('Annex 2 EHV charges'!$A$10:$A$11),1, COUNTIF(A$4:$A13, 'Annex 2 EHV charges'!$A$10:$A$11)), 0)),"")</f>
        <v/>
      </c>
      <c r="B14" s="74" t="str">
        <f>IF($A14="","",VLOOKUP($A14,'Annex 2 EHV charges'!$A:$O,2,0))</f>
        <v/>
      </c>
      <c r="C14" s="75" t="str">
        <f>IF($A14="","",VLOOKUP($A14,'Annex 2 EHV charges'!$A:$O,3,0))</f>
        <v/>
      </c>
      <c r="D14" s="73" t="str">
        <f>IF($A14="","",VLOOKUP($A14,'Annex 2 EHV charges'!$A:$O,7,0))</f>
        <v/>
      </c>
      <c r="E14" s="71" t="str">
        <f>IFERROR(IF(VLOOKUP($A14,'Annex 2 EHV charges'!$A:$O,8,FALSE)=0,"",VLOOKUP($A14,'Annex 2 EHV charges'!$A:$O,8,FALSE)),"")</f>
        <v/>
      </c>
      <c r="F14" s="72" t="str">
        <f>IFERROR(IF(VLOOKUP($A14,'Annex 2 EHV charges'!$A:$O,9,FALSE)=0,"",VLOOKUP($A14,'Annex 2 EHV charges'!$A:$O,9,FALSE)),"")</f>
        <v/>
      </c>
      <c r="G14" s="72" t="str">
        <f>IFERROR(IF(VLOOKUP($A14,'Annex 2 EHV charges'!$A:$O,10,FALSE)=0,"",VLOOKUP($A14,'Annex 2 EHV charges'!$A:$O,10,FALSE)),"")</f>
        <v/>
      </c>
      <c r="H14" s="72" t="str">
        <f>IFERROR(IF(VLOOKUP($A14,'Annex 2 EHV charges'!$A:$O,11,FALSE)=0,"",VLOOKUP($A14,'Annex 2 EHV charges'!$A:$O,11,FALSE)),"")</f>
        <v/>
      </c>
    </row>
    <row r="15" spans="1:14" ht="30" customHeight="1" x14ac:dyDescent="0.2">
      <c r="A15" s="73" t="str">
        <f t="array" ref="A15">IFERROR(INDEX('Annex 2 EHV charges'!$A$10:$A$11, MATCH(0, IF(ISBLANK('Annex 2 EHV charges'!$A$10:$A$11),1, COUNTIF(A$4:$A14, 'Annex 2 EHV charges'!$A$10:$A$11)), 0)),"")</f>
        <v/>
      </c>
      <c r="B15" s="74" t="str">
        <f>IF($A15="","",VLOOKUP($A15,'Annex 2 EHV charges'!$A:$O,2,0))</f>
        <v/>
      </c>
      <c r="C15" s="75" t="str">
        <f>IF($A15="","",VLOOKUP($A15,'Annex 2 EHV charges'!$A:$O,3,0))</f>
        <v/>
      </c>
      <c r="D15" s="73" t="str">
        <f>IF($A15="","",VLOOKUP($A15,'Annex 2 EHV charges'!$A:$O,7,0))</f>
        <v/>
      </c>
      <c r="E15" s="71" t="str">
        <f>IFERROR(IF(VLOOKUP($A15,'Annex 2 EHV charges'!$A:$O,8,FALSE)=0,"",VLOOKUP($A15,'Annex 2 EHV charges'!$A:$O,8,FALSE)),"")</f>
        <v/>
      </c>
      <c r="F15" s="72" t="str">
        <f>IFERROR(IF(VLOOKUP($A15,'Annex 2 EHV charges'!$A:$O,9,FALSE)=0,"",VLOOKUP($A15,'Annex 2 EHV charges'!$A:$O,9,FALSE)),"")</f>
        <v/>
      </c>
      <c r="G15" s="72" t="str">
        <f>IFERROR(IF(VLOOKUP($A15,'Annex 2 EHV charges'!$A:$O,10,FALSE)=0,"",VLOOKUP($A15,'Annex 2 EHV charges'!$A:$O,10,FALSE)),"")</f>
        <v/>
      </c>
      <c r="H15" s="72" t="str">
        <f>IFERROR(IF(VLOOKUP($A15,'Annex 2 EHV charges'!$A:$O,11,FALSE)=0,"",VLOOKUP($A15,'Annex 2 EHV charges'!$A:$O,11,FALSE)),"")</f>
        <v/>
      </c>
    </row>
    <row r="16" spans="1:14" ht="30" customHeight="1" x14ac:dyDescent="0.2">
      <c r="A16" s="73" t="str">
        <f t="array" ref="A16">IFERROR(INDEX('Annex 2 EHV charges'!$A$10:$A$11, MATCH(0, IF(ISBLANK('Annex 2 EHV charges'!$A$10:$A$11),1, COUNTIF(A$4:$A15, 'Annex 2 EHV charges'!$A$10:$A$11)), 0)),"")</f>
        <v/>
      </c>
      <c r="B16" s="74" t="str">
        <f>IF($A16="","",VLOOKUP($A16,'Annex 2 EHV charges'!$A:$O,2,0))</f>
        <v/>
      </c>
      <c r="C16" s="75" t="str">
        <f>IF($A16="","",VLOOKUP($A16,'Annex 2 EHV charges'!$A:$O,3,0))</f>
        <v/>
      </c>
      <c r="D16" s="73" t="str">
        <f>IF($A16="","",VLOOKUP($A16,'Annex 2 EHV charges'!$A:$O,7,0))</f>
        <v/>
      </c>
      <c r="E16" s="71" t="str">
        <f>IFERROR(IF(VLOOKUP($A16,'Annex 2 EHV charges'!$A:$O,8,FALSE)=0,"",VLOOKUP($A16,'Annex 2 EHV charges'!$A:$O,8,FALSE)),"")</f>
        <v/>
      </c>
      <c r="F16" s="72" t="str">
        <f>IFERROR(IF(VLOOKUP($A16,'Annex 2 EHV charges'!$A:$O,9,FALSE)=0,"",VLOOKUP($A16,'Annex 2 EHV charges'!$A:$O,9,FALSE)),"")</f>
        <v/>
      </c>
      <c r="G16" s="72" t="str">
        <f>IFERROR(IF(VLOOKUP($A16,'Annex 2 EHV charges'!$A:$O,10,FALSE)=0,"",VLOOKUP($A16,'Annex 2 EHV charges'!$A:$O,10,FALSE)),"")</f>
        <v/>
      </c>
      <c r="H16" s="72" t="str">
        <f>IFERROR(IF(VLOOKUP($A16,'Annex 2 EHV charges'!$A:$O,11,FALSE)=0,"",VLOOKUP($A16,'Annex 2 EHV charges'!$A:$O,11,FALSE)),"")</f>
        <v/>
      </c>
    </row>
    <row r="17" spans="1:8" ht="30" customHeight="1" x14ac:dyDescent="0.2">
      <c r="A17" s="73" t="str">
        <f t="array" ref="A17">IFERROR(INDEX('Annex 2 EHV charges'!$A$10:$A$11, MATCH(0, IF(ISBLANK('Annex 2 EHV charges'!$A$10:$A$11),1, COUNTIF(A$4:$A16, 'Annex 2 EHV charges'!$A$10:$A$11)), 0)),"")</f>
        <v/>
      </c>
      <c r="B17" s="74" t="str">
        <f>IF($A17="","",VLOOKUP($A17,'Annex 2 EHV charges'!$A:$O,2,0))</f>
        <v/>
      </c>
      <c r="C17" s="75" t="str">
        <f>IF($A17="","",VLOOKUP($A17,'Annex 2 EHV charges'!$A:$O,3,0))</f>
        <v/>
      </c>
      <c r="D17" s="73" t="str">
        <f>IF($A17="","",VLOOKUP($A17,'Annex 2 EHV charges'!$A:$O,7,0))</f>
        <v/>
      </c>
      <c r="E17" s="71" t="str">
        <f>IFERROR(IF(VLOOKUP($A17,'Annex 2 EHV charges'!$A:$O,8,FALSE)=0,"",VLOOKUP($A17,'Annex 2 EHV charges'!$A:$O,8,FALSE)),"")</f>
        <v/>
      </c>
      <c r="F17" s="72" t="str">
        <f>IFERROR(IF(VLOOKUP($A17,'Annex 2 EHV charges'!$A:$O,9,FALSE)=0,"",VLOOKUP($A17,'Annex 2 EHV charges'!$A:$O,9,FALSE)),"")</f>
        <v/>
      </c>
      <c r="G17" s="72" t="str">
        <f>IFERROR(IF(VLOOKUP($A17,'Annex 2 EHV charges'!$A:$O,10,FALSE)=0,"",VLOOKUP($A17,'Annex 2 EHV charges'!$A:$O,10,FALSE)),"")</f>
        <v/>
      </c>
      <c r="H17" s="72" t="str">
        <f>IFERROR(IF(VLOOKUP($A17,'Annex 2 EHV charges'!$A:$O,11,FALSE)=0,"",VLOOKUP($A17,'Annex 2 EHV charges'!$A:$O,11,FALSE)),"")</f>
        <v/>
      </c>
    </row>
    <row r="18" spans="1:8" ht="30" customHeight="1" x14ac:dyDescent="0.2">
      <c r="A18" s="73" t="str">
        <f t="array" ref="A18">IFERROR(INDEX('Annex 2 EHV charges'!$A$10:$A$11, MATCH(0, IF(ISBLANK('Annex 2 EHV charges'!$A$10:$A$11),1, COUNTIF(A$4:$A17, 'Annex 2 EHV charges'!$A$10:$A$11)), 0)),"")</f>
        <v/>
      </c>
      <c r="B18" s="74" t="str">
        <f>IF($A18="","",VLOOKUP($A18,'Annex 2 EHV charges'!$A:$O,2,0))</f>
        <v/>
      </c>
      <c r="C18" s="75" t="str">
        <f>IF($A18="","",VLOOKUP($A18,'Annex 2 EHV charges'!$A:$O,3,0))</f>
        <v/>
      </c>
      <c r="D18" s="73" t="str">
        <f>IF($A18="","",VLOOKUP($A18,'Annex 2 EHV charges'!$A:$O,7,0))</f>
        <v/>
      </c>
      <c r="E18" s="71" t="str">
        <f>IFERROR(IF(VLOOKUP($A18,'Annex 2 EHV charges'!$A:$O,8,FALSE)=0,"",VLOOKUP($A18,'Annex 2 EHV charges'!$A:$O,8,FALSE)),"")</f>
        <v/>
      </c>
      <c r="F18" s="72" t="str">
        <f>IFERROR(IF(VLOOKUP($A18,'Annex 2 EHV charges'!$A:$O,9,FALSE)=0,"",VLOOKUP($A18,'Annex 2 EHV charges'!$A:$O,9,FALSE)),"")</f>
        <v/>
      </c>
      <c r="G18" s="72" t="str">
        <f>IFERROR(IF(VLOOKUP($A18,'Annex 2 EHV charges'!$A:$O,10,FALSE)=0,"",VLOOKUP($A18,'Annex 2 EHV charges'!$A:$O,10,FALSE)),"")</f>
        <v/>
      </c>
      <c r="H18" s="72" t="str">
        <f>IFERROR(IF(VLOOKUP($A18,'Annex 2 EHV charges'!$A:$O,11,FALSE)=0,"",VLOOKUP($A18,'Annex 2 EHV charges'!$A:$O,11,FALSE)),"")</f>
        <v/>
      </c>
    </row>
    <row r="19" spans="1:8" ht="30" customHeight="1" x14ac:dyDescent="0.2">
      <c r="A19" s="73" t="str">
        <f t="array" ref="A19">IFERROR(INDEX('Annex 2 EHV charges'!$A$10:$A$11, MATCH(0, IF(ISBLANK('Annex 2 EHV charges'!$A$10:$A$11),1, COUNTIF(A$4:$A18, 'Annex 2 EHV charges'!$A$10:$A$11)), 0)),"")</f>
        <v/>
      </c>
      <c r="B19" s="74" t="str">
        <f>IF($A19="","",VLOOKUP($A19,'Annex 2 EHV charges'!$A:$O,2,0))</f>
        <v/>
      </c>
      <c r="C19" s="75" t="str">
        <f>IF($A19="","",VLOOKUP($A19,'Annex 2 EHV charges'!$A:$O,3,0))</f>
        <v/>
      </c>
      <c r="D19" s="73" t="str">
        <f>IF($A19="","",VLOOKUP($A19,'Annex 2 EHV charges'!$A:$O,7,0))</f>
        <v/>
      </c>
      <c r="E19" s="71" t="str">
        <f>IFERROR(IF(VLOOKUP($A19,'Annex 2 EHV charges'!$A:$O,8,FALSE)=0,"",VLOOKUP($A19,'Annex 2 EHV charges'!$A:$O,8,FALSE)),"")</f>
        <v/>
      </c>
      <c r="F19" s="72" t="str">
        <f>IFERROR(IF(VLOOKUP($A19,'Annex 2 EHV charges'!$A:$O,9,FALSE)=0,"",VLOOKUP($A19,'Annex 2 EHV charges'!$A:$O,9,FALSE)),"")</f>
        <v/>
      </c>
      <c r="G19" s="72" t="str">
        <f>IFERROR(IF(VLOOKUP($A19,'Annex 2 EHV charges'!$A:$O,10,FALSE)=0,"",VLOOKUP($A19,'Annex 2 EHV charges'!$A:$O,10,FALSE)),"")</f>
        <v/>
      </c>
      <c r="H19" s="72" t="str">
        <f>IFERROR(IF(VLOOKUP($A19,'Annex 2 EHV charges'!$A:$O,11,FALSE)=0,"",VLOOKUP($A19,'Annex 2 EHV charges'!$A:$O,11,FALSE)),"")</f>
        <v/>
      </c>
    </row>
    <row r="20" spans="1:8" ht="30" customHeight="1" x14ac:dyDescent="0.2">
      <c r="A20" s="73" t="str">
        <f t="array" ref="A20">IFERROR(INDEX('Annex 2 EHV charges'!$A$10:$A$11, MATCH(0, IF(ISBLANK('Annex 2 EHV charges'!$A$10:$A$11),1, COUNTIF(A$4:$A19, 'Annex 2 EHV charges'!$A$10:$A$11)), 0)),"")</f>
        <v/>
      </c>
      <c r="B20" s="74" t="str">
        <f>IF($A20="","",VLOOKUP($A20,'Annex 2 EHV charges'!$A:$O,2,0))</f>
        <v/>
      </c>
      <c r="C20" s="75" t="str">
        <f>IF($A20="","",VLOOKUP($A20,'Annex 2 EHV charges'!$A:$O,3,0))</f>
        <v/>
      </c>
      <c r="D20" s="73" t="str">
        <f>IF($A20="","",VLOOKUP($A20,'Annex 2 EHV charges'!$A:$O,7,0))</f>
        <v/>
      </c>
      <c r="E20" s="71" t="str">
        <f>IFERROR(IF(VLOOKUP($A20,'Annex 2 EHV charges'!$A:$O,8,FALSE)=0,"",VLOOKUP($A20,'Annex 2 EHV charges'!$A:$O,8,FALSE)),"")</f>
        <v/>
      </c>
      <c r="F20" s="72" t="str">
        <f>IFERROR(IF(VLOOKUP($A20,'Annex 2 EHV charges'!$A:$O,9,FALSE)=0,"",VLOOKUP($A20,'Annex 2 EHV charges'!$A:$O,9,FALSE)),"")</f>
        <v/>
      </c>
      <c r="G20" s="72" t="str">
        <f>IFERROR(IF(VLOOKUP($A20,'Annex 2 EHV charges'!$A:$O,10,FALSE)=0,"",VLOOKUP($A20,'Annex 2 EHV charges'!$A:$O,10,FALSE)),"")</f>
        <v/>
      </c>
      <c r="H20" s="72" t="str">
        <f>IFERROR(IF(VLOOKUP($A20,'Annex 2 EHV charges'!$A:$O,11,FALSE)=0,"",VLOOKUP($A20,'Annex 2 EHV charges'!$A:$O,11,FALSE)),"")</f>
        <v/>
      </c>
    </row>
    <row r="21" spans="1:8" ht="30" customHeight="1" x14ac:dyDescent="0.2">
      <c r="A21" s="73" t="str">
        <f t="array" ref="A21">IFERROR(INDEX('Annex 2 EHV charges'!$A$10:$A$11, MATCH(0, IF(ISBLANK('Annex 2 EHV charges'!$A$10:$A$11),1, COUNTIF(A$4:$A20, 'Annex 2 EHV charges'!$A$10:$A$11)), 0)),"")</f>
        <v/>
      </c>
      <c r="B21" s="74" t="str">
        <f>IF($A21="","",VLOOKUP($A21,'Annex 2 EHV charges'!$A:$O,2,0))</f>
        <v/>
      </c>
      <c r="C21" s="75" t="str">
        <f>IF($A21="","",VLOOKUP($A21,'Annex 2 EHV charges'!$A:$O,3,0))</f>
        <v/>
      </c>
      <c r="D21" s="73" t="str">
        <f>IF($A21="","",VLOOKUP($A21,'Annex 2 EHV charges'!$A:$O,7,0))</f>
        <v/>
      </c>
      <c r="E21" s="71" t="str">
        <f>IFERROR(IF(VLOOKUP($A21,'Annex 2 EHV charges'!$A:$O,8,FALSE)=0,"",VLOOKUP($A21,'Annex 2 EHV charges'!$A:$O,8,FALSE)),"")</f>
        <v/>
      </c>
      <c r="F21" s="72" t="str">
        <f>IFERROR(IF(VLOOKUP($A21,'Annex 2 EHV charges'!$A:$O,9,FALSE)=0,"",VLOOKUP($A21,'Annex 2 EHV charges'!$A:$O,9,FALSE)),"")</f>
        <v/>
      </c>
      <c r="G21" s="72" t="str">
        <f>IFERROR(IF(VLOOKUP($A21,'Annex 2 EHV charges'!$A:$O,10,FALSE)=0,"",VLOOKUP($A21,'Annex 2 EHV charges'!$A:$O,10,FALSE)),"")</f>
        <v/>
      </c>
      <c r="H21" s="72" t="str">
        <f>IFERROR(IF(VLOOKUP($A21,'Annex 2 EHV charges'!$A:$O,11,FALSE)=0,"",VLOOKUP($A21,'Annex 2 EHV charges'!$A:$O,11,FALSE)),"")</f>
        <v/>
      </c>
    </row>
    <row r="22" spans="1:8" ht="30" customHeight="1" x14ac:dyDescent="0.2">
      <c r="A22" s="73" t="str">
        <f t="array" ref="A22">IFERROR(INDEX('Annex 2 EHV charges'!$A$10:$A$11, MATCH(0, IF(ISBLANK('Annex 2 EHV charges'!$A$10:$A$11),1, COUNTIF(A$4:$A21, 'Annex 2 EHV charges'!$A$10:$A$11)), 0)),"")</f>
        <v/>
      </c>
      <c r="B22" s="74" t="str">
        <f>IF($A22="","",VLOOKUP($A22,'Annex 2 EHV charges'!$A:$O,2,0))</f>
        <v/>
      </c>
      <c r="C22" s="75" t="str">
        <f>IF($A22="","",VLOOKUP($A22,'Annex 2 EHV charges'!$A:$O,3,0))</f>
        <v/>
      </c>
      <c r="D22" s="73" t="str">
        <f>IF($A22="","",VLOOKUP($A22,'Annex 2 EHV charges'!$A:$O,7,0))</f>
        <v/>
      </c>
      <c r="E22" s="71" t="str">
        <f>IFERROR(IF(VLOOKUP($A22,'Annex 2 EHV charges'!$A:$O,8,FALSE)=0,"",VLOOKUP($A22,'Annex 2 EHV charges'!$A:$O,8,FALSE)),"")</f>
        <v/>
      </c>
      <c r="F22" s="72" t="str">
        <f>IFERROR(IF(VLOOKUP($A22,'Annex 2 EHV charges'!$A:$O,9,FALSE)=0,"",VLOOKUP($A22,'Annex 2 EHV charges'!$A:$O,9,FALSE)),"")</f>
        <v/>
      </c>
      <c r="G22" s="72" t="str">
        <f>IFERROR(IF(VLOOKUP($A22,'Annex 2 EHV charges'!$A:$O,10,FALSE)=0,"",VLOOKUP($A22,'Annex 2 EHV charges'!$A:$O,10,FALSE)),"")</f>
        <v/>
      </c>
      <c r="H22" s="72" t="str">
        <f>IFERROR(IF(VLOOKUP($A22,'Annex 2 EHV charges'!$A:$O,11,FALSE)=0,"",VLOOKUP($A22,'Annex 2 EHV charges'!$A:$O,11,FALSE)),"")</f>
        <v/>
      </c>
    </row>
    <row r="23" spans="1:8" ht="30" customHeight="1" x14ac:dyDescent="0.2">
      <c r="A23" s="73" t="str">
        <f t="array" ref="A23">IFERROR(INDEX('Annex 2 EHV charges'!$A$10:$A$11, MATCH(0, IF(ISBLANK('Annex 2 EHV charges'!$A$10:$A$11),1, COUNTIF(A$4:$A22, 'Annex 2 EHV charges'!$A$10:$A$11)), 0)),"")</f>
        <v/>
      </c>
      <c r="B23" s="74" t="str">
        <f>IF($A23="","",VLOOKUP($A23,'Annex 2 EHV charges'!$A:$O,2,0))</f>
        <v/>
      </c>
      <c r="C23" s="75" t="str">
        <f>IF($A23="","",VLOOKUP($A23,'Annex 2 EHV charges'!$A:$O,3,0))</f>
        <v/>
      </c>
      <c r="D23" s="73" t="str">
        <f>IF($A23="","",VLOOKUP($A23,'Annex 2 EHV charges'!$A:$O,7,0))</f>
        <v/>
      </c>
      <c r="E23" s="71" t="str">
        <f>IFERROR(IF(VLOOKUP($A23,'Annex 2 EHV charges'!$A:$O,8,FALSE)=0,"",VLOOKUP($A23,'Annex 2 EHV charges'!$A:$O,8,FALSE)),"")</f>
        <v/>
      </c>
      <c r="F23" s="72" t="str">
        <f>IFERROR(IF(VLOOKUP($A23,'Annex 2 EHV charges'!$A:$O,9,FALSE)=0,"",VLOOKUP($A23,'Annex 2 EHV charges'!$A:$O,9,FALSE)),"")</f>
        <v/>
      </c>
      <c r="G23" s="72" t="str">
        <f>IFERROR(IF(VLOOKUP($A23,'Annex 2 EHV charges'!$A:$O,10,FALSE)=0,"",VLOOKUP($A23,'Annex 2 EHV charges'!$A:$O,10,FALSE)),"")</f>
        <v/>
      </c>
      <c r="H23" s="72" t="str">
        <f>IFERROR(IF(VLOOKUP($A23,'Annex 2 EHV charges'!$A:$O,11,FALSE)=0,"",VLOOKUP($A23,'Annex 2 EHV charges'!$A:$O,11,FALSE)),"")</f>
        <v/>
      </c>
    </row>
    <row r="24" spans="1:8" ht="30" customHeight="1" x14ac:dyDescent="0.2">
      <c r="A24" s="73" t="str">
        <f t="array" ref="A24">IFERROR(INDEX('Annex 2 EHV charges'!$A$10:$A$11, MATCH(0, IF(ISBLANK('Annex 2 EHV charges'!$A$10:$A$11),1, COUNTIF(A$4:$A23, 'Annex 2 EHV charges'!$A$10:$A$11)), 0)),"")</f>
        <v/>
      </c>
      <c r="B24" s="74" t="str">
        <f>IF($A24="","",VLOOKUP($A24,'Annex 2 EHV charges'!$A:$O,2,0))</f>
        <v/>
      </c>
      <c r="C24" s="75" t="str">
        <f>IF($A24="","",VLOOKUP($A24,'Annex 2 EHV charges'!$A:$O,3,0))</f>
        <v/>
      </c>
      <c r="D24" s="73" t="str">
        <f>IF($A24="","",VLOOKUP($A24,'Annex 2 EHV charges'!$A:$O,7,0))</f>
        <v/>
      </c>
      <c r="E24" s="71" t="str">
        <f>IFERROR(IF(VLOOKUP($A24,'Annex 2 EHV charges'!$A:$O,8,FALSE)=0,"",VLOOKUP($A24,'Annex 2 EHV charges'!$A:$O,8,FALSE)),"")</f>
        <v/>
      </c>
      <c r="F24" s="72" t="str">
        <f>IFERROR(IF(VLOOKUP($A24,'Annex 2 EHV charges'!$A:$O,9,FALSE)=0,"",VLOOKUP($A24,'Annex 2 EHV charges'!$A:$O,9,FALSE)),"")</f>
        <v/>
      </c>
      <c r="G24" s="72" t="str">
        <f>IFERROR(IF(VLOOKUP($A24,'Annex 2 EHV charges'!$A:$O,10,FALSE)=0,"",VLOOKUP($A24,'Annex 2 EHV charges'!$A:$O,10,FALSE)),"")</f>
        <v/>
      </c>
      <c r="H24" s="72" t="str">
        <f>IFERROR(IF(VLOOKUP($A24,'Annex 2 EHV charges'!$A:$O,11,FALSE)=0,"",VLOOKUP($A24,'Annex 2 EHV charges'!$A:$O,11,FALSE)),"")</f>
        <v/>
      </c>
    </row>
    <row r="25" spans="1:8" ht="30" customHeight="1" x14ac:dyDescent="0.2">
      <c r="A25" s="73" t="str">
        <f t="array" ref="A25">IFERROR(INDEX('Annex 2 EHV charges'!$A$10:$A$11, MATCH(0, IF(ISBLANK('Annex 2 EHV charges'!$A$10:$A$11),1, COUNTIF(A$4:$A24, 'Annex 2 EHV charges'!$A$10:$A$11)), 0)),"")</f>
        <v/>
      </c>
      <c r="B25" s="74" t="str">
        <f>IF($A25="","",VLOOKUP($A25,'Annex 2 EHV charges'!$A:$O,2,0))</f>
        <v/>
      </c>
      <c r="C25" s="75" t="str">
        <f>IF($A25="","",VLOOKUP($A25,'Annex 2 EHV charges'!$A:$O,3,0))</f>
        <v/>
      </c>
      <c r="D25" s="73" t="str">
        <f>IF($A25="","",VLOOKUP($A25,'Annex 2 EHV charges'!$A:$O,7,0))</f>
        <v/>
      </c>
      <c r="E25" s="71" t="str">
        <f>IFERROR(IF(VLOOKUP($A25,'Annex 2 EHV charges'!$A:$O,8,FALSE)=0,"",VLOOKUP($A25,'Annex 2 EHV charges'!$A:$O,8,FALSE)),"")</f>
        <v/>
      </c>
      <c r="F25" s="72" t="str">
        <f>IFERROR(IF(VLOOKUP($A25,'Annex 2 EHV charges'!$A:$O,9,FALSE)=0,"",VLOOKUP($A25,'Annex 2 EHV charges'!$A:$O,9,FALSE)),"")</f>
        <v/>
      </c>
      <c r="G25" s="72" t="str">
        <f>IFERROR(IF(VLOOKUP($A25,'Annex 2 EHV charges'!$A:$O,10,FALSE)=0,"",VLOOKUP($A25,'Annex 2 EHV charges'!$A:$O,10,FALSE)),"")</f>
        <v/>
      </c>
      <c r="H25" s="72" t="str">
        <f>IFERROR(IF(VLOOKUP($A25,'Annex 2 EHV charges'!$A:$O,11,FALSE)=0,"",VLOOKUP($A25,'Annex 2 EHV charges'!$A:$O,11,FALSE)),"")</f>
        <v/>
      </c>
    </row>
    <row r="26" spans="1:8" ht="30" customHeight="1" x14ac:dyDescent="0.2">
      <c r="A26" s="73" t="str">
        <f t="array" ref="A26">IFERROR(INDEX('Annex 2 EHV charges'!$A$10:$A$11, MATCH(0, IF(ISBLANK('Annex 2 EHV charges'!$A$10:$A$11),1, COUNTIF(A$4:$A25, 'Annex 2 EHV charges'!$A$10:$A$11)), 0)),"")</f>
        <v/>
      </c>
      <c r="B26" s="74" t="str">
        <f>IF($A26="","",VLOOKUP($A26,'Annex 2 EHV charges'!$A:$O,2,0))</f>
        <v/>
      </c>
      <c r="C26" s="75" t="str">
        <f>IF($A26="","",VLOOKUP($A26,'Annex 2 EHV charges'!$A:$O,3,0))</f>
        <v/>
      </c>
      <c r="D26" s="73" t="str">
        <f>IF($A26="","",VLOOKUP($A26,'Annex 2 EHV charges'!$A:$O,7,0))</f>
        <v/>
      </c>
      <c r="E26" s="71" t="str">
        <f>IFERROR(IF(VLOOKUP($A26,'Annex 2 EHV charges'!$A:$O,8,FALSE)=0,"",VLOOKUP($A26,'Annex 2 EHV charges'!$A:$O,8,FALSE)),"")</f>
        <v/>
      </c>
      <c r="F26" s="72" t="str">
        <f>IFERROR(IF(VLOOKUP($A26,'Annex 2 EHV charges'!$A:$O,9,FALSE)=0,"",VLOOKUP($A26,'Annex 2 EHV charges'!$A:$O,9,FALSE)),"")</f>
        <v/>
      </c>
      <c r="G26" s="72" t="str">
        <f>IFERROR(IF(VLOOKUP($A26,'Annex 2 EHV charges'!$A:$O,10,FALSE)=0,"",VLOOKUP($A26,'Annex 2 EHV charges'!$A:$O,10,FALSE)),"")</f>
        <v/>
      </c>
      <c r="H26" s="72" t="str">
        <f>IFERROR(IF(VLOOKUP($A26,'Annex 2 EHV charges'!$A:$O,11,FALSE)=0,"",VLOOKUP($A26,'Annex 2 EHV charges'!$A:$O,11,FALSE)),"")</f>
        <v/>
      </c>
    </row>
    <row r="27" spans="1:8" ht="30" customHeight="1" x14ac:dyDescent="0.2">
      <c r="A27" s="73" t="str">
        <f t="array" ref="A27">IFERROR(INDEX('Annex 2 EHV charges'!$A$10:$A$11, MATCH(0, IF(ISBLANK('Annex 2 EHV charges'!$A$10:$A$11),1, COUNTIF(A$4:$A26, 'Annex 2 EHV charges'!$A$10:$A$11)), 0)),"")</f>
        <v/>
      </c>
      <c r="B27" s="74" t="str">
        <f>IF($A27="","",VLOOKUP($A27,'Annex 2 EHV charges'!$A:$O,2,0))</f>
        <v/>
      </c>
      <c r="C27" s="75" t="str">
        <f>IF($A27="","",VLOOKUP($A27,'Annex 2 EHV charges'!$A:$O,3,0))</f>
        <v/>
      </c>
      <c r="D27" s="73" t="str">
        <f>IF($A27="","",VLOOKUP($A27,'Annex 2 EHV charges'!$A:$O,7,0))</f>
        <v/>
      </c>
      <c r="E27" s="71" t="str">
        <f>IFERROR(IF(VLOOKUP($A27,'Annex 2 EHV charges'!$A:$O,8,FALSE)=0,"",VLOOKUP($A27,'Annex 2 EHV charges'!$A:$O,8,FALSE)),"")</f>
        <v/>
      </c>
      <c r="F27" s="72" t="str">
        <f>IFERROR(IF(VLOOKUP($A27,'Annex 2 EHV charges'!$A:$O,9,FALSE)=0,"",VLOOKUP($A27,'Annex 2 EHV charges'!$A:$O,9,FALSE)),"")</f>
        <v/>
      </c>
      <c r="G27" s="72" t="str">
        <f>IFERROR(IF(VLOOKUP($A27,'Annex 2 EHV charges'!$A:$O,10,FALSE)=0,"",VLOOKUP($A27,'Annex 2 EHV charges'!$A:$O,10,FALSE)),"")</f>
        <v/>
      </c>
      <c r="H27" s="72" t="str">
        <f>IFERROR(IF(VLOOKUP($A27,'Annex 2 EHV charges'!$A:$O,11,FALSE)=0,"",VLOOKUP($A27,'Annex 2 EHV charges'!$A:$O,11,FALSE)),"")</f>
        <v/>
      </c>
    </row>
    <row r="28" spans="1:8" ht="30" customHeight="1" x14ac:dyDescent="0.2">
      <c r="A28" s="73" t="str">
        <f t="array" ref="A28">IFERROR(INDEX('Annex 2 EHV charges'!$A$10:$A$11, MATCH(0, IF(ISBLANK('Annex 2 EHV charges'!$A$10:$A$11),1, COUNTIF(A$4:$A27, 'Annex 2 EHV charges'!$A$10:$A$11)), 0)),"")</f>
        <v/>
      </c>
      <c r="B28" s="74" t="str">
        <f>IF($A28="","",VLOOKUP($A28,'Annex 2 EHV charges'!$A:$O,2,0))</f>
        <v/>
      </c>
      <c r="C28" s="75" t="str">
        <f>IF($A28="","",VLOOKUP($A28,'Annex 2 EHV charges'!$A:$O,3,0))</f>
        <v/>
      </c>
      <c r="D28" s="73" t="str">
        <f>IF($A28="","",VLOOKUP($A28,'Annex 2 EHV charges'!$A:$O,7,0))</f>
        <v/>
      </c>
      <c r="E28" s="71" t="str">
        <f>IFERROR(IF(VLOOKUP($A28,'Annex 2 EHV charges'!$A:$O,8,FALSE)=0,"",VLOOKUP($A28,'Annex 2 EHV charges'!$A:$O,8,FALSE)),"")</f>
        <v/>
      </c>
      <c r="F28" s="72" t="str">
        <f>IFERROR(IF(VLOOKUP($A28,'Annex 2 EHV charges'!$A:$O,9,FALSE)=0,"",VLOOKUP($A28,'Annex 2 EHV charges'!$A:$O,9,FALSE)),"")</f>
        <v/>
      </c>
      <c r="G28" s="72" t="str">
        <f>IFERROR(IF(VLOOKUP($A28,'Annex 2 EHV charges'!$A:$O,10,FALSE)=0,"",VLOOKUP($A28,'Annex 2 EHV charges'!$A:$O,10,FALSE)),"")</f>
        <v/>
      </c>
      <c r="H28" s="72" t="str">
        <f>IFERROR(IF(VLOOKUP($A28,'Annex 2 EHV charges'!$A:$O,11,FALSE)=0,"",VLOOKUP($A28,'Annex 2 EHV charges'!$A:$O,11,FALSE)),"")</f>
        <v/>
      </c>
    </row>
    <row r="29" spans="1:8" ht="30" customHeight="1" x14ac:dyDescent="0.2">
      <c r="A29" s="73" t="str">
        <f t="array" ref="A29">IFERROR(INDEX('Annex 2 EHV charges'!$A$10:$A$11, MATCH(0, IF(ISBLANK('Annex 2 EHV charges'!$A$10:$A$11),1, COUNTIF(A$4:$A28, 'Annex 2 EHV charges'!$A$10:$A$11)), 0)),"")</f>
        <v/>
      </c>
      <c r="B29" s="74" t="str">
        <f>IF($A29="","",VLOOKUP($A29,'Annex 2 EHV charges'!$A:$O,2,0))</f>
        <v/>
      </c>
      <c r="C29" s="75" t="str">
        <f>IF($A29="","",VLOOKUP($A29,'Annex 2 EHV charges'!$A:$O,3,0))</f>
        <v/>
      </c>
      <c r="D29" s="73" t="str">
        <f>IF($A29="","",VLOOKUP($A29,'Annex 2 EHV charges'!$A:$O,7,0))</f>
        <v/>
      </c>
      <c r="E29" s="71" t="str">
        <f>IFERROR(IF(VLOOKUP($A29,'Annex 2 EHV charges'!$A:$O,8,FALSE)=0,"",VLOOKUP($A29,'Annex 2 EHV charges'!$A:$O,8,FALSE)),"")</f>
        <v/>
      </c>
      <c r="F29" s="72" t="str">
        <f>IFERROR(IF(VLOOKUP($A29,'Annex 2 EHV charges'!$A:$O,9,FALSE)=0,"",VLOOKUP($A29,'Annex 2 EHV charges'!$A:$O,9,FALSE)),"")</f>
        <v/>
      </c>
      <c r="G29" s="72" t="str">
        <f>IFERROR(IF(VLOOKUP($A29,'Annex 2 EHV charges'!$A:$O,10,FALSE)=0,"",VLOOKUP($A29,'Annex 2 EHV charges'!$A:$O,10,FALSE)),"")</f>
        <v/>
      </c>
      <c r="H29" s="72" t="str">
        <f>IFERROR(IF(VLOOKUP($A29,'Annex 2 EHV charges'!$A:$O,11,FALSE)=0,"",VLOOKUP($A29,'Annex 2 EHV charges'!$A:$O,11,FALSE)),"")</f>
        <v/>
      </c>
    </row>
    <row r="30" spans="1:8" ht="30" customHeight="1" x14ac:dyDescent="0.2">
      <c r="A30" s="73" t="str">
        <f t="array" ref="A30">IFERROR(INDEX('Annex 2 EHV charges'!$A$10:$A$11, MATCH(0, IF(ISBLANK('Annex 2 EHV charges'!$A$10:$A$11),1, COUNTIF(A$4:$A29, 'Annex 2 EHV charges'!$A$10:$A$11)), 0)),"")</f>
        <v/>
      </c>
      <c r="B30" s="74" t="str">
        <f>IF($A30="","",VLOOKUP($A30,'Annex 2 EHV charges'!$A:$O,2,0))</f>
        <v/>
      </c>
      <c r="C30" s="75" t="str">
        <f>IF($A30="","",VLOOKUP($A30,'Annex 2 EHV charges'!$A:$O,3,0))</f>
        <v/>
      </c>
      <c r="D30" s="73" t="str">
        <f>IF($A30="","",VLOOKUP($A30,'Annex 2 EHV charges'!$A:$O,7,0))</f>
        <v/>
      </c>
      <c r="E30" s="71" t="str">
        <f>IFERROR(IF(VLOOKUP($A30,'Annex 2 EHV charges'!$A:$O,8,FALSE)=0,"",VLOOKUP($A30,'Annex 2 EHV charges'!$A:$O,8,FALSE)),"")</f>
        <v/>
      </c>
      <c r="F30" s="72" t="str">
        <f>IFERROR(IF(VLOOKUP($A30,'Annex 2 EHV charges'!$A:$O,9,FALSE)=0,"",VLOOKUP($A30,'Annex 2 EHV charges'!$A:$O,9,FALSE)),"")</f>
        <v/>
      </c>
      <c r="G30" s="72" t="str">
        <f>IFERROR(IF(VLOOKUP($A30,'Annex 2 EHV charges'!$A:$O,10,FALSE)=0,"",VLOOKUP($A30,'Annex 2 EHV charges'!$A:$O,10,FALSE)),"")</f>
        <v/>
      </c>
      <c r="H30" s="72" t="str">
        <f>IFERROR(IF(VLOOKUP($A30,'Annex 2 EHV charges'!$A:$O,11,FALSE)=0,"",VLOOKUP($A30,'Annex 2 EHV charges'!$A:$O,11,FALSE)),"")</f>
        <v/>
      </c>
    </row>
    <row r="31" spans="1:8" ht="30" customHeight="1" x14ac:dyDescent="0.2">
      <c r="A31" s="73" t="str">
        <f t="array" ref="A31">IFERROR(INDEX('Annex 2 EHV charges'!$A$10:$A$11, MATCH(0, IF(ISBLANK('Annex 2 EHV charges'!$A$10:$A$11),1, COUNTIF(A$4:$A30, 'Annex 2 EHV charges'!$A$10:$A$11)), 0)),"")</f>
        <v/>
      </c>
      <c r="B31" s="74" t="str">
        <f>IF($A31="","",VLOOKUP($A31,'Annex 2 EHV charges'!$A:$O,2,0))</f>
        <v/>
      </c>
      <c r="C31" s="75" t="str">
        <f>IF($A31="","",VLOOKUP($A31,'Annex 2 EHV charges'!$A:$O,3,0))</f>
        <v/>
      </c>
      <c r="D31" s="73" t="str">
        <f>IF($A31="","",VLOOKUP($A31,'Annex 2 EHV charges'!$A:$O,7,0))</f>
        <v/>
      </c>
      <c r="E31" s="71" t="str">
        <f>IFERROR(IF(VLOOKUP($A31,'Annex 2 EHV charges'!$A:$O,8,FALSE)=0,"",VLOOKUP($A31,'Annex 2 EHV charges'!$A:$O,8,FALSE)),"")</f>
        <v/>
      </c>
      <c r="F31" s="72" t="str">
        <f>IFERROR(IF(VLOOKUP($A31,'Annex 2 EHV charges'!$A:$O,9,FALSE)=0,"",VLOOKUP($A31,'Annex 2 EHV charges'!$A:$O,9,FALSE)),"")</f>
        <v/>
      </c>
      <c r="G31" s="72" t="str">
        <f>IFERROR(IF(VLOOKUP($A31,'Annex 2 EHV charges'!$A:$O,10,FALSE)=0,"",VLOOKUP($A31,'Annex 2 EHV charges'!$A:$O,10,FALSE)),"")</f>
        <v/>
      </c>
      <c r="H31" s="72" t="str">
        <f>IFERROR(IF(VLOOKUP($A31,'Annex 2 EHV charges'!$A:$O,11,FALSE)=0,"",VLOOKUP($A31,'Annex 2 EHV charges'!$A:$O,11,FALSE)),"")</f>
        <v/>
      </c>
    </row>
    <row r="32" spans="1:8" x14ac:dyDescent="0.2">
      <c r="A32" s="73" t="str">
        <f t="array" ref="A32">IFERROR(INDEX('Annex 2 EHV charges'!$A$10:$A$11, MATCH(0, IF(ISBLANK('Annex 2 EHV charges'!$A$10:$A$11),1, COUNTIF(A$4:$A31, 'Annex 2 EHV charges'!$A$10:$A$11)), 0)),"")</f>
        <v/>
      </c>
      <c r="B32" s="74" t="str">
        <f>IF($A32="","",VLOOKUP($A32,'Annex 2 EHV charges'!$A:$O,2,0))</f>
        <v/>
      </c>
      <c r="C32" s="75" t="str">
        <f>IF($A32="","",VLOOKUP($A32,'Annex 2 EHV charges'!$A:$O,3,0))</f>
        <v/>
      </c>
      <c r="D32" s="73" t="str">
        <f>IF($A32="","",VLOOKUP($A32,'Annex 2 EHV charges'!$A:$O,7,0))</f>
        <v/>
      </c>
      <c r="E32" s="71" t="str">
        <f>IFERROR(IF(VLOOKUP($A32,'Annex 2 EHV charges'!$A:$O,8,FALSE)=0,"",VLOOKUP($A32,'Annex 2 EHV charges'!$A:$O,8,FALSE)),"")</f>
        <v/>
      </c>
      <c r="F32" s="72" t="str">
        <f>IFERROR(IF(VLOOKUP($A32,'Annex 2 EHV charges'!$A:$O,9,FALSE)=0,"",VLOOKUP($A32,'Annex 2 EHV charges'!$A:$O,9,FALSE)),"")</f>
        <v/>
      </c>
      <c r="G32" s="72" t="str">
        <f>IFERROR(IF(VLOOKUP($A32,'Annex 2 EHV charges'!$A:$O,10,FALSE)=0,"",VLOOKUP($A32,'Annex 2 EHV charges'!$A:$O,10,FALSE)),"")</f>
        <v/>
      </c>
      <c r="H32" s="72" t="str">
        <f>IFERROR(IF(VLOOKUP($A32,'Annex 2 EHV charges'!$A:$O,11,FALSE)=0,"",VLOOKUP($A32,'Annex 2 EHV charges'!$A:$O,11,FALSE)),"")</f>
        <v/>
      </c>
    </row>
    <row r="33" spans="1:8" ht="30" customHeight="1" x14ac:dyDescent="0.2">
      <c r="A33" s="73" t="str">
        <f t="array" ref="A33">IFERROR(INDEX('Annex 2 EHV charges'!$A$10:$A$11, MATCH(0, IF(ISBLANK('Annex 2 EHV charges'!$A$10:$A$11),1, COUNTIF(A$4:$A32, 'Annex 2 EHV charges'!$A$10:$A$11)), 0)),"")</f>
        <v/>
      </c>
      <c r="B33" s="74" t="str">
        <f>IF($A33="","",VLOOKUP($A33,'Annex 2 EHV charges'!$A:$O,2,0))</f>
        <v/>
      </c>
      <c r="C33" s="75" t="str">
        <f>IF($A33="","",VLOOKUP($A33,'Annex 2 EHV charges'!$A:$O,3,0))</f>
        <v/>
      </c>
      <c r="D33" s="73" t="str">
        <f>IF($A33="","",VLOOKUP($A33,'Annex 2 EHV charges'!$A:$O,7,0))</f>
        <v/>
      </c>
      <c r="E33" s="71" t="str">
        <f>IFERROR(IF(VLOOKUP($A33,'Annex 2 EHV charges'!$A:$O,8,FALSE)=0,"",VLOOKUP($A33,'Annex 2 EHV charges'!$A:$O,8,FALSE)),"")</f>
        <v/>
      </c>
      <c r="F33" s="72" t="str">
        <f>IFERROR(IF(VLOOKUP($A33,'Annex 2 EHV charges'!$A:$O,9,FALSE)=0,"",VLOOKUP($A33,'Annex 2 EHV charges'!$A:$O,9,FALSE)),"")</f>
        <v/>
      </c>
      <c r="G33" s="72" t="str">
        <f>IFERROR(IF(VLOOKUP($A33,'Annex 2 EHV charges'!$A:$O,10,FALSE)=0,"",VLOOKUP($A33,'Annex 2 EHV charges'!$A:$O,10,FALSE)),"")</f>
        <v/>
      </c>
      <c r="H33" s="72" t="str">
        <f>IFERROR(IF(VLOOKUP($A33,'Annex 2 EHV charges'!$A:$O,11,FALSE)=0,"",VLOOKUP($A33,'Annex 2 EHV charges'!$A:$O,11,FALSE)),"")</f>
        <v/>
      </c>
    </row>
    <row r="34" spans="1:8" ht="30" customHeight="1" x14ac:dyDescent="0.2">
      <c r="A34" s="73" t="str">
        <f t="array" ref="A34">IFERROR(INDEX('Annex 2 EHV charges'!$A$10:$A$11, MATCH(0, IF(ISBLANK('Annex 2 EHV charges'!$A$10:$A$11),1, COUNTIF(A$4:$A33, 'Annex 2 EHV charges'!$A$10:$A$11)), 0)),"")</f>
        <v/>
      </c>
      <c r="B34" s="74" t="str">
        <f>IF($A34="","",VLOOKUP($A34,'Annex 2 EHV charges'!$A:$O,2,0))</f>
        <v/>
      </c>
      <c r="C34" s="75" t="str">
        <f>IF($A34="","",VLOOKUP($A34,'Annex 2 EHV charges'!$A:$O,3,0))</f>
        <v/>
      </c>
      <c r="D34" s="73" t="str">
        <f>IF($A34="","",VLOOKUP($A34,'Annex 2 EHV charges'!$A:$O,7,0))</f>
        <v/>
      </c>
      <c r="E34" s="71" t="str">
        <f>IFERROR(IF(VLOOKUP($A34,'Annex 2 EHV charges'!$A:$O,8,FALSE)=0,"",VLOOKUP($A34,'Annex 2 EHV charges'!$A:$O,8,FALSE)),"")</f>
        <v/>
      </c>
      <c r="F34" s="72" t="str">
        <f>IFERROR(IF(VLOOKUP($A34,'Annex 2 EHV charges'!$A:$O,9,FALSE)=0,"",VLOOKUP($A34,'Annex 2 EHV charges'!$A:$O,9,FALSE)),"")</f>
        <v/>
      </c>
      <c r="G34" s="72" t="str">
        <f>IFERROR(IF(VLOOKUP($A34,'Annex 2 EHV charges'!$A:$O,10,FALSE)=0,"",VLOOKUP($A34,'Annex 2 EHV charges'!$A:$O,10,FALSE)),"")</f>
        <v/>
      </c>
      <c r="H34" s="72" t="str">
        <f>IFERROR(IF(VLOOKUP($A34,'Annex 2 EHV charges'!$A:$O,11,FALSE)=0,"",VLOOKUP($A34,'Annex 2 EHV charges'!$A:$O,11,FALSE)),"")</f>
        <v/>
      </c>
    </row>
    <row r="35" spans="1:8" ht="30" customHeight="1" x14ac:dyDescent="0.2">
      <c r="A35" s="73" t="str">
        <f t="array" ref="A35">IFERROR(INDEX('Annex 2 EHV charges'!$A$10:$A$11, MATCH(0, IF(ISBLANK('Annex 2 EHV charges'!$A$10:$A$11),1, COUNTIF(A$4:$A34, 'Annex 2 EHV charges'!$A$10:$A$11)), 0)),"")</f>
        <v/>
      </c>
      <c r="B35" s="74" t="str">
        <f>IF($A35="","",VLOOKUP($A35,'Annex 2 EHV charges'!$A:$O,2,0))</f>
        <v/>
      </c>
      <c r="C35" s="75" t="str">
        <f>IF($A35="","",VLOOKUP($A35,'Annex 2 EHV charges'!$A:$O,3,0))</f>
        <v/>
      </c>
      <c r="D35" s="73" t="str">
        <f>IF($A35="","",VLOOKUP($A35,'Annex 2 EHV charges'!$A:$O,7,0))</f>
        <v/>
      </c>
      <c r="E35" s="71" t="str">
        <f>IFERROR(IF(VLOOKUP($A35,'Annex 2 EHV charges'!$A:$O,8,FALSE)=0,"",VLOOKUP($A35,'Annex 2 EHV charges'!$A:$O,8,FALSE)),"")</f>
        <v/>
      </c>
      <c r="F35" s="72" t="str">
        <f>IFERROR(IF(VLOOKUP($A35,'Annex 2 EHV charges'!$A:$O,9,FALSE)=0,"",VLOOKUP($A35,'Annex 2 EHV charges'!$A:$O,9,FALSE)),"")</f>
        <v/>
      </c>
      <c r="G35" s="72" t="str">
        <f>IFERROR(IF(VLOOKUP($A35,'Annex 2 EHV charges'!$A:$O,10,FALSE)=0,"",VLOOKUP($A35,'Annex 2 EHV charges'!$A:$O,10,FALSE)),"")</f>
        <v/>
      </c>
      <c r="H35" s="72" t="str">
        <f>IFERROR(IF(VLOOKUP($A35,'Annex 2 EHV charges'!$A:$O,11,FALSE)=0,"",VLOOKUP($A35,'Annex 2 EHV charges'!$A:$O,11,FALSE)),"")</f>
        <v/>
      </c>
    </row>
    <row r="36" spans="1:8" ht="30" customHeight="1" x14ac:dyDescent="0.2">
      <c r="A36" s="73" t="str">
        <f t="array" ref="A36">IFERROR(INDEX('Annex 2 EHV charges'!$A$10:$A$11, MATCH(0, IF(ISBLANK('Annex 2 EHV charges'!$A$10:$A$11),1, COUNTIF(A$4:$A35, 'Annex 2 EHV charges'!$A$10:$A$11)), 0)),"")</f>
        <v/>
      </c>
      <c r="B36" s="74" t="str">
        <f>IF($A36="","",VLOOKUP($A36,'Annex 2 EHV charges'!$A:$O,2,0))</f>
        <v/>
      </c>
      <c r="C36" s="75" t="str">
        <f>IF($A36="","",VLOOKUP($A36,'Annex 2 EHV charges'!$A:$O,3,0))</f>
        <v/>
      </c>
      <c r="D36" s="73" t="str">
        <f>IF($A36="","",VLOOKUP($A36,'Annex 2 EHV charges'!$A:$O,7,0))</f>
        <v/>
      </c>
      <c r="E36" s="71" t="str">
        <f>IFERROR(IF(VLOOKUP($A36,'Annex 2 EHV charges'!$A:$O,8,FALSE)=0,"",VLOOKUP($A36,'Annex 2 EHV charges'!$A:$O,8,FALSE)),"")</f>
        <v/>
      </c>
      <c r="F36" s="72" t="str">
        <f>IFERROR(IF(VLOOKUP($A36,'Annex 2 EHV charges'!$A:$O,9,FALSE)=0,"",VLOOKUP($A36,'Annex 2 EHV charges'!$A:$O,9,FALSE)),"")</f>
        <v/>
      </c>
      <c r="G36" s="72" t="str">
        <f>IFERROR(IF(VLOOKUP($A36,'Annex 2 EHV charges'!$A:$O,10,FALSE)=0,"",VLOOKUP($A36,'Annex 2 EHV charges'!$A:$O,10,FALSE)),"")</f>
        <v/>
      </c>
      <c r="H36" s="72" t="str">
        <f>IFERROR(IF(VLOOKUP($A36,'Annex 2 EHV charges'!$A:$O,11,FALSE)=0,"",VLOOKUP($A36,'Annex 2 EHV charges'!$A:$O,11,FALSE)),"")</f>
        <v/>
      </c>
    </row>
    <row r="37" spans="1:8" ht="30" customHeight="1" x14ac:dyDescent="0.2">
      <c r="A37" s="73" t="str">
        <f t="array" ref="A37">IFERROR(INDEX('Annex 2 EHV charges'!$A$10:$A$11, MATCH(0, IF(ISBLANK('Annex 2 EHV charges'!$A$10:$A$11),1, COUNTIF(A$4:$A36, 'Annex 2 EHV charges'!$A$10:$A$11)), 0)),"")</f>
        <v/>
      </c>
      <c r="B37" s="74" t="str">
        <f>IF($A37="","",VLOOKUP($A37,'Annex 2 EHV charges'!$A:$O,2,0))</f>
        <v/>
      </c>
      <c r="C37" s="75" t="str">
        <f>IF($A37="","",VLOOKUP($A37,'Annex 2 EHV charges'!$A:$O,3,0))</f>
        <v/>
      </c>
      <c r="D37" s="73" t="str">
        <f>IF($A37="","",VLOOKUP($A37,'Annex 2 EHV charges'!$A:$O,7,0))</f>
        <v/>
      </c>
      <c r="E37" s="71" t="str">
        <f>IFERROR(IF(VLOOKUP($A37,'Annex 2 EHV charges'!$A:$O,8,FALSE)=0,"",VLOOKUP($A37,'Annex 2 EHV charges'!$A:$O,8,FALSE)),"")</f>
        <v/>
      </c>
      <c r="F37" s="72" t="str">
        <f>IFERROR(IF(VLOOKUP($A37,'Annex 2 EHV charges'!$A:$O,9,FALSE)=0,"",VLOOKUP($A37,'Annex 2 EHV charges'!$A:$O,9,FALSE)),"")</f>
        <v/>
      </c>
      <c r="G37" s="72" t="str">
        <f>IFERROR(IF(VLOOKUP($A37,'Annex 2 EHV charges'!$A:$O,10,FALSE)=0,"",VLOOKUP($A37,'Annex 2 EHV charges'!$A:$O,10,FALSE)),"")</f>
        <v/>
      </c>
      <c r="H37" s="72" t="str">
        <f>IFERROR(IF(VLOOKUP($A37,'Annex 2 EHV charges'!$A:$O,11,FALSE)=0,"",VLOOKUP($A37,'Annex 2 EHV charges'!$A:$O,11,FALSE)),"")</f>
        <v/>
      </c>
    </row>
    <row r="38" spans="1:8" ht="30" customHeight="1" x14ac:dyDescent="0.2">
      <c r="A38" s="73" t="str">
        <f t="array" ref="A38">IFERROR(INDEX('Annex 2 EHV charges'!$A$10:$A$11, MATCH(0, IF(ISBLANK('Annex 2 EHV charges'!$A$10:$A$11),1, COUNTIF(A$4:$A37, 'Annex 2 EHV charges'!$A$10:$A$11)), 0)),"")</f>
        <v/>
      </c>
      <c r="B38" s="74" t="str">
        <f>IF($A38="","",VLOOKUP($A38,'Annex 2 EHV charges'!$A:$O,2,0))</f>
        <v/>
      </c>
      <c r="C38" s="75" t="str">
        <f>IF($A38="","",VLOOKUP($A38,'Annex 2 EHV charges'!$A:$O,3,0))</f>
        <v/>
      </c>
      <c r="D38" s="73" t="str">
        <f>IF($A38="","",VLOOKUP($A38,'Annex 2 EHV charges'!$A:$O,7,0))</f>
        <v/>
      </c>
      <c r="E38" s="71" t="str">
        <f>IFERROR(IF(VLOOKUP($A38,'Annex 2 EHV charges'!$A:$O,8,FALSE)=0,"",VLOOKUP($A38,'Annex 2 EHV charges'!$A:$O,8,FALSE)),"")</f>
        <v/>
      </c>
      <c r="F38" s="72" t="str">
        <f>IFERROR(IF(VLOOKUP($A38,'Annex 2 EHV charges'!$A:$O,9,FALSE)=0,"",VLOOKUP($A38,'Annex 2 EHV charges'!$A:$O,9,FALSE)),"")</f>
        <v/>
      </c>
      <c r="G38" s="72" t="str">
        <f>IFERROR(IF(VLOOKUP($A38,'Annex 2 EHV charges'!$A:$O,10,FALSE)=0,"",VLOOKUP($A38,'Annex 2 EHV charges'!$A:$O,10,FALSE)),"")</f>
        <v/>
      </c>
      <c r="H38" s="72" t="str">
        <f>IFERROR(IF(VLOOKUP($A38,'Annex 2 EHV charges'!$A:$O,11,FALSE)=0,"",VLOOKUP($A38,'Annex 2 EHV charges'!$A:$O,11,FALSE)),"")</f>
        <v/>
      </c>
    </row>
    <row r="39" spans="1:8" ht="30" customHeight="1" x14ac:dyDescent="0.2">
      <c r="A39" s="73" t="str">
        <f t="array" ref="A39">IFERROR(INDEX('Annex 2 EHV charges'!$A$10:$A$11, MATCH(0, IF(ISBLANK('Annex 2 EHV charges'!$A$10:$A$11),1, COUNTIF(A$4:$A38, 'Annex 2 EHV charges'!$A$10:$A$11)), 0)),"")</f>
        <v/>
      </c>
      <c r="B39" s="74" t="str">
        <f>IF($A39="","",VLOOKUP($A39,'Annex 2 EHV charges'!$A:$O,2,0))</f>
        <v/>
      </c>
      <c r="C39" s="75" t="str">
        <f>IF($A39="","",VLOOKUP($A39,'Annex 2 EHV charges'!$A:$O,3,0))</f>
        <v/>
      </c>
      <c r="D39" s="73" t="str">
        <f>IF($A39="","",VLOOKUP($A39,'Annex 2 EHV charges'!$A:$O,7,0))</f>
        <v/>
      </c>
      <c r="E39" s="71" t="str">
        <f>IFERROR(IF(VLOOKUP($A39,'Annex 2 EHV charges'!$A:$O,8,FALSE)=0,"",VLOOKUP($A39,'Annex 2 EHV charges'!$A:$O,8,FALSE)),"")</f>
        <v/>
      </c>
      <c r="F39" s="72" t="str">
        <f>IFERROR(IF(VLOOKUP($A39,'Annex 2 EHV charges'!$A:$O,9,FALSE)=0,"",VLOOKUP($A39,'Annex 2 EHV charges'!$A:$O,9,FALSE)),"")</f>
        <v/>
      </c>
      <c r="G39" s="72" t="str">
        <f>IFERROR(IF(VLOOKUP($A39,'Annex 2 EHV charges'!$A:$O,10,FALSE)=0,"",VLOOKUP($A39,'Annex 2 EHV charges'!$A:$O,10,FALSE)),"")</f>
        <v/>
      </c>
      <c r="H39" s="72" t="str">
        <f>IFERROR(IF(VLOOKUP($A39,'Annex 2 EHV charges'!$A:$O,11,FALSE)=0,"",VLOOKUP($A39,'Annex 2 EHV charges'!$A:$O,11,FALSE)),"")</f>
        <v/>
      </c>
    </row>
    <row r="40" spans="1:8" ht="30" customHeight="1" x14ac:dyDescent="0.2">
      <c r="A40" s="73" t="str">
        <f t="array" ref="A40">IFERROR(INDEX('Annex 2 EHV charges'!$A$10:$A$11, MATCH(0, IF(ISBLANK('Annex 2 EHV charges'!$A$10:$A$11),1, COUNTIF(A$4:$A39, 'Annex 2 EHV charges'!$A$10:$A$11)), 0)),"")</f>
        <v/>
      </c>
      <c r="B40" s="74" t="str">
        <f>IF($A40="","",VLOOKUP($A40,'Annex 2 EHV charges'!$A:$O,2,0))</f>
        <v/>
      </c>
      <c r="C40" s="75" t="str">
        <f>IF($A40="","",VLOOKUP($A40,'Annex 2 EHV charges'!$A:$O,3,0))</f>
        <v/>
      </c>
      <c r="D40" s="73" t="str">
        <f>IF($A40="","",VLOOKUP($A40,'Annex 2 EHV charges'!$A:$O,7,0))</f>
        <v/>
      </c>
      <c r="E40" s="71" t="str">
        <f>IFERROR(IF(VLOOKUP($A40,'Annex 2 EHV charges'!$A:$O,8,FALSE)=0,"",VLOOKUP($A40,'Annex 2 EHV charges'!$A:$O,8,FALSE)),"")</f>
        <v/>
      </c>
      <c r="F40" s="72" t="str">
        <f>IFERROR(IF(VLOOKUP($A40,'Annex 2 EHV charges'!$A:$O,9,FALSE)=0,"",VLOOKUP($A40,'Annex 2 EHV charges'!$A:$O,9,FALSE)),"")</f>
        <v/>
      </c>
      <c r="G40" s="72" t="str">
        <f>IFERROR(IF(VLOOKUP($A40,'Annex 2 EHV charges'!$A:$O,10,FALSE)=0,"",VLOOKUP($A40,'Annex 2 EHV charges'!$A:$O,10,FALSE)),"")</f>
        <v/>
      </c>
      <c r="H40" s="72" t="str">
        <f>IFERROR(IF(VLOOKUP($A40,'Annex 2 EHV charges'!$A:$O,11,FALSE)=0,"",VLOOKUP($A40,'Annex 2 EHV charges'!$A:$O,11,FALSE)),"")</f>
        <v/>
      </c>
    </row>
    <row r="41" spans="1:8" ht="30" customHeight="1" x14ac:dyDescent="0.2">
      <c r="A41" s="73" t="str">
        <f t="array" ref="A41">IFERROR(INDEX('Annex 2 EHV charges'!$A$10:$A$11, MATCH(0, IF(ISBLANK('Annex 2 EHV charges'!$A$10:$A$11),1, COUNTIF(A$4:$A40, 'Annex 2 EHV charges'!$A$10:$A$11)), 0)),"")</f>
        <v/>
      </c>
      <c r="B41" s="74" t="str">
        <f>IF($A41="","",VLOOKUP($A41,'Annex 2 EHV charges'!$A:$O,2,0))</f>
        <v/>
      </c>
      <c r="C41" s="75" t="str">
        <f>IF($A41="","",VLOOKUP($A41,'Annex 2 EHV charges'!$A:$O,3,0))</f>
        <v/>
      </c>
      <c r="D41" s="73" t="str">
        <f>IF($A41="","",VLOOKUP($A41,'Annex 2 EHV charges'!$A:$O,7,0))</f>
        <v/>
      </c>
      <c r="E41" s="71" t="str">
        <f>IFERROR(IF(VLOOKUP($A41,'Annex 2 EHV charges'!$A:$O,8,FALSE)=0,"",VLOOKUP($A41,'Annex 2 EHV charges'!$A:$O,8,FALSE)),"")</f>
        <v/>
      </c>
      <c r="F41" s="72" t="str">
        <f>IFERROR(IF(VLOOKUP($A41,'Annex 2 EHV charges'!$A:$O,9,FALSE)=0,"",VLOOKUP($A41,'Annex 2 EHV charges'!$A:$O,9,FALSE)),"")</f>
        <v/>
      </c>
      <c r="G41" s="72" t="str">
        <f>IFERROR(IF(VLOOKUP($A41,'Annex 2 EHV charges'!$A:$O,10,FALSE)=0,"",VLOOKUP($A41,'Annex 2 EHV charges'!$A:$O,10,FALSE)),"")</f>
        <v/>
      </c>
      <c r="H41" s="72" t="str">
        <f>IFERROR(IF(VLOOKUP($A41,'Annex 2 EHV charges'!$A:$O,11,FALSE)=0,"",VLOOKUP($A41,'Annex 2 EHV charges'!$A:$O,11,FALSE)),"")</f>
        <v/>
      </c>
    </row>
    <row r="42" spans="1:8" ht="30" customHeight="1" x14ac:dyDescent="0.2">
      <c r="A42" s="73" t="str">
        <f t="array" ref="A42">IFERROR(INDEX('Annex 2 EHV charges'!$A$10:$A$11, MATCH(0, IF(ISBLANK('Annex 2 EHV charges'!$A$10:$A$11),1, COUNTIF(A$4:$A41, 'Annex 2 EHV charges'!$A$10:$A$11)), 0)),"")</f>
        <v/>
      </c>
      <c r="B42" s="74" t="str">
        <f>IF($A42="","",VLOOKUP($A42,'Annex 2 EHV charges'!$A:$O,2,0))</f>
        <v/>
      </c>
      <c r="C42" s="75" t="str">
        <f>IF($A42="","",VLOOKUP($A42,'Annex 2 EHV charges'!$A:$O,3,0))</f>
        <v/>
      </c>
      <c r="D42" s="73" t="str">
        <f>IF($A42="","",VLOOKUP($A42,'Annex 2 EHV charges'!$A:$O,7,0))</f>
        <v/>
      </c>
      <c r="E42" s="71" t="str">
        <f>IFERROR(IF(VLOOKUP($A42,'Annex 2 EHV charges'!$A:$O,8,FALSE)=0,"",VLOOKUP($A42,'Annex 2 EHV charges'!$A:$O,8,FALSE)),"")</f>
        <v/>
      </c>
      <c r="F42" s="72" t="str">
        <f>IFERROR(IF(VLOOKUP($A42,'Annex 2 EHV charges'!$A:$O,9,FALSE)=0,"",VLOOKUP($A42,'Annex 2 EHV charges'!$A:$O,9,FALSE)),"")</f>
        <v/>
      </c>
      <c r="G42" s="72" t="str">
        <f>IFERROR(IF(VLOOKUP($A42,'Annex 2 EHV charges'!$A:$O,10,FALSE)=0,"",VLOOKUP($A42,'Annex 2 EHV charges'!$A:$O,10,FALSE)),"")</f>
        <v/>
      </c>
      <c r="H42" s="72" t="str">
        <f>IFERROR(IF(VLOOKUP($A42,'Annex 2 EHV charges'!$A:$O,11,FALSE)=0,"",VLOOKUP($A42,'Annex 2 EHV charges'!$A:$O,11,FALSE)),"")</f>
        <v/>
      </c>
    </row>
    <row r="43" spans="1:8" ht="30" customHeight="1" x14ac:dyDescent="0.2">
      <c r="A43" s="73" t="str">
        <f t="array" ref="A43">IFERROR(INDEX('Annex 2 EHV charges'!$A$10:$A$11, MATCH(0, IF(ISBLANK('Annex 2 EHV charges'!$A$10:$A$11),1, COUNTIF(A$4:$A42, 'Annex 2 EHV charges'!$A$10:$A$11)), 0)),"")</f>
        <v/>
      </c>
      <c r="B43" s="74" t="str">
        <f>IF($A43="","",VLOOKUP($A43,'Annex 2 EHV charges'!$A:$O,2,0))</f>
        <v/>
      </c>
      <c r="C43" s="75" t="str">
        <f>IF($A43="","",VLOOKUP($A43,'Annex 2 EHV charges'!$A:$O,3,0))</f>
        <v/>
      </c>
      <c r="D43" s="73" t="str">
        <f>IF($A43="","",VLOOKUP($A43,'Annex 2 EHV charges'!$A:$O,7,0))</f>
        <v/>
      </c>
      <c r="E43" s="71" t="str">
        <f>IFERROR(IF(VLOOKUP($A43,'Annex 2 EHV charges'!$A:$O,8,FALSE)=0,"",VLOOKUP($A43,'Annex 2 EHV charges'!$A:$O,8,FALSE)),"")</f>
        <v/>
      </c>
      <c r="F43" s="72" t="str">
        <f>IFERROR(IF(VLOOKUP($A43,'Annex 2 EHV charges'!$A:$O,9,FALSE)=0,"",VLOOKUP($A43,'Annex 2 EHV charges'!$A:$O,9,FALSE)),"")</f>
        <v/>
      </c>
      <c r="G43" s="72" t="str">
        <f>IFERROR(IF(VLOOKUP($A43,'Annex 2 EHV charges'!$A:$O,10,FALSE)=0,"",VLOOKUP($A43,'Annex 2 EHV charges'!$A:$O,10,FALSE)),"")</f>
        <v/>
      </c>
      <c r="H43" s="72" t="str">
        <f>IFERROR(IF(VLOOKUP($A43,'Annex 2 EHV charges'!$A:$O,11,FALSE)=0,"",VLOOKUP($A43,'Annex 2 EHV charges'!$A:$O,11,FALSE)),"")</f>
        <v/>
      </c>
    </row>
    <row r="44" spans="1:8" ht="30" customHeight="1" x14ac:dyDescent="0.2">
      <c r="A44" s="73" t="str">
        <f t="array" ref="A44">IFERROR(INDEX('Annex 2 EHV charges'!$A$10:$A$11, MATCH(0, IF(ISBLANK('Annex 2 EHV charges'!$A$10:$A$11),1, COUNTIF(A$4:$A43, 'Annex 2 EHV charges'!$A$10:$A$11)), 0)),"")</f>
        <v/>
      </c>
      <c r="B44" s="74" t="str">
        <f>IF($A44="","",VLOOKUP($A44,'Annex 2 EHV charges'!$A:$O,2,0))</f>
        <v/>
      </c>
      <c r="C44" s="75" t="str">
        <f>IF($A44="","",VLOOKUP($A44,'Annex 2 EHV charges'!$A:$O,3,0))</f>
        <v/>
      </c>
      <c r="D44" s="73" t="str">
        <f>IF($A44="","",VLOOKUP($A44,'Annex 2 EHV charges'!$A:$O,7,0))</f>
        <v/>
      </c>
      <c r="E44" s="71" t="str">
        <f>IFERROR(IF(VLOOKUP($A44,'Annex 2 EHV charges'!$A:$O,8,FALSE)=0,"",VLOOKUP($A44,'Annex 2 EHV charges'!$A:$O,8,FALSE)),"")</f>
        <v/>
      </c>
      <c r="F44" s="72" t="str">
        <f>IFERROR(IF(VLOOKUP($A44,'Annex 2 EHV charges'!$A:$O,9,FALSE)=0,"",VLOOKUP($A44,'Annex 2 EHV charges'!$A:$O,9,FALSE)),"")</f>
        <v/>
      </c>
      <c r="G44" s="72" t="str">
        <f>IFERROR(IF(VLOOKUP($A44,'Annex 2 EHV charges'!$A:$O,10,FALSE)=0,"",VLOOKUP($A44,'Annex 2 EHV charges'!$A:$O,10,FALSE)),"")</f>
        <v/>
      </c>
      <c r="H44" s="72" t="str">
        <f>IFERROR(IF(VLOOKUP($A44,'Annex 2 EHV charges'!$A:$O,11,FALSE)=0,"",VLOOKUP($A44,'Annex 2 EHV charges'!$A:$O,11,FALSE)),"")</f>
        <v/>
      </c>
    </row>
    <row r="45" spans="1:8" ht="30" customHeight="1" x14ac:dyDescent="0.2">
      <c r="A45" s="73" t="str">
        <f t="array" ref="A45">IFERROR(INDEX('Annex 2 EHV charges'!$A$10:$A$11, MATCH(0, IF(ISBLANK('Annex 2 EHV charges'!$A$10:$A$11),1, COUNTIF(A$4:$A44, 'Annex 2 EHV charges'!$A$10:$A$11)), 0)),"")</f>
        <v/>
      </c>
      <c r="B45" s="74" t="str">
        <f>IF($A45="","",VLOOKUP($A45,'Annex 2 EHV charges'!$A:$O,2,0))</f>
        <v/>
      </c>
      <c r="C45" s="75" t="str">
        <f>IF($A45="","",VLOOKUP($A45,'Annex 2 EHV charges'!$A:$O,3,0))</f>
        <v/>
      </c>
      <c r="D45" s="73" t="str">
        <f>IF($A45="","",VLOOKUP($A45,'Annex 2 EHV charges'!$A:$O,7,0))</f>
        <v/>
      </c>
      <c r="E45" s="71" t="str">
        <f>IFERROR(IF(VLOOKUP($A45,'Annex 2 EHV charges'!$A:$O,8,FALSE)=0,"",VLOOKUP($A45,'Annex 2 EHV charges'!$A:$O,8,FALSE)),"")</f>
        <v/>
      </c>
      <c r="F45" s="72" t="str">
        <f>IFERROR(IF(VLOOKUP($A45,'Annex 2 EHV charges'!$A:$O,9,FALSE)=0,"",VLOOKUP($A45,'Annex 2 EHV charges'!$A:$O,9,FALSE)),"")</f>
        <v/>
      </c>
      <c r="G45" s="72" t="str">
        <f>IFERROR(IF(VLOOKUP($A45,'Annex 2 EHV charges'!$A:$O,10,FALSE)=0,"",VLOOKUP($A45,'Annex 2 EHV charges'!$A:$O,10,FALSE)),"")</f>
        <v/>
      </c>
      <c r="H45" s="72" t="str">
        <f>IFERROR(IF(VLOOKUP($A45,'Annex 2 EHV charges'!$A:$O,11,FALSE)=0,"",VLOOKUP($A45,'Annex 2 EHV charges'!$A:$O,11,FALSE)),"")</f>
        <v/>
      </c>
    </row>
    <row r="46" spans="1:8" ht="30" customHeight="1" x14ac:dyDescent="0.2">
      <c r="A46" s="73" t="str">
        <f t="array" ref="A46">IFERROR(INDEX('Annex 2 EHV charges'!$A$10:$A$11, MATCH(0, IF(ISBLANK('Annex 2 EHV charges'!$A$10:$A$11),1, COUNTIF(A$4:$A45, 'Annex 2 EHV charges'!$A$10:$A$11)), 0)),"")</f>
        <v/>
      </c>
      <c r="B46" s="74" t="str">
        <f>IF($A46="","",VLOOKUP($A46,'Annex 2 EHV charges'!$A:$O,2,0))</f>
        <v/>
      </c>
      <c r="C46" s="75" t="str">
        <f>IF($A46="","",VLOOKUP($A46,'Annex 2 EHV charges'!$A:$O,3,0))</f>
        <v/>
      </c>
      <c r="D46" s="73" t="str">
        <f>IF($A46="","",VLOOKUP($A46,'Annex 2 EHV charges'!$A:$O,7,0))</f>
        <v/>
      </c>
      <c r="E46" s="71" t="str">
        <f>IFERROR(IF(VLOOKUP($A46,'Annex 2 EHV charges'!$A:$O,8,FALSE)=0,"",VLOOKUP($A46,'Annex 2 EHV charges'!$A:$O,8,FALSE)),"")</f>
        <v/>
      </c>
      <c r="F46" s="72" t="str">
        <f>IFERROR(IF(VLOOKUP($A46,'Annex 2 EHV charges'!$A:$O,9,FALSE)=0,"",VLOOKUP($A46,'Annex 2 EHV charges'!$A:$O,9,FALSE)),"")</f>
        <v/>
      </c>
      <c r="G46" s="72" t="str">
        <f>IFERROR(IF(VLOOKUP($A46,'Annex 2 EHV charges'!$A:$O,10,FALSE)=0,"",VLOOKUP($A46,'Annex 2 EHV charges'!$A:$O,10,FALSE)),"")</f>
        <v/>
      </c>
      <c r="H46" s="72" t="str">
        <f>IFERROR(IF(VLOOKUP($A46,'Annex 2 EHV charges'!$A:$O,11,FALSE)=0,"",VLOOKUP($A46,'Annex 2 EHV charges'!$A:$O,11,FALSE)),"")</f>
        <v/>
      </c>
    </row>
    <row r="47" spans="1:8" ht="30" customHeight="1" x14ac:dyDescent="0.2">
      <c r="A47" s="73" t="str">
        <f t="array" ref="A47">IFERROR(INDEX('Annex 2 EHV charges'!$A$10:$A$11, MATCH(0, IF(ISBLANK('Annex 2 EHV charges'!$A$10:$A$11),1, COUNTIF(A$4:$A46, 'Annex 2 EHV charges'!$A$10:$A$11)), 0)),"")</f>
        <v/>
      </c>
      <c r="B47" s="74" t="str">
        <f>IF($A47="","",VLOOKUP($A47,'Annex 2 EHV charges'!$A:$O,2,0))</f>
        <v/>
      </c>
      <c r="C47" s="75" t="str">
        <f>IF($A47="","",VLOOKUP($A47,'Annex 2 EHV charges'!$A:$O,3,0))</f>
        <v/>
      </c>
      <c r="D47" s="73" t="str">
        <f>IF($A47="","",VLOOKUP($A47,'Annex 2 EHV charges'!$A:$O,7,0))</f>
        <v/>
      </c>
      <c r="E47" s="71" t="str">
        <f>IFERROR(IF(VLOOKUP($A47,'Annex 2 EHV charges'!$A:$O,8,FALSE)=0,"",VLOOKUP($A47,'Annex 2 EHV charges'!$A:$O,8,FALSE)),"")</f>
        <v/>
      </c>
      <c r="F47" s="72" t="str">
        <f>IFERROR(IF(VLOOKUP($A47,'Annex 2 EHV charges'!$A:$O,9,FALSE)=0,"",VLOOKUP($A47,'Annex 2 EHV charges'!$A:$O,9,FALSE)),"")</f>
        <v/>
      </c>
      <c r="G47" s="72" t="str">
        <f>IFERROR(IF(VLOOKUP($A47,'Annex 2 EHV charges'!$A:$O,10,FALSE)=0,"",VLOOKUP($A47,'Annex 2 EHV charges'!$A:$O,10,FALSE)),"")</f>
        <v/>
      </c>
      <c r="H47" s="72" t="str">
        <f>IFERROR(IF(VLOOKUP($A47,'Annex 2 EHV charges'!$A:$O,11,FALSE)=0,"",VLOOKUP($A47,'Annex 2 EHV charges'!$A:$O,11,FALSE)),"")</f>
        <v/>
      </c>
    </row>
    <row r="48" spans="1:8" ht="30" customHeight="1" x14ac:dyDescent="0.2">
      <c r="A48" s="73" t="str">
        <f t="array" ref="A48">IFERROR(INDEX('Annex 2 EHV charges'!$A$10:$A$11, MATCH(0, IF(ISBLANK('Annex 2 EHV charges'!$A$10:$A$11),1, COUNTIF(A$4:$A47, 'Annex 2 EHV charges'!$A$10:$A$11)), 0)),"")</f>
        <v/>
      </c>
      <c r="B48" s="74" t="str">
        <f>IF($A48="","",VLOOKUP($A48,'Annex 2 EHV charges'!$A:$O,2,0))</f>
        <v/>
      </c>
      <c r="C48" s="75" t="str">
        <f>IF($A48="","",VLOOKUP($A48,'Annex 2 EHV charges'!$A:$O,3,0))</f>
        <v/>
      </c>
      <c r="D48" s="73" t="str">
        <f>IF($A48="","",VLOOKUP($A48,'Annex 2 EHV charges'!$A:$O,7,0))</f>
        <v/>
      </c>
      <c r="E48" s="71" t="str">
        <f>IFERROR(IF(VLOOKUP($A48,'Annex 2 EHV charges'!$A:$O,8,FALSE)=0,"",VLOOKUP($A48,'Annex 2 EHV charges'!$A:$O,8,FALSE)),"")</f>
        <v/>
      </c>
      <c r="F48" s="72" t="str">
        <f>IFERROR(IF(VLOOKUP($A48,'Annex 2 EHV charges'!$A:$O,9,FALSE)=0,"",VLOOKUP($A48,'Annex 2 EHV charges'!$A:$O,9,FALSE)),"")</f>
        <v/>
      </c>
      <c r="G48" s="72" t="str">
        <f>IFERROR(IF(VLOOKUP($A48,'Annex 2 EHV charges'!$A:$O,10,FALSE)=0,"",VLOOKUP($A48,'Annex 2 EHV charges'!$A:$O,10,FALSE)),"")</f>
        <v/>
      </c>
      <c r="H48" s="72" t="str">
        <f>IFERROR(IF(VLOOKUP($A48,'Annex 2 EHV charges'!$A:$O,11,FALSE)=0,"",VLOOKUP($A48,'Annex 2 EHV charges'!$A:$O,11,FALSE)),"")</f>
        <v/>
      </c>
    </row>
    <row r="49" spans="1:8" ht="30" customHeight="1" x14ac:dyDescent="0.2">
      <c r="A49" s="73" t="str">
        <f t="array" ref="A49">IFERROR(INDEX('Annex 2 EHV charges'!$A$10:$A$11, MATCH(0, IF(ISBLANK('Annex 2 EHV charges'!$A$10:$A$11),1, COUNTIF(A$4:$A48, 'Annex 2 EHV charges'!$A$10:$A$11)), 0)),"")</f>
        <v/>
      </c>
      <c r="B49" s="74" t="str">
        <f>IF($A49="","",VLOOKUP($A49,'Annex 2 EHV charges'!$A:$O,2,0))</f>
        <v/>
      </c>
      <c r="C49" s="75" t="str">
        <f>IF($A49="","",VLOOKUP($A49,'Annex 2 EHV charges'!$A:$O,3,0))</f>
        <v/>
      </c>
      <c r="D49" s="73" t="str">
        <f>IF($A49="","",VLOOKUP($A49,'Annex 2 EHV charges'!$A:$O,7,0))</f>
        <v/>
      </c>
      <c r="E49" s="71" t="str">
        <f>IFERROR(IF(VLOOKUP($A49,'Annex 2 EHV charges'!$A:$O,8,FALSE)=0,"",VLOOKUP($A49,'Annex 2 EHV charges'!$A:$O,8,FALSE)),"")</f>
        <v/>
      </c>
      <c r="F49" s="72" t="str">
        <f>IFERROR(IF(VLOOKUP($A49,'Annex 2 EHV charges'!$A:$O,9,FALSE)=0,"",VLOOKUP($A49,'Annex 2 EHV charges'!$A:$O,9,FALSE)),"")</f>
        <v/>
      </c>
      <c r="G49" s="72" t="str">
        <f>IFERROR(IF(VLOOKUP($A49,'Annex 2 EHV charges'!$A:$O,10,FALSE)=0,"",VLOOKUP($A49,'Annex 2 EHV charges'!$A:$O,10,FALSE)),"")</f>
        <v/>
      </c>
      <c r="H49" s="72" t="str">
        <f>IFERROR(IF(VLOOKUP($A49,'Annex 2 EHV charges'!$A:$O,11,FALSE)=0,"",VLOOKUP($A49,'Annex 2 EHV charges'!$A:$O,11,FALSE)),"")</f>
        <v/>
      </c>
    </row>
    <row r="50" spans="1:8" ht="30" customHeight="1" x14ac:dyDescent="0.2">
      <c r="A50" s="73" t="str">
        <f t="array" ref="A50">IFERROR(INDEX('Annex 2 EHV charges'!$A$10:$A$11, MATCH(0, IF(ISBLANK('Annex 2 EHV charges'!$A$10:$A$11),1, COUNTIF(A$4:$A49, 'Annex 2 EHV charges'!$A$10:$A$11)), 0)),"")</f>
        <v/>
      </c>
      <c r="B50" s="74" t="str">
        <f>IF($A50="","",VLOOKUP($A50,'Annex 2 EHV charges'!$A:$O,2,0))</f>
        <v/>
      </c>
      <c r="C50" s="75" t="str">
        <f>IF($A50="","",VLOOKUP($A50,'Annex 2 EHV charges'!$A:$O,3,0))</f>
        <v/>
      </c>
      <c r="D50" s="73" t="str">
        <f>IF($A50="","",VLOOKUP($A50,'Annex 2 EHV charges'!$A:$O,7,0))</f>
        <v/>
      </c>
      <c r="E50" s="71" t="str">
        <f>IFERROR(IF(VLOOKUP($A50,'Annex 2 EHV charges'!$A:$O,8,FALSE)=0,"",VLOOKUP($A50,'Annex 2 EHV charges'!$A:$O,8,FALSE)),"")</f>
        <v/>
      </c>
      <c r="F50" s="72" t="str">
        <f>IFERROR(IF(VLOOKUP($A50,'Annex 2 EHV charges'!$A:$O,9,FALSE)=0,"",VLOOKUP($A50,'Annex 2 EHV charges'!$A:$O,9,FALSE)),"")</f>
        <v/>
      </c>
      <c r="G50" s="72" t="str">
        <f>IFERROR(IF(VLOOKUP($A50,'Annex 2 EHV charges'!$A:$O,10,FALSE)=0,"",VLOOKUP($A50,'Annex 2 EHV charges'!$A:$O,10,FALSE)),"")</f>
        <v/>
      </c>
      <c r="H50" s="72" t="str">
        <f>IFERROR(IF(VLOOKUP($A50,'Annex 2 EHV charges'!$A:$O,11,FALSE)=0,"",VLOOKUP($A50,'Annex 2 EHV charges'!$A:$O,11,FALSE)),"")</f>
        <v/>
      </c>
    </row>
    <row r="51" spans="1:8" ht="30" customHeight="1" x14ac:dyDescent="0.2">
      <c r="A51" s="73" t="str">
        <f t="array" ref="A51">IFERROR(INDEX('Annex 2 EHV charges'!$A$10:$A$11, MATCH(0, IF(ISBLANK('Annex 2 EHV charges'!$A$10:$A$11),1, COUNTIF(A$4:$A50, 'Annex 2 EHV charges'!$A$10:$A$11)), 0)),"")</f>
        <v/>
      </c>
      <c r="B51" s="74" t="str">
        <f>IF($A51="","",VLOOKUP($A51,'Annex 2 EHV charges'!$A:$O,2,0))</f>
        <v/>
      </c>
      <c r="C51" s="75" t="str">
        <f>IF($A51="","",VLOOKUP($A51,'Annex 2 EHV charges'!$A:$O,3,0))</f>
        <v/>
      </c>
      <c r="D51" s="73" t="str">
        <f>IF($A51="","",VLOOKUP($A51,'Annex 2 EHV charges'!$A:$O,7,0))</f>
        <v/>
      </c>
      <c r="E51" s="71" t="str">
        <f>IFERROR(IF(VLOOKUP($A51,'Annex 2 EHV charges'!$A:$O,8,FALSE)=0,"",VLOOKUP($A51,'Annex 2 EHV charges'!$A:$O,8,FALSE)),"")</f>
        <v/>
      </c>
      <c r="F51" s="72" t="str">
        <f>IFERROR(IF(VLOOKUP($A51,'Annex 2 EHV charges'!$A:$O,9,FALSE)=0,"",VLOOKUP($A51,'Annex 2 EHV charges'!$A:$O,9,FALSE)),"")</f>
        <v/>
      </c>
      <c r="G51" s="72" t="str">
        <f>IFERROR(IF(VLOOKUP($A51,'Annex 2 EHV charges'!$A:$O,10,FALSE)=0,"",VLOOKUP($A51,'Annex 2 EHV charges'!$A:$O,10,FALSE)),"")</f>
        <v/>
      </c>
      <c r="H51" s="72" t="str">
        <f>IFERROR(IF(VLOOKUP($A51,'Annex 2 EHV charges'!$A:$O,11,FALSE)=0,"",VLOOKUP($A51,'Annex 2 EHV charges'!$A:$O,11,FALSE)),"")</f>
        <v/>
      </c>
    </row>
    <row r="52" spans="1:8" ht="30" customHeight="1" x14ac:dyDescent="0.2">
      <c r="A52" s="73" t="str">
        <f t="array" ref="A52">IFERROR(INDEX('Annex 2 EHV charges'!$A$10:$A$11, MATCH(0, IF(ISBLANK('Annex 2 EHV charges'!$A$10:$A$11),1, COUNTIF(A$4:$A51, 'Annex 2 EHV charges'!$A$10:$A$11)), 0)),"")</f>
        <v/>
      </c>
      <c r="B52" s="74" t="str">
        <f>IF($A52="","",VLOOKUP($A52,'Annex 2 EHV charges'!$A:$O,2,0))</f>
        <v/>
      </c>
      <c r="C52" s="75" t="str">
        <f>IF($A52="","",VLOOKUP($A52,'Annex 2 EHV charges'!$A:$O,3,0))</f>
        <v/>
      </c>
      <c r="D52" s="73" t="str">
        <f>IF($A52="","",VLOOKUP($A52,'Annex 2 EHV charges'!$A:$O,7,0))</f>
        <v/>
      </c>
      <c r="E52" s="71" t="str">
        <f>IFERROR(IF(VLOOKUP($A52,'Annex 2 EHV charges'!$A:$O,8,FALSE)=0,"",VLOOKUP($A52,'Annex 2 EHV charges'!$A:$O,8,FALSE)),"")</f>
        <v/>
      </c>
      <c r="F52" s="72" t="str">
        <f>IFERROR(IF(VLOOKUP($A52,'Annex 2 EHV charges'!$A:$O,9,FALSE)=0,"",VLOOKUP($A52,'Annex 2 EHV charges'!$A:$O,9,FALSE)),"")</f>
        <v/>
      </c>
      <c r="G52" s="72" t="str">
        <f>IFERROR(IF(VLOOKUP($A52,'Annex 2 EHV charges'!$A:$O,10,FALSE)=0,"",VLOOKUP($A52,'Annex 2 EHV charges'!$A:$O,10,FALSE)),"")</f>
        <v/>
      </c>
      <c r="H52" s="72" t="str">
        <f>IFERROR(IF(VLOOKUP($A52,'Annex 2 EHV charges'!$A:$O,11,FALSE)=0,"",VLOOKUP($A52,'Annex 2 EHV charges'!$A:$O,11,FALSE)),"")</f>
        <v/>
      </c>
    </row>
    <row r="53" spans="1:8" ht="30" customHeight="1" x14ac:dyDescent="0.2">
      <c r="A53" s="73" t="str">
        <f t="array" ref="A53">IFERROR(INDEX('Annex 2 EHV charges'!$A$10:$A$11, MATCH(0, IF(ISBLANK('Annex 2 EHV charges'!$A$10:$A$11),1, COUNTIF(A$4:$A52, 'Annex 2 EHV charges'!$A$10:$A$11)), 0)),"")</f>
        <v/>
      </c>
      <c r="B53" s="74" t="str">
        <f>IF($A53="","",VLOOKUP($A53,'Annex 2 EHV charges'!$A:$O,2,0))</f>
        <v/>
      </c>
      <c r="C53" s="75" t="str">
        <f>IF($A53="","",VLOOKUP($A53,'Annex 2 EHV charges'!$A:$O,3,0))</f>
        <v/>
      </c>
      <c r="D53" s="73" t="str">
        <f>IF($A53="","",VLOOKUP($A53,'Annex 2 EHV charges'!$A:$O,7,0))</f>
        <v/>
      </c>
      <c r="E53" s="71" t="str">
        <f>IFERROR(IF(VLOOKUP($A53,'Annex 2 EHV charges'!$A:$O,8,FALSE)=0,"",VLOOKUP($A53,'Annex 2 EHV charges'!$A:$O,8,FALSE)),"")</f>
        <v/>
      </c>
      <c r="F53" s="72" t="str">
        <f>IFERROR(IF(VLOOKUP($A53,'Annex 2 EHV charges'!$A:$O,9,FALSE)=0,"",VLOOKUP($A53,'Annex 2 EHV charges'!$A:$O,9,FALSE)),"")</f>
        <v/>
      </c>
      <c r="G53" s="72" t="str">
        <f>IFERROR(IF(VLOOKUP($A53,'Annex 2 EHV charges'!$A:$O,10,FALSE)=0,"",VLOOKUP($A53,'Annex 2 EHV charges'!$A:$O,10,FALSE)),"")</f>
        <v/>
      </c>
      <c r="H53" s="72" t="str">
        <f>IFERROR(IF(VLOOKUP($A53,'Annex 2 EHV charges'!$A:$O,11,FALSE)=0,"",VLOOKUP($A53,'Annex 2 EHV charges'!$A:$O,11,FALSE)),"")</f>
        <v/>
      </c>
    </row>
    <row r="54" spans="1:8" ht="30" customHeight="1" x14ac:dyDescent="0.2">
      <c r="A54" s="73" t="str">
        <f t="array" ref="A54">IFERROR(INDEX('Annex 2 EHV charges'!$A$10:$A$11, MATCH(0, IF(ISBLANK('Annex 2 EHV charges'!$A$10:$A$11),1, COUNTIF(A$4:$A53, 'Annex 2 EHV charges'!$A$10:$A$11)), 0)),"")</f>
        <v/>
      </c>
      <c r="B54" s="74" t="str">
        <f>IF($A54="","",VLOOKUP($A54,'Annex 2 EHV charges'!$A:$O,2,0))</f>
        <v/>
      </c>
      <c r="C54" s="75" t="str">
        <f>IF($A54="","",VLOOKUP($A54,'Annex 2 EHV charges'!$A:$O,3,0))</f>
        <v/>
      </c>
      <c r="D54" s="73" t="str">
        <f>IF($A54="","",VLOOKUP($A54,'Annex 2 EHV charges'!$A:$O,7,0))</f>
        <v/>
      </c>
      <c r="E54" s="71" t="str">
        <f>IFERROR(IF(VLOOKUP($A54,'Annex 2 EHV charges'!$A:$O,8,FALSE)=0,"",VLOOKUP($A54,'Annex 2 EHV charges'!$A:$O,8,FALSE)),"")</f>
        <v/>
      </c>
      <c r="F54" s="72" t="str">
        <f>IFERROR(IF(VLOOKUP($A54,'Annex 2 EHV charges'!$A:$O,9,FALSE)=0,"",VLOOKUP($A54,'Annex 2 EHV charges'!$A:$O,9,FALSE)),"")</f>
        <v/>
      </c>
      <c r="G54" s="72" t="str">
        <f>IFERROR(IF(VLOOKUP($A54,'Annex 2 EHV charges'!$A:$O,10,FALSE)=0,"",VLOOKUP($A54,'Annex 2 EHV charges'!$A:$O,10,FALSE)),"")</f>
        <v/>
      </c>
      <c r="H54" s="72" t="str">
        <f>IFERROR(IF(VLOOKUP($A54,'Annex 2 EHV charges'!$A:$O,11,FALSE)=0,"",VLOOKUP($A54,'Annex 2 EHV charges'!$A:$O,11,FALSE)),"")</f>
        <v/>
      </c>
    </row>
    <row r="55" spans="1:8" ht="30" customHeight="1" x14ac:dyDescent="0.2">
      <c r="A55" s="73" t="str">
        <f t="array" ref="A55">IFERROR(INDEX('Annex 2 EHV charges'!$A$10:$A$11, MATCH(0, IF(ISBLANK('Annex 2 EHV charges'!$A$10:$A$11),1, COUNTIF(A$4:$A54, 'Annex 2 EHV charges'!$A$10:$A$11)), 0)),"")</f>
        <v/>
      </c>
      <c r="B55" s="74" t="str">
        <f>IF($A55="","",VLOOKUP($A55,'Annex 2 EHV charges'!$A:$O,2,0))</f>
        <v/>
      </c>
      <c r="C55" s="75" t="str">
        <f>IF($A55="","",VLOOKUP($A55,'Annex 2 EHV charges'!$A:$O,3,0))</f>
        <v/>
      </c>
      <c r="D55" s="73" t="str">
        <f>IF($A55="","",VLOOKUP($A55,'Annex 2 EHV charges'!$A:$O,7,0))</f>
        <v/>
      </c>
      <c r="E55" s="71" t="str">
        <f>IFERROR(IF(VLOOKUP($A55,'Annex 2 EHV charges'!$A:$O,8,FALSE)=0,"",VLOOKUP($A55,'Annex 2 EHV charges'!$A:$O,8,FALSE)),"")</f>
        <v/>
      </c>
      <c r="F55" s="72" t="str">
        <f>IFERROR(IF(VLOOKUP($A55,'Annex 2 EHV charges'!$A:$O,9,FALSE)=0,"",VLOOKUP($A55,'Annex 2 EHV charges'!$A:$O,9,FALSE)),"")</f>
        <v/>
      </c>
      <c r="G55" s="72" t="str">
        <f>IFERROR(IF(VLOOKUP($A55,'Annex 2 EHV charges'!$A:$O,10,FALSE)=0,"",VLOOKUP($A55,'Annex 2 EHV charges'!$A:$O,10,FALSE)),"")</f>
        <v/>
      </c>
      <c r="H55" s="72" t="str">
        <f>IFERROR(IF(VLOOKUP($A55,'Annex 2 EHV charges'!$A:$O,11,FALSE)=0,"",VLOOKUP($A55,'Annex 2 EHV charges'!$A:$O,11,FALSE)),"")</f>
        <v/>
      </c>
    </row>
    <row r="56" spans="1:8" ht="30" customHeight="1" x14ac:dyDescent="0.2">
      <c r="A56" s="73" t="str">
        <f t="array" ref="A56">IFERROR(INDEX('Annex 2 EHV charges'!$A$10:$A$11, MATCH(0, IF(ISBLANK('Annex 2 EHV charges'!$A$10:$A$11),1, COUNTIF(A$4:$A55, 'Annex 2 EHV charges'!$A$10:$A$11)), 0)),"")</f>
        <v/>
      </c>
      <c r="B56" s="74" t="str">
        <f>IF($A56="","",VLOOKUP($A56,'Annex 2 EHV charges'!$A:$O,2,0))</f>
        <v/>
      </c>
      <c r="C56" s="75" t="str">
        <f>IF($A56="","",VLOOKUP($A56,'Annex 2 EHV charges'!$A:$O,3,0))</f>
        <v/>
      </c>
      <c r="D56" s="73" t="str">
        <f>IF($A56="","",VLOOKUP($A56,'Annex 2 EHV charges'!$A:$O,7,0))</f>
        <v/>
      </c>
      <c r="E56" s="71" t="str">
        <f>IFERROR(IF(VLOOKUP($A56,'Annex 2 EHV charges'!$A:$O,8,FALSE)=0,"",VLOOKUP($A56,'Annex 2 EHV charges'!$A:$O,8,FALSE)),"")</f>
        <v/>
      </c>
      <c r="F56" s="72" t="str">
        <f>IFERROR(IF(VLOOKUP($A56,'Annex 2 EHV charges'!$A:$O,9,FALSE)=0,"",VLOOKUP($A56,'Annex 2 EHV charges'!$A:$O,9,FALSE)),"")</f>
        <v/>
      </c>
      <c r="G56" s="72" t="str">
        <f>IFERROR(IF(VLOOKUP($A56,'Annex 2 EHV charges'!$A:$O,10,FALSE)=0,"",VLOOKUP($A56,'Annex 2 EHV charges'!$A:$O,10,FALSE)),"")</f>
        <v/>
      </c>
      <c r="H56" s="72" t="str">
        <f>IFERROR(IF(VLOOKUP($A56,'Annex 2 EHV charges'!$A:$O,11,FALSE)=0,"",VLOOKUP($A56,'Annex 2 EHV charges'!$A:$O,11,FALSE)),"")</f>
        <v/>
      </c>
    </row>
    <row r="57" spans="1:8" ht="30" customHeight="1" x14ac:dyDescent="0.2">
      <c r="A57" s="73" t="str">
        <f t="array" ref="A57">IFERROR(INDEX('Annex 2 EHV charges'!$A$10:$A$11, MATCH(0, IF(ISBLANK('Annex 2 EHV charges'!$A$10:$A$11),1, COUNTIF(A$4:$A56, 'Annex 2 EHV charges'!$A$10:$A$11)), 0)),"")</f>
        <v/>
      </c>
      <c r="B57" s="74" t="str">
        <f>IF($A57="","",VLOOKUP($A57,'Annex 2 EHV charges'!$A:$O,2,0))</f>
        <v/>
      </c>
      <c r="C57" s="75" t="str">
        <f>IF($A57="","",VLOOKUP($A57,'Annex 2 EHV charges'!$A:$O,3,0))</f>
        <v/>
      </c>
      <c r="D57" s="73" t="str">
        <f>IF($A57="","",VLOOKUP($A57,'Annex 2 EHV charges'!$A:$O,7,0))</f>
        <v/>
      </c>
      <c r="E57" s="71" t="str">
        <f>IFERROR(IF(VLOOKUP($A57,'Annex 2 EHV charges'!$A:$O,8,FALSE)=0,"",VLOOKUP($A57,'Annex 2 EHV charges'!$A:$O,8,FALSE)),"")</f>
        <v/>
      </c>
      <c r="F57" s="72" t="str">
        <f>IFERROR(IF(VLOOKUP($A57,'Annex 2 EHV charges'!$A:$O,9,FALSE)=0,"",VLOOKUP($A57,'Annex 2 EHV charges'!$A:$O,9,FALSE)),"")</f>
        <v/>
      </c>
      <c r="G57" s="72" t="str">
        <f>IFERROR(IF(VLOOKUP($A57,'Annex 2 EHV charges'!$A:$O,10,FALSE)=0,"",VLOOKUP($A57,'Annex 2 EHV charges'!$A:$O,10,FALSE)),"")</f>
        <v/>
      </c>
      <c r="H57" s="72" t="str">
        <f>IFERROR(IF(VLOOKUP($A57,'Annex 2 EHV charges'!$A:$O,11,FALSE)=0,"",VLOOKUP($A57,'Annex 2 EHV charges'!$A:$O,11,FALSE)),"")</f>
        <v/>
      </c>
    </row>
    <row r="58" spans="1:8" ht="30" customHeight="1" x14ac:dyDescent="0.2">
      <c r="A58" s="73" t="str">
        <f t="array" ref="A58">IFERROR(INDEX('Annex 2 EHV charges'!$A$10:$A$11, MATCH(0, IF(ISBLANK('Annex 2 EHV charges'!$A$10:$A$11),1, COUNTIF(A$4:$A57, 'Annex 2 EHV charges'!$A$10:$A$11)), 0)),"")</f>
        <v/>
      </c>
      <c r="B58" s="74" t="str">
        <f>IF($A58="","",VLOOKUP($A58,'Annex 2 EHV charges'!$A:$O,2,0))</f>
        <v/>
      </c>
      <c r="C58" s="75" t="str">
        <f>IF($A58="","",VLOOKUP($A58,'Annex 2 EHV charges'!$A:$O,3,0))</f>
        <v/>
      </c>
      <c r="D58" s="73" t="str">
        <f>IF($A58="","",VLOOKUP($A58,'Annex 2 EHV charges'!$A:$O,7,0))</f>
        <v/>
      </c>
      <c r="E58" s="71" t="str">
        <f>IFERROR(IF(VLOOKUP($A58,'Annex 2 EHV charges'!$A:$O,8,FALSE)=0,"",VLOOKUP($A58,'Annex 2 EHV charges'!$A:$O,8,FALSE)),"")</f>
        <v/>
      </c>
      <c r="F58" s="72" t="str">
        <f>IFERROR(IF(VLOOKUP($A58,'Annex 2 EHV charges'!$A:$O,9,FALSE)=0,"",VLOOKUP($A58,'Annex 2 EHV charges'!$A:$O,9,FALSE)),"")</f>
        <v/>
      </c>
      <c r="G58" s="72" t="str">
        <f>IFERROR(IF(VLOOKUP($A58,'Annex 2 EHV charges'!$A:$O,10,FALSE)=0,"",VLOOKUP($A58,'Annex 2 EHV charges'!$A:$O,10,FALSE)),"")</f>
        <v/>
      </c>
      <c r="H58" s="72" t="str">
        <f>IFERROR(IF(VLOOKUP($A58,'Annex 2 EHV charges'!$A:$O,11,FALSE)=0,"",VLOOKUP($A58,'Annex 2 EHV charges'!$A:$O,11,FALSE)),"")</f>
        <v/>
      </c>
    </row>
    <row r="59" spans="1:8" ht="30" customHeight="1" x14ac:dyDescent="0.2">
      <c r="A59" s="73" t="str">
        <f t="array" ref="A59">IFERROR(INDEX('Annex 2 EHV charges'!$A$10:$A$11, MATCH(0, IF(ISBLANK('Annex 2 EHV charges'!$A$10:$A$11),1, COUNTIF(A$4:$A58, 'Annex 2 EHV charges'!$A$10:$A$11)), 0)),"")</f>
        <v/>
      </c>
      <c r="B59" s="74" t="str">
        <f>IF($A59="","",VLOOKUP($A59,'Annex 2 EHV charges'!$A:$O,2,0))</f>
        <v/>
      </c>
      <c r="C59" s="75" t="str">
        <f>IF($A59="","",VLOOKUP($A59,'Annex 2 EHV charges'!$A:$O,3,0))</f>
        <v/>
      </c>
      <c r="D59" s="73" t="str">
        <f>IF($A59="","",VLOOKUP($A59,'Annex 2 EHV charges'!$A:$O,7,0))</f>
        <v/>
      </c>
      <c r="E59" s="71" t="str">
        <f>IFERROR(IF(VLOOKUP($A59,'Annex 2 EHV charges'!$A:$O,8,FALSE)=0,"",VLOOKUP($A59,'Annex 2 EHV charges'!$A:$O,8,FALSE)),"")</f>
        <v/>
      </c>
      <c r="F59" s="72" t="str">
        <f>IFERROR(IF(VLOOKUP($A59,'Annex 2 EHV charges'!$A:$O,9,FALSE)=0,"",VLOOKUP($A59,'Annex 2 EHV charges'!$A:$O,9,FALSE)),"")</f>
        <v/>
      </c>
      <c r="G59" s="72" t="str">
        <f>IFERROR(IF(VLOOKUP($A59,'Annex 2 EHV charges'!$A:$O,10,FALSE)=0,"",VLOOKUP($A59,'Annex 2 EHV charges'!$A:$O,10,FALSE)),"")</f>
        <v/>
      </c>
      <c r="H59" s="72" t="str">
        <f>IFERROR(IF(VLOOKUP($A59,'Annex 2 EHV charges'!$A:$O,11,FALSE)=0,"",VLOOKUP($A59,'Annex 2 EHV charges'!$A:$O,11,FALSE)),"")</f>
        <v/>
      </c>
    </row>
    <row r="60" spans="1:8" ht="30" customHeight="1" x14ac:dyDescent="0.2">
      <c r="A60" s="73" t="str">
        <f t="array" ref="A60">IFERROR(INDEX('Annex 2 EHV charges'!$A$10:$A$11, MATCH(0, IF(ISBLANK('Annex 2 EHV charges'!$A$10:$A$11),1, COUNTIF(A$4:$A59, 'Annex 2 EHV charges'!$A$10:$A$11)), 0)),"")</f>
        <v/>
      </c>
      <c r="B60" s="74" t="str">
        <f>IF($A60="","",VLOOKUP($A60,'Annex 2 EHV charges'!$A:$O,2,0))</f>
        <v/>
      </c>
      <c r="C60" s="75" t="str">
        <f>IF($A60="","",VLOOKUP($A60,'Annex 2 EHV charges'!$A:$O,3,0))</f>
        <v/>
      </c>
      <c r="D60" s="73" t="str">
        <f>IF($A60="","",VLOOKUP($A60,'Annex 2 EHV charges'!$A:$O,7,0))</f>
        <v/>
      </c>
      <c r="E60" s="71" t="str">
        <f>IFERROR(IF(VLOOKUP($A60,'Annex 2 EHV charges'!$A:$O,8,FALSE)=0,"",VLOOKUP($A60,'Annex 2 EHV charges'!$A:$O,8,FALSE)),"")</f>
        <v/>
      </c>
      <c r="F60" s="72" t="str">
        <f>IFERROR(IF(VLOOKUP($A60,'Annex 2 EHV charges'!$A:$O,9,FALSE)=0,"",VLOOKUP($A60,'Annex 2 EHV charges'!$A:$O,9,FALSE)),"")</f>
        <v/>
      </c>
      <c r="G60" s="72" t="str">
        <f>IFERROR(IF(VLOOKUP($A60,'Annex 2 EHV charges'!$A:$O,10,FALSE)=0,"",VLOOKUP($A60,'Annex 2 EHV charges'!$A:$O,10,FALSE)),"")</f>
        <v/>
      </c>
      <c r="H60" s="72" t="str">
        <f>IFERROR(IF(VLOOKUP($A60,'Annex 2 EHV charges'!$A:$O,11,FALSE)=0,"",VLOOKUP($A60,'Annex 2 EHV charges'!$A:$O,11,FALSE)),"")</f>
        <v/>
      </c>
    </row>
    <row r="61" spans="1:8" ht="30" customHeight="1" x14ac:dyDescent="0.2">
      <c r="A61" s="73" t="str">
        <f t="array" ref="A61">IFERROR(INDEX('Annex 2 EHV charges'!$A$10:$A$11, MATCH(0, IF(ISBLANK('Annex 2 EHV charges'!$A$10:$A$11),1, COUNTIF(A$4:$A60, 'Annex 2 EHV charges'!$A$10:$A$11)), 0)),"")</f>
        <v/>
      </c>
      <c r="B61" s="74" t="str">
        <f>IF($A61="","",VLOOKUP($A61,'Annex 2 EHV charges'!$A:$O,2,0))</f>
        <v/>
      </c>
      <c r="C61" s="75" t="str">
        <f>IF($A61="","",VLOOKUP($A61,'Annex 2 EHV charges'!$A:$O,3,0))</f>
        <v/>
      </c>
      <c r="D61" s="73" t="str">
        <f>IF($A61="","",VLOOKUP($A61,'Annex 2 EHV charges'!$A:$O,7,0))</f>
        <v/>
      </c>
      <c r="E61" s="71" t="str">
        <f>IFERROR(IF(VLOOKUP($A61,'Annex 2 EHV charges'!$A:$O,8,FALSE)=0,"",VLOOKUP($A61,'Annex 2 EHV charges'!$A:$O,8,FALSE)),"")</f>
        <v/>
      </c>
      <c r="F61" s="72" t="str">
        <f>IFERROR(IF(VLOOKUP($A61,'Annex 2 EHV charges'!$A:$O,9,FALSE)=0,"",VLOOKUP($A61,'Annex 2 EHV charges'!$A:$O,9,FALSE)),"")</f>
        <v/>
      </c>
      <c r="G61" s="72" t="str">
        <f>IFERROR(IF(VLOOKUP($A61,'Annex 2 EHV charges'!$A:$O,10,FALSE)=0,"",VLOOKUP($A61,'Annex 2 EHV charges'!$A:$O,10,FALSE)),"")</f>
        <v/>
      </c>
      <c r="H61" s="72" t="str">
        <f>IFERROR(IF(VLOOKUP($A61,'Annex 2 EHV charges'!$A:$O,11,FALSE)=0,"",VLOOKUP($A61,'Annex 2 EHV charges'!$A:$O,11,FALSE)),"")</f>
        <v/>
      </c>
    </row>
    <row r="62" spans="1:8" ht="30" customHeight="1" x14ac:dyDescent="0.2">
      <c r="A62" s="73" t="str">
        <f t="array" ref="A62">IFERROR(INDEX('Annex 2 EHV charges'!$A$10:$A$11, MATCH(0, IF(ISBLANK('Annex 2 EHV charges'!$A$10:$A$11),1, COUNTIF(A$4:$A61, 'Annex 2 EHV charges'!$A$10:$A$11)), 0)),"")</f>
        <v/>
      </c>
      <c r="B62" s="74" t="str">
        <f>IF($A62="","",VLOOKUP($A62,'Annex 2 EHV charges'!$A:$O,2,0))</f>
        <v/>
      </c>
      <c r="C62" s="75" t="str">
        <f>IF($A62="","",VLOOKUP($A62,'Annex 2 EHV charges'!$A:$O,3,0))</f>
        <v/>
      </c>
      <c r="D62" s="73" t="str">
        <f>IF($A62="","",VLOOKUP($A62,'Annex 2 EHV charges'!$A:$O,7,0))</f>
        <v/>
      </c>
      <c r="E62" s="71" t="str">
        <f>IFERROR(IF(VLOOKUP($A62,'Annex 2 EHV charges'!$A:$O,8,FALSE)=0,"",VLOOKUP($A62,'Annex 2 EHV charges'!$A:$O,8,FALSE)),"")</f>
        <v/>
      </c>
      <c r="F62" s="72" t="str">
        <f>IFERROR(IF(VLOOKUP($A62,'Annex 2 EHV charges'!$A:$O,9,FALSE)=0,"",VLOOKUP($A62,'Annex 2 EHV charges'!$A:$O,9,FALSE)),"")</f>
        <v/>
      </c>
      <c r="G62" s="72" t="str">
        <f>IFERROR(IF(VLOOKUP($A62,'Annex 2 EHV charges'!$A:$O,10,FALSE)=0,"",VLOOKUP($A62,'Annex 2 EHV charges'!$A:$O,10,FALSE)),"")</f>
        <v/>
      </c>
      <c r="H62" s="72" t="str">
        <f>IFERROR(IF(VLOOKUP($A62,'Annex 2 EHV charges'!$A:$O,11,FALSE)=0,"",VLOOKUP($A62,'Annex 2 EHV charges'!$A:$O,11,FALSE)),"")</f>
        <v/>
      </c>
    </row>
    <row r="63" spans="1:8" x14ac:dyDescent="0.2">
      <c r="A63" s="73" t="str">
        <f t="array" ref="A63">IFERROR(INDEX('Annex 2 EHV charges'!$A$10:$A$11, MATCH(0, IF(ISBLANK('Annex 2 EHV charges'!$A$10:$A$11),1, COUNTIF(A$4:$A62, 'Annex 2 EHV charges'!$A$10:$A$11)), 0)),"")</f>
        <v/>
      </c>
      <c r="B63" s="74" t="str">
        <f>IF($A63="","",VLOOKUP($A63,'Annex 2 EHV charges'!$A:$O,2,0))</f>
        <v/>
      </c>
      <c r="C63" s="75" t="str">
        <f>IF($A63="","",VLOOKUP($A63,'Annex 2 EHV charges'!$A:$O,3,0))</f>
        <v/>
      </c>
      <c r="D63" s="73" t="str">
        <f>IF($A63="","",VLOOKUP($A63,'Annex 2 EHV charges'!$A:$O,7,0))</f>
        <v/>
      </c>
      <c r="E63" s="71" t="str">
        <f>IFERROR(IF(VLOOKUP($A63,'Annex 2 EHV charges'!$A:$O,8,FALSE)=0,"",VLOOKUP($A63,'Annex 2 EHV charges'!$A:$O,8,FALSE)),"")</f>
        <v/>
      </c>
      <c r="F63" s="72" t="str">
        <f>IFERROR(IF(VLOOKUP($A63,'Annex 2 EHV charges'!$A:$O,9,FALSE)=0,"",VLOOKUP($A63,'Annex 2 EHV charges'!$A:$O,9,FALSE)),"")</f>
        <v/>
      </c>
      <c r="G63" s="72" t="str">
        <f>IFERROR(IF(VLOOKUP($A63,'Annex 2 EHV charges'!$A:$O,10,FALSE)=0,"",VLOOKUP($A63,'Annex 2 EHV charges'!$A:$O,10,FALSE)),"")</f>
        <v/>
      </c>
      <c r="H63" s="72" t="str">
        <f>IFERROR(IF(VLOOKUP($A63,'Annex 2 EHV charges'!$A:$O,11,FALSE)=0,"",VLOOKUP($A63,'Annex 2 EHV charges'!$A:$O,11,FALSE)),"")</f>
        <v/>
      </c>
    </row>
    <row r="64" spans="1:8" ht="30" customHeight="1" x14ac:dyDescent="0.2">
      <c r="A64" s="73" t="str">
        <f t="array" ref="A64">IFERROR(INDEX('Annex 2 EHV charges'!$A$10:$A$11, MATCH(0, IF(ISBLANK('Annex 2 EHV charges'!$A$10:$A$11),1, COUNTIF(A$4:$A63, 'Annex 2 EHV charges'!$A$10:$A$11)), 0)),"")</f>
        <v/>
      </c>
      <c r="B64" s="74" t="str">
        <f>IF($A64="","",VLOOKUP($A64,'Annex 2 EHV charges'!$A:$O,2,0))</f>
        <v/>
      </c>
      <c r="C64" s="75" t="str">
        <f>IF($A64="","",VLOOKUP($A64,'Annex 2 EHV charges'!$A:$O,3,0))</f>
        <v/>
      </c>
      <c r="D64" s="73" t="str">
        <f>IF($A64="","",VLOOKUP($A64,'Annex 2 EHV charges'!$A:$O,7,0))</f>
        <v/>
      </c>
      <c r="E64" s="71" t="str">
        <f>IFERROR(IF(VLOOKUP($A64,'Annex 2 EHV charges'!$A:$O,8,FALSE)=0,"",VLOOKUP($A64,'Annex 2 EHV charges'!$A:$O,8,FALSE)),"")</f>
        <v/>
      </c>
      <c r="F64" s="72" t="str">
        <f>IFERROR(IF(VLOOKUP($A64,'Annex 2 EHV charges'!$A:$O,9,FALSE)=0,"",VLOOKUP($A64,'Annex 2 EHV charges'!$A:$O,9,FALSE)),"")</f>
        <v/>
      </c>
      <c r="G64" s="72" t="str">
        <f>IFERROR(IF(VLOOKUP($A64,'Annex 2 EHV charges'!$A:$O,10,FALSE)=0,"",VLOOKUP($A64,'Annex 2 EHV charges'!$A:$O,10,FALSE)),"")</f>
        <v/>
      </c>
      <c r="H64" s="72" t="str">
        <f>IFERROR(IF(VLOOKUP($A64,'Annex 2 EHV charges'!$A:$O,11,FALSE)=0,"",VLOOKUP($A64,'Annex 2 EHV charges'!$A:$O,11,FALSE)),"")</f>
        <v/>
      </c>
    </row>
    <row r="65" spans="1:8" ht="30" customHeight="1" x14ac:dyDescent="0.2">
      <c r="A65" s="73" t="str">
        <f t="array" ref="A65">IFERROR(INDEX('Annex 2 EHV charges'!$A$10:$A$11, MATCH(0, IF(ISBLANK('Annex 2 EHV charges'!$A$10:$A$11),1, COUNTIF(A$4:$A64, 'Annex 2 EHV charges'!$A$10:$A$11)), 0)),"")</f>
        <v/>
      </c>
      <c r="B65" s="74" t="str">
        <f>IF($A65="","",VLOOKUP($A65,'Annex 2 EHV charges'!$A:$O,2,0))</f>
        <v/>
      </c>
      <c r="C65" s="75" t="str">
        <f>IF($A65="","",VLOOKUP($A65,'Annex 2 EHV charges'!$A:$O,3,0))</f>
        <v/>
      </c>
      <c r="D65" s="73" t="str">
        <f>IF($A65="","",VLOOKUP($A65,'Annex 2 EHV charges'!$A:$O,7,0))</f>
        <v/>
      </c>
      <c r="E65" s="71" t="str">
        <f>IFERROR(IF(VLOOKUP($A65,'Annex 2 EHV charges'!$A:$O,8,FALSE)=0,"",VLOOKUP($A65,'Annex 2 EHV charges'!$A:$O,8,FALSE)),"")</f>
        <v/>
      </c>
      <c r="F65" s="72" t="str">
        <f>IFERROR(IF(VLOOKUP($A65,'Annex 2 EHV charges'!$A:$O,9,FALSE)=0,"",VLOOKUP($A65,'Annex 2 EHV charges'!$A:$O,9,FALSE)),"")</f>
        <v/>
      </c>
      <c r="G65" s="72" t="str">
        <f>IFERROR(IF(VLOOKUP($A65,'Annex 2 EHV charges'!$A:$O,10,FALSE)=0,"",VLOOKUP($A65,'Annex 2 EHV charges'!$A:$O,10,FALSE)),"")</f>
        <v/>
      </c>
      <c r="H65" s="72" t="str">
        <f>IFERROR(IF(VLOOKUP($A65,'Annex 2 EHV charges'!$A:$O,11,FALSE)=0,"",VLOOKUP($A65,'Annex 2 EHV charges'!$A:$O,11,FALSE)),"")</f>
        <v/>
      </c>
    </row>
    <row r="66" spans="1:8" ht="30" customHeight="1" x14ac:dyDescent="0.2">
      <c r="A66" s="73" t="str">
        <f t="array" ref="A66">IFERROR(INDEX('Annex 2 EHV charges'!$A$10:$A$11, MATCH(0, IF(ISBLANK('Annex 2 EHV charges'!$A$10:$A$11),1, COUNTIF(A$4:$A65, 'Annex 2 EHV charges'!$A$10:$A$11)), 0)),"")</f>
        <v/>
      </c>
      <c r="B66" s="74" t="str">
        <f>IF($A66="","",VLOOKUP($A66,'Annex 2 EHV charges'!$A:$O,2,0))</f>
        <v/>
      </c>
      <c r="C66" s="75" t="str">
        <f>IF($A66="","",VLOOKUP($A66,'Annex 2 EHV charges'!$A:$O,3,0))</f>
        <v/>
      </c>
      <c r="D66" s="73" t="str">
        <f>IF($A66="","",VLOOKUP($A66,'Annex 2 EHV charges'!$A:$O,7,0))</f>
        <v/>
      </c>
      <c r="E66" s="71" t="str">
        <f>IFERROR(IF(VLOOKUP($A66,'Annex 2 EHV charges'!$A:$O,8,FALSE)=0,"",VLOOKUP($A66,'Annex 2 EHV charges'!$A:$O,8,FALSE)),"")</f>
        <v/>
      </c>
      <c r="F66" s="72" t="str">
        <f>IFERROR(IF(VLOOKUP($A66,'Annex 2 EHV charges'!$A:$O,9,FALSE)=0,"",VLOOKUP($A66,'Annex 2 EHV charges'!$A:$O,9,FALSE)),"")</f>
        <v/>
      </c>
      <c r="G66" s="72" t="str">
        <f>IFERROR(IF(VLOOKUP($A66,'Annex 2 EHV charges'!$A:$O,10,FALSE)=0,"",VLOOKUP($A66,'Annex 2 EHV charges'!$A:$O,10,FALSE)),"")</f>
        <v/>
      </c>
      <c r="H66" s="72" t="str">
        <f>IFERROR(IF(VLOOKUP($A66,'Annex 2 EHV charges'!$A:$O,11,FALSE)=0,"",VLOOKUP($A66,'Annex 2 EHV charges'!$A:$O,11,FALSE)),"")</f>
        <v/>
      </c>
    </row>
    <row r="67" spans="1:8" ht="30" customHeight="1" x14ac:dyDescent="0.2">
      <c r="A67" s="73" t="str">
        <f t="array" ref="A67">IFERROR(INDEX('Annex 2 EHV charges'!$A$10:$A$11, MATCH(0, IF(ISBLANK('Annex 2 EHV charges'!$A$10:$A$11),1, COUNTIF(A$4:$A66, 'Annex 2 EHV charges'!$A$10:$A$11)), 0)),"")</f>
        <v/>
      </c>
      <c r="B67" s="74" t="str">
        <f>IF($A67="","",VLOOKUP($A67,'Annex 2 EHV charges'!$A:$O,2,0))</f>
        <v/>
      </c>
      <c r="C67" s="75" t="str">
        <f>IF($A67="","",VLOOKUP($A67,'Annex 2 EHV charges'!$A:$O,3,0))</f>
        <v/>
      </c>
      <c r="D67" s="73" t="str">
        <f>IF($A67="","",VLOOKUP($A67,'Annex 2 EHV charges'!$A:$O,7,0))</f>
        <v/>
      </c>
      <c r="E67" s="71" t="str">
        <f>IFERROR(IF(VLOOKUP($A67,'Annex 2 EHV charges'!$A:$O,8,FALSE)=0,"",VLOOKUP($A67,'Annex 2 EHV charges'!$A:$O,8,FALSE)),"")</f>
        <v/>
      </c>
      <c r="F67" s="72" t="str">
        <f>IFERROR(IF(VLOOKUP($A67,'Annex 2 EHV charges'!$A:$O,9,FALSE)=0,"",VLOOKUP($A67,'Annex 2 EHV charges'!$A:$O,9,FALSE)),"")</f>
        <v/>
      </c>
      <c r="G67" s="72" t="str">
        <f>IFERROR(IF(VLOOKUP($A67,'Annex 2 EHV charges'!$A:$O,10,FALSE)=0,"",VLOOKUP($A67,'Annex 2 EHV charges'!$A:$O,10,FALSE)),"")</f>
        <v/>
      </c>
      <c r="H67" s="72" t="str">
        <f>IFERROR(IF(VLOOKUP($A67,'Annex 2 EHV charges'!$A:$O,11,FALSE)=0,"",VLOOKUP($A67,'Annex 2 EHV charges'!$A:$O,11,FALSE)),"")</f>
        <v/>
      </c>
    </row>
    <row r="68" spans="1:8" ht="30" customHeight="1" x14ac:dyDescent="0.2">
      <c r="A68" s="73" t="str">
        <f t="array" ref="A68">IFERROR(INDEX('Annex 2 EHV charges'!$A$10:$A$11, MATCH(0, IF(ISBLANK('Annex 2 EHV charges'!$A$10:$A$11),1, COUNTIF(A$4:$A67, 'Annex 2 EHV charges'!$A$10:$A$11)), 0)),"")</f>
        <v/>
      </c>
      <c r="B68" s="74" t="str">
        <f>IF($A68="","",VLOOKUP($A68,'Annex 2 EHV charges'!$A:$O,2,0))</f>
        <v/>
      </c>
      <c r="C68" s="75" t="str">
        <f>IF($A68="","",VLOOKUP($A68,'Annex 2 EHV charges'!$A:$O,3,0))</f>
        <v/>
      </c>
      <c r="D68" s="73" t="str">
        <f>IF($A68="","",VLOOKUP($A68,'Annex 2 EHV charges'!$A:$O,7,0))</f>
        <v/>
      </c>
      <c r="E68" s="71" t="str">
        <f>IFERROR(IF(VLOOKUP($A68,'Annex 2 EHV charges'!$A:$O,8,FALSE)=0,"",VLOOKUP($A68,'Annex 2 EHV charges'!$A:$O,8,FALSE)),"")</f>
        <v/>
      </c>
      <c r="F68" s="72" t="str">
        <f>IFERROR(IF(VLOOKUP($A68,'Annex 2 EHV charges'!$A:$O,9,FALSE)=0,"",VLOOKUP($A68,'Annex 2 EHV charges'!$A:$O,9,FALSE)),"")</f>
        <v/>
      </c>
      <c r="G68" s="72" t="str">
        <f>IFERROR(IF(VLOOKUP($A68,'Annex 2 EHV charges'!$A:$O,10,FALSE)=0,"",VLOOKUP($A68,'Annex 2 EHV charges'!$A:$O,10,FALSE)),"")</f>
        <v/>
      </c>
      <c r="H68" s="72" t="str">
        <f>IFERROR(IF(VLOOKUP($A68,'Annex 2 EHV charges'!$A:$O,11,FALSE)=0,"",VLOOKUP($A68,'Annex 2 EHV charges'!$A:$O,11,FALSE)),"")</f>
        <v/>
      </c>
    </row>
    <row r="69" spans="1:8" ht="30" customHeight="1" x14ac:dyDescent="0.2">
      <c r="A69" s="73" t="str">
        <f t="array" ref="A69">IFERROR(INDEX('Annex 2 EHV charges'!$A$10:$A$11, MATCH(0, IF(ISBLANK('Annex 2 EHV charges'!$A$10:$A$11),1, COUNTIF(A$4:$A68, 'Annex 2 EHV charges'!$A$10:$A$11)), 0)),"")</f>
        <v/>
      </c>
      <c r="B69" s="74" t="str">
        <f>IF($A69="","",VLOOKUP($A69,'Annex 2 EHV charges'!$A:$O,2,0))</f>
        <v/>
      </c>
      <c r="C69" s="75" t="str">
        <f>IF($A69="","",VLOOKUP($A69,'Annex 2 EHV charges'!$A:$O,3,0))</f>
        <v/>
      </c>
      <c r="D69" s="73" t="str">
        <f>IF($A69="","",VLOOKUP($A69,'Annex 2 EHV charges'!$A:$O,7,0))</f>
        <v/>
      </c>
      <c r="E69" s="71" t="str">
        <f>IFERROR(IF(VLOOKUP($A69,'Annex 2 EHV charges'!$A:$O,8,FALSE)=0,"",VLOOKUP($A69,'Annex 2 EHV charges'!$A:$O,8,FALSE)),"")</f>
        <v/>
      </c>
      <c r="F69" s="72" t="str">
        <f>IFERROR(IF(VLOOKUP($A69,'Annex 2 EHV charges'!$A:$O,9,FALSE)=0,"",VLOOKUP($A69,'Annex 2 EHV charges'!$A:$O,9,FALSE)),"")</f>
        <v/>
      </c>
      <c r="G69" s="72" t="str">
        <f>IFERROR(IF(VLOOKUP($A69,'Annex 2 EHV charges'!$A:$O,10,FALSE)=0,"",VLOOKUP($A69,'Annex 2 EHV charges'!$A:$O,10,FALSE)),"")</f>
        <v/>
      </c>
      <c r="H69" s="72" t="str">
        <f>IFERROR(IF(VLOOKUP($A69,'Annex 2 EHV charges'!$A:$O,11,FALSE)=0,"",VLOOKUP($A69,'Annex 2 EHV charges'!$A:$O,11,FALSE)),"")</f>
        <v/>
      </c>
    </row>
    <row r="70" spans="1:8" ht="30" customHeight="1" x14ac:dyDescent="0.2">
      <c r="A70" s="73" t="str">
        <f t="array" ref="A70">IFERROR(INDEX('Annex 2 EHV charges'!$A$10:$A$11, MATCH(0, IF(ISBLANK('Annex 2 EHV charges'!$A$10:$A$11),1, COUNTIF(A$4:$A69, 'Annex 2 EHV charges'!$A$10:$A$11)), 0)),"")</f>
        <v/>
      </c>
      <c r="B70" s="74" t="str">
        <f>IF($A70="","",VLOOKUP($A70,'Annex 2 EHV charges'!$A:$O,2,0))</f>
        <v/>
      </c>
      <c r="C70" s="75" t="str">
        <f>IF($A70="","",VLOOKUP($A70,'Annex 2 EHV charges'!$A:$O,3,0))</f>
        <v/>
      </c>
      <c r="D70" s="73" t="str">
        <f>IF($A70="","",VLOOKUP($A70,'Annex 2 EHV charges'!$A:$O,7,0))</f>
        <v/>
      </c>
      <c r="E70" s="71" t="str">
        <f>IFERROR(IF(VLOOKUP($A70,'Annex 2 EHV charges'!$A:$O,8,FALSE)=0,"",VLOOKUP($A70,'Annex 2 EHV charges'!$A:$O,8,FALSE)),"")</f>
        <v/>
      </c>
      <c r="F70" s="72" t="str">
        <f>IFERROR(IF(VLOOKUP($A70,'Annex 2 EHV charges'!$A:$O,9,FALSE)=0,"",VLOOKUP($A70,'Annex 2 EHV charges'!$A:$O,9,FALSE)),"")</f>
        <v/>
      </c>
      <c r="G70" s="72" t="str">
        <f>IFERROR(IF(VLOOKUP($A70,'Annex 2 EHV charges'!$A:$O,10,FALSE)=0,"",VLOOKUP($A70,'Annex 2 EHV charges'!$A:$O,10,FALSE)),"")</f>
        <v/>
      </c>
      <c r="H70" s="72" t="str">
        <f>IFERROR(IF(VLOOKUP($A70,'Annex 2 EHV charges'!$A:$O,11,FALSE)=0,"",VLOOKUP($A70,'Annex 2 EHV charges'!$A:$O,11,FALSE)),"")</f>
        <v/>
      </c>
    </row>
    <row r="71" spans="1:8" ht="30" customHeight="1" x14ac:dyDescent="0.2">
      <c r="A71" s="73" t="str">
        <f t="array" ref="A71">IFERROR(INDEX('Annex 2 EHV charges'!$A$10:$A$11, MATCH(0, IF(ISBLANK('Annex 2 EHV charges'!$A$10:$A$11),1, COUNTIF(A$4:$A70, 'Annex 2 EHV charges'!$A$10:$A$11)), 0)),"")</f>
        <v/>
      </c>
      <c r="B71" s="74" t="str">
        <f>IF($A71="","",VLOOKUP($A71,'Annex 2 EHV charges'!$A:$O,2,0))</f>
        <v/>
      </c>
      <c r="C71" s="75" t="str">
        <f>IF($A71="","",VLOOKUP($A71,'Annex 2 EHV charges'!$A:$O,3,0))</f>
        <v/>
      </c>
      <c r="D71" s="73" t="str">
        <f>IF($A71="","",VLOOKUP($A71,'Annex 2 EHV charges'!$A:$O,7,0))</f>
        <v/>
      </c>
      <c r="E71" s="71" t="str">
        <f>IFERROR(IF(VLOOKUP($A71,'Annex 2 EHV charges'!$A:$O,8,FALSE)=0,"",VLOOKUP($A71,'Annex 2 EHV charges'!$A:$O,8,FALSE)),"")</f>
        <v/>
      </c>
      <c r="F71" s="72" t="str">
        <f>IFERROR(IF(VLOOKUP($A71,'Annex 2 EHV charges'!$A:$O,9,FALSE)=0,"",VLOOKUP($A71,'Annex 2 EHV charges'!$A:$O,9,FALSE)),"")</f>
        <v/>
      </c>
      <c r="G71" s="72" t="str">
        <f>IFERROR(IF(VLOOKUP($A71,'Annex 2 EHV charges'!$A:$O,10,FALSE)=0,"",VLOOKUP($A71,'Annex 2 EHV charges'!$A:$O,10,FALSE)),"")</f>
        <v/>
      </c>
      <c r="H71" s="72" t="str">
        <f>IFERROR(IF(VLOOKUP($A71,'Annex 2 EHV charges'!$A:$O,11,FALSE)=0,"",VLOOKUP($A71,'Annex 2 EHV charges'!$A:$O,11,FALSE)),"")</f>
        <v/>
      </c>
    </row>
    <row r="72" spans="1:8" ht="30" customHeight="1" x14ac:dyDescent="0.2">
      <c r="A72" s="73" t="str">
        <f t="array" ref="A72">IFERROR(INDEX('Annex 2 EHV charges'!$A$10:$A$11, MATCH(0, IF(ISBLANK('Annex 2 EHV charges'!$A$10:$A$11),1, COUNTIF(A$4:$A71, 'Annex 2 EHV charges'!$A$10:$A$11)), 0)),"")</f>
        <v/>
      </c>
      <c r="B72" s="74" t="str">
        <f>IF($A72="","",VLOOKUP($A72,'Annex 2 EHV charges'!$A:$O,2,0))</f>
        <v/>
      </c>
      <c r="C72" s="75" t="str">
        <f>IF($A72="","",VLOOKUP($A72,'Annex 2 EHV charges'!$A:$O,3,0))</f>
        <v/>
      </c>
      <c r="D72" s="73" t="str">
        <f>IF($A72="","",VLOOKUP($A72,'Annex 2 EHV charges'!$A:$O,7,0))</f>
        <v/>
      </c>
      <c r="E72" s="71" t="str">
        <f>IFERROR(IF(VLOOKUP($A72,'Annex 2 EHV charges'!$A:$O,8,FALSE)=0,"",VLOOKUP($A72,'Annex 2 EHV charges'!$A:$O,8,FALSE)),"")</f>
        <v/>
      </c>
      <c r="F72" s="72" t="str">
        <f>IFERROR(IF(VLOOKUP($A72,'Annex 2 EHV charges'!$A:$O,9,FALSE)=0,"",VLOOKUP($A72,'Annex 2 EHV charges'!$A:$O,9,FALSE)),"")</f>
        <v/>
      </c>
      <c r="G72" s="72" t="str">
        <f>IFERROR(IF(VLOOKUP($A72,'Annex 2 EHV charges'!$A:$O,10,FALSE)=0,"",VLOOKUP($A72,'Annex 2 EHV charges'!$A:$O,10,FALSE)),"")</f>
        <v/>
      </c>
      <c r="H72" s="72" t="str">
        <f>IFERROR(IF(VLOOKUP($A72,'Annex 2 EHV charges'!$A:$O,11,FALSE)=0,"",VLOOKUP($A72,'Annex 2 EHV charges'!$A:$O,11,FALSE)),"")</f>
        <v/>
      </c>
    </row>
    <row r="73" spans="1:8" ht="30" customHeight="1" x14ac:dyDescent="0.2">
      <c r="A73" s="73" t="str">
        <f t="array" ref="A73">IFERROR(INDEX('Annex 2 EHV charges'!$A$10:$A$11, MATCH(0, IF(ISBLANK('Annex 2 EHV charges'!$A$10:$A$11),1, COUNTIF(A$4:$A72, 'Annex 2 EHV charges'!$A$10:$A$11)), 0)),"")</f>
        <v/>
      </c>
      <c r="B73" s="74" t="str">
        <f>IF($A73="","",VLOOKUP($A73,'Annex 2 EHV charges'!$A:$O,2,0))</f>
        <v/>
      </c>
      <c r="C73" s="75" t="str">
        <f>IF($A73="","",VLOOKUP($A73,'Annex 2 EHV charges'!$A:$O,3,0))</f>
        <v/>
      </c>
      <c r="D73" s="73" t="str">
        <f>IF($A73="","",VLOOKUP($A73,'Annex 2 EHV charges'!$A:$O,7,0))</f>
        <v/>
      </c>
      <c r="E73" s="71" t="str">
        <f>IFERROR(IF(VLOOKUP($A73,'Annex 2 EHV charges'!$A:$O,8,FALSE)=0,"",VLOOKUP($A73,'Annex 2 EHV charges'!$A:$O,8,FALSE)),"")</f>
        <v/>
      </c>
      <c r="F73" s="72" t="str">
        <f>IFERROR(IF(VLOOKUP($A73,'Annex 2 EHV charges'!$A:$O,9,FALSE)=0,"",VLOOKUP($A73,'Annex 2 EHV charges'!$A:$O,9,FALSE)),"")</f>
        <v/>
      </c>
      <c r="G73" s="72" t="str">
        <f>IFERROR(IF(VLOOKUP($A73,'Annex 2 EHV charges'!$A:$O,10,FALSE)=0,"",VLOOKUP($A73,'Annex 2 EHV charges'!$A:$O,10,FALSE)),"")</f>
        <v/>
      </c>
      <c r="H73" s="72" t="str">
        <f>IFERROR(IF(VLOOKUP($A73,'Annex 2 EHV charges'!$A:$O,11,FALSE)=0,"",VLOOKUP($A73,'Annex 2 EHV charges'!$A:$O,11,FALSE)),"")</f>
        <v/>
      </c>
    </row>
    <row r="74" spans="1:8" ht="30" customHeight="1" x14ac:dyDescent="0.2">
      <c r="A74" s="73" t="str">
        <f t="array" ref="A74">IFERROR(INDEX('Annex 2 EHV charges'!$A$10:$A$11, MATCH(0, IF(ISBLANK('Annex 2 EHV charges'!$A$10:$A$11),1, COUNTIF(A$4:$A73, 'Annex 2 EHV charges'!$A$10:$A$11)), 0)),"")</f>
        <v/>
      </c>
      <c r="B74" s="74" t="str">
        <f>IF($A74="","",VLOOKUP($A74,'Annex 2 EHV charges'!$A:$O,2,0))</f>
        <v/>
      </c>
      <c r="C74" s="75" t="str">
        <f>IF($A74="","",VLOOKUP($A74,'Annex 2 EHV charges'!$A:$O,3,0))</f>
        <v/>
      </c>
      <c r="D74" s="73" t="str">
        <f>IF($A74="","",VLOOKUP($A74,'Annex 2 EHV charges'!$A:$O,7,0))</f>
        <v/>
      </c>
      <c r="E74" s="71" t="str">
        <f>IFERROR(IF(VLOOKUP($A74,'Annex 2 EHV charges'!$A:$O,8,FALSE)=0,"",VLOOKUP($A74,'Annex 2 EHV charges'!$A:$O,8,FALSE)),"")</f>
        <v/>
      </c>
      <c r="F74" s="72" t="str">
        <f>IFERROR(IF(VLOOKUP($A74,'Annex 2 EHV charges'!$A:$O,9,FALSE)=0,"",VLOOKUP($A74,'Annex 2 EHV charges'!$A:$O,9,FALSE)),"")</f>
        <v/>
      </c>
      <c r="G74" s="72" t="str">
        <f>IFERROR(IF(VLOOKUP($A74,'Annex 2 EHV charges'!$A:$O,10,FALSE)=0,"",VLOOKUP($A74,'Annex 2 EHV charges'!$A:$O,10,FALSE)),"")</f>
        <v/>
      </c>
      <c r="H74" s="72" t="str">
        <f>IFERROR(IF(VLOOKUP($A74,'Annex 2 EHV charges'!$A:$O,11,FALSE)=0,"",VLOOKUP($A74,'Annex 2 EHV charges'!$A:$O,11,FALSE)),"")</f>
        <v/>
      </c>
    </row>
    <row r="75" spans="1:8" ht="30" customHeight="1" x14ac:dyDescent="0.2">
      <c r="A75" s="73" t="str">
        <f t="array" ref="A75">IFERROR(INDEX('Annex 2 EHV charges'!$A$10:$A$11, MATCH(0, IF(ISBLANK('Annex 2 EHV charges'!$A$10:$A$11),1, COUNTIF(A$4:$A74, 'Annex 2 EHV charges'!$A$10:$A$11)), 0)),"")</f>
        <v/>
      </c>
      <c r="B75" s="74" t="str">
        <f>IF($A75="","",VLOOKUP($A75,'Annex 2 EHV charges'!$A:$O,2,0))</f>
        <v/>
      </c>
      <c r="C75" s="75" t="str">
        <f>IF($A75="","",VLOOKUP($A75,'Annex 2 EHV charges'!$A:$O,3,0))</f>
        <v/>
      </c>
      <c r="D75" s="73" t="str">
        <f>IF($A75="","",VLOOKUP($A75,'Annex 2 EHV charges'!$A:$O,7,0))</f>
        <v/>
      </c>
      <c r="E75" s="71" t="str">
        <f>IFERROR(IF(VLOOKUP($A75,'Annex 2 EHV charges'!$A:$O,8,FALSE)=0,"",VLOOKUP($A75,'Annex 2 EHV charges'!$A:$O,8,FALSE)),"")</f>
        <v/>
      </c>
      <c r="F75" s="72" t="str">
        <f>IFERROR(IF(VLOOKUP($A75,'Annex 2 EHV charges'!$A:$O,9,FALSE)=0,"",VLOOKUP($A75,'Annex 2 EHV charges'!$A:$O,9,FALSE)),"")</f>
        <v/>
      </c>
      <c r="G75" s="72" t="str">
        <f>IFERROR(IF(VLOOKUP($A75,'Annex 2 EHV charges'!$A:$O,10,FALSE)=0,"",VLOOKUP($A75,'Annex 2 EHV charges'!$A:$O,10,FALSE)),"")</f>
        <v/>
      </c>
      <c r="H75" s="72" t="str">
        <f>IFERROR(IF(VLOOKUP($A75,'Annex 2 EHV charges'!$A:$O,11,FALSE)=0,"",VLOOKUP($A75,'Annex 2 EHV charges'!$A:$O,11,FALSE)),"")</f>
        <v/>
      </c>
    </row>
    <row r="76" spans="1:8" ht="30" customHeight="1" x14ac:dyDescent="0.2">
      <c r="A76" s="73" t="str">
        <f t="array" ref="A76">IFERROR(INDEX('Annex 2 EHV charges'!$A$10:$A$11, MATCH(0, IF(ISBLANK('Annex 2 EHV charges'!$A$10:$A$11),1, COUNTIF(A$4:$A75, 'Annex 2 EHV charges'!$A$10:$A$11)), 0)),"")</f>
        <v/>
      </c>
      <c r="B76" s="74" t="str">
        <f>IF($A76="","",VLOOKUP($A76,'Annex 2 EHV charges'!$A:$O,2,0))</f>
        <v/>
      </c>
      <c r="C76" s="75" t="str">
        <f>IF($A76="","",VLOOKUP($A76,'Annex 2 EHV charges'!$A:$O,3,0))</f>
        <v/>
      </c>
      <c r="D76" s="73" t="str">
        <f>IF($A76="","",VLOOKUP($A76,'Annex 2 EHV charges'!$A:$O,7,0))</f>
        <v/>
      </c>
      <c r="E76" s="71" t="str">
        <f>IFERROR(IF(VLOOKUP($A76,'Annex 2 EHV charges'!$A:$O,8,FALSE)=0,"",VLOOKUP($A76,'Annex 2 EHV charges'!$A:$O,8,FALSE)),"")</f>
        <v/>
      </c>
      <c r="F76" s="72" t="str">
        <f>IFERROR(IF(VLOOKUP($A76,'Annex 2 EHV charges'!$A:$O,9,FALSE)=0,"",VLOOKUP($A76,'Annex 2 EHV charges'!$A:$O,9,FALSE)),"")</f>
        <v/>
      </c>
      <c r="G76" s="72" t="str">
        <f>IFERROR(IF(VLOOKUP($A76,'Annex 2 EHV charges'!$A:$O,10,FALSE)=0,"",VLOOKUP($A76,'Annex 2 EHV charges'!$A:$O,10,FALSE)),"")</f>
        <v/>
      </c>
      <c r="H76" s="72" t="str">
        <f>IFERROR(IF(VLOOKUP($A76,'Annex 2 EHV charges'!$A:$O,11,FALSE)=0,"",VLOOKUP($A76,'Annex 2 EHV charges'!$A:$O,11,FALSE)),"")</f>
        <v/>
      </c>
    </row>
    <row r="77" spans="1:8" ht="30" customHeight="1" x14ac:dyDescent="0.2">
      <c r="A77" s="73" t="str">
        <f t="array" ref="A77">IFERROR(INDEX('Annex 2 EHV charges'!$A$10:$A$11, MATCH(0, IF(ISBLANK('Annex 2 EHV charges'!$A$10:$A$11),1, COUNTIF(A$4:$A76, 'Annex 2 EHV charges'!$A$10:$A$11)), 0)),"")</f>
        <v/>
      </c>
      <c r="B77" s="74" t="str">
        <f>IF($A77="","",VLOOKUP($A77,'Annex 2 EHV charges'!$A:$O,2,0))</f>
        <v/>
      </c>
      <c r="C77" s="75" t="str">
        <f>IF($A77="","",VLOOKUP($A77,'Annex 2 EHV charges'!$A:$O,3,0))</f>
        <v/>
      </c>
      <c r="D77" s="73" t="str">
        <f>IF($A77="","",VLOOKUP($A77,'Annex 2 EHV charges'!$A:$O,7,0))</f>
        <v/>
      </c>
      <c r="E77" s="71" t="str">
        <f>IFERROR(IF(VLOOKUP($A77,'Annex 2 EHV charges'!$A:$O,8,FALSE)=0,"",VLOOKUP($A77,'Annex 2 EHV charges'!$A:$O,8,FALSE)),"")</f>
        <v/>
      </c>
      <c r="F77" s="72" t="str">
        <f>IFERROR(IF(VLOOKUP($A77,'Annex 2 EHV charges'!$A:$O,9,FALSE)=0,"",VLOOKUP($A77,'Annex 2 EHV charges'!$A:$O,9,FALSE)),"")</f>
        <v/>
      </c>
      <c r="G77" s="72" t="str">
        <f>IFERROR(IF(VLOOKUP($A77,'Annex 2 EHV charges'!$A:$O,10,FALSE)=0,"",VLOOKUP($A77,'Annex 2 EHV charges'!$A:$O,10,FALSE)),"")</f>
        <v/>
      </c>
      <c r="H77" s="72" t="str">
        <f>IFERROR(IF(VLOOKUP($A77,'Annex 2 EHV charges'!$A:$O,11,FALSE)=0,"",VLOOKUP($A77,'Annex 2 EHV charges'!$A:$O,11,FALSE)),"")</f>
        <v/>
      </c>
    </row>
    <row r="78" spans="1:8" ht="30" customHeight="1" x14ac:dyDescent="0.2">
      <c r="A78" s="73" t="str">
        <f t="array" ref="A78">IFERROR(INDEX('Annex 2 EHV charges'!$A$10:$A$11, MATCH(0, IF(ISBLANK('Annex 2 EHV charges'!$A$10:$A$11),1, COUNTIF(A$4:$A77, 'Annex 2 EHV charges'!$A$10:$A$11)), 0)),"")</f>
        <v/>
      </c>
      <c r="B78" s="74" t="str">
        <f>IF($A78="","",VLOOKUP($A78,'Annex 2 EHV charges'!$A:$O,2,0))</f>
        <v/>
      </c>
      <c r="C78" s="75" t="str">
        <f>IF($A78="","",VLOOKUP($A78,'Annex 2 EHV charges'!$A:$O,3,0))</f>
        <v/>
      </c>
      <c r="D78" s="73" t="str">
        <f>IF($A78="","",VLOOKUP($A78,'Annex 2 EHV charges'!$A:$O,7,0))</f>
        <v/>
      </c>
      <c r="E78" s="71" t="str">
        <f>IFERROR(IF(VLOOKUP($A78,'Annex 2 EHV charges'!$A:$O,8,FALSE)=0,"",VLOOKUP($A78,'Annex 2 EHV charges'!$A:$O,8,FALSE)),"")</f>
        <v/>
      </c>
      <c r="F78" s="72" t="str">
        <f>IFERROR(IF(VLOOKUP($A78,'Annex 2 EHV charges'!$A:$O,9,FALSE)=0,"",VLOOKUP($A78,'Annex 2 EHV charges'!$A:$O,9,FALSE)),"")</f>
        <v/>
      </c>
      <c r="G78" s="72" t="str">
        <f>IFERROR(IF(VLOOKUP($A78,'Annex 2 EHV charges'!$A:$O,10,FALSE)=0,"",VLOOKUP($A78,'Annex 2 EHV charges'!$A:$O,10,FALSE)),"")</f>
        <v/>
      </c>
      <c r="H78" s="72" t="str">
        <f>IFERROR(IF(VLOOKUP($A78,'Annex 2 EHV charges'!$A:$O,11,FALSE)=0,"",VLOOKUP($A78,'Annex 2 EHV charges'!$A:$O,11,FALSE)),"")</f>
        <v/>
      </c>
    </row>
    <row r="79" spans="1:8" ht="30" customHeight="1" x14ac:dyDescent="0.2">
      <c r="A79" s="73" t="str">
        <f t="array" ref="A79">IFERROR(INDEX('Annex 2 EHV charges'!$A$10:$A$11, MATCH(0, IF(ISBLANK('Annex 2 EHV charges'!$A$10:$A$11),1, COUNTIF(A$4:$A78, 'Annex 2 EHV charges'!$A$10:$A$11)), 0)),"")</f>
        <v/>
      </c>
      <c r="B79" s="74" t="str">
        <f>IF($A79="","",VLOOKUP($A79,'Annex 2 EHV charges'!$A:$O,2,0))</f>
        <v/>
      </c>
      <c r="C79" s="75" t="str">
        <f>IF($A79="","",VLOOKUP($A79,'Annex 2 EHV charges'!$A:$O,3,0))</f>
        <v/>
      </c>
      <c r="D79" s="73" t="str">
        <f>IF($A79="","",VLOOKUP($A79,'Annex 2 EHV charges'!$A:$O,7,0))</f>
        <v/>
      </c>
      <c r="E79" s="71" t="str">
        <f>IFERROR(IF(VLOOKUP($A79,'Annex 2 EHV charges'!$A:$O,8,FALSE)=0,"",VLOOKUP($A79,'Annex 2 EHV charges'!$A:$O,8,FALSE)),"")</f>
        <v/>
      </c>
      <c r="F79" s="72" t="str">
        <f>IFERROR(IF(VLOOKUP($A79,'Annex 2 EHV charges'!$A:$O,9,FALSE)=0,"",VLOOKUP($A79,'Annex 2 EHV charges'!$A:$O,9,FALSE)),"")</f>
        <v/>
      </c>
      <c r="G79" s="72" t="str">
        <f>IFERROR(IF(VLOOKUP($A79,'Annex 2 EHV charges'!$A:$O,10,FALSE)=0,"",VLOOKUP($A79,'Annex 2 EHV charges'!$A:$O,10,FALSE)),"")</f>
        <v/>
      </c>
      <c r="H79" s="72" t="str">
        <f>IFERROR(IF(VLOOKUP($A79,'Annex 2 EHV charges'!$A:$O,11,FALSE)=0,"",VLOOKUP($A79,'Annex 2 EHV charges'!$A:$O,11,FALSE)),"")</f>
        <v/>
      </c>
    </row>
    <row r="80" spans="1:8" ht="30" customHeight="1" x14ac:dyDescent="0.2">
      <c r="A80" s="73" t="str">
        <f t="array" ref="A80">IFERROR(INDEX('Annex 2 EHV charges'!$A$10:$A$11, MATCH(0, IF(ISBLANK('Annex 2 EHV charges'!$A$10:$A$11),1, COUNTIF(A$4:$A79, 'Annex 2 EHV charges'!$A$10:$A$11)), 0)),"")</f>
        <v/>
      </c>
      <c r="B80" s="74" t="str">
        <f>IF($A80="","",VLOOKUP($A80,'Annex 2 EHV charges'!$A:$O,2,0))</f>
        <v/>
      </c>
      <c r="C80" s="75" t="str">
        <f>IF($A80="","",VLOOKUP($A80,'Annex 2 EHV charges'!$A:$O,3,0))</f>
        <v/>
      </c>
      <c r="D80" s="73" t="str">
        <f>IF($A80="","",VLOOKUP($A80,'Annex 2 EHV charges'!$A:$O,7,0))</f>
        <v/>
      </c>
      <c r="E80" s="71" t="str">
        <f>IFERROR(IF(VLOOKUP($A80,'Annex 2 EHV charges'!$A:$O,8,FALSE)=0,"",VLOOKUP($A80,'Annex 2 EHV charges'!$A:$O,8,FALSE)),"")</f>
        <v/>
      </c>
      <c r="F80" s="72" t="str">
        <f>IFERROR(IF(VLOOKUP($A80,'Annex 2 EHV charges'!$A:$O,9,FALSE)=0,"",VLOOKUP($A80,'Annex 2 EHV charges'!$A:$O,9,FALSE)),"")</f>
        <v/>
      </c>
      <c r="G80" s="72" t="str">
        <f>IFERROR(IF(VLOOKUP($A80,'Annex 2 EHV charges'!$A:$O,10,FALSE)=0,"",VLOOKUP($A80,'Annex 2 EHV charges'!$A:$O,10,FALSE)),"")</f>
        <v/>
      </c>
      <c r="H80" s="72" t="str">
        <f>IFERROR(IF(VLOOKUP($A80,'Annex 2 EHV charges'!$A:$O,11,FALSE)=0,"",VLOOKUP($A80,'Annex 2 EHV charges'!$A:$O,11,FALSE)),"")</f>
        <v/>
      </c>
    </row>
    <row r="81" spans="1:8" x14ac:dyDescent="0.2">
      <c r="A81" s="73" t="str">
        <f t="array" ref="A81">IFERROR(INDEX('Annex 2 EHV charges'!$A$10:$A$11, MATCH(0, IF(ISBLANK('Annex 2 EHV charges'!$A$10:$A$11),1, COUNTIF(A$4:$A80, 'Annex 2 EHV charges'!$A$10:$A$11)), 0)),"")</f>
        <v/>
      </c>
      <c r="B81" s="74" t="str">
        <f>IF($A81="","",VLOOKUP($A81,'Annex 2 EHV charges'!$A:$O,2,0))</f>
        <v/>
      </c>
      <c r="C81" s="75" t="str">
        <f>IF($A81="","",VLOOKUP($A81,'Annex 2 EHV charges'!$A:$O,3,0))</f>
        <v/>
      </c>
      <c r="D81" s="73" t="str">
        <f>IF($A81="","",VLOOKUP($A81,'Annex 2 EHV charges'!$A:$O,7,0))</f>
        <v/>
      </c>
      <c r="E81" s="71" t="str">
        <f>IFERROR(IF(VLOOKUP($A81,'Annex 2 EHV charges'!$A:$O,8,FALSE)=0,"",VLOOKUP($A81,'Annex 2 EHV charges'!$A:$O,8,FALSE)),"")</f>
        <v/>
      </c>
      <c r="F81" s="72" t="str">
        <f>IFERROR(IF(VLOOKUP($A81,'Annex 2 EHV charges'!$A:$O,9,FALSE)=0,"",VLOOKUP($A81,'Annex 2 EHV charges'!$A:$O,9,FALSE)),"")</f>
        <v/>
      </c>
      <c r="G81" s="72" t="str">
        <f>IFERROR(IF(VLOOKUP($A81,'Annex 2 EHV charges'!$A:$O,10,FALSE)=0,"",VLOOKUP($A81,'Annex 2 EHV charges'!$A:$O,10,FALSE)),"")</f>
        <v/>
      </c>
      <c r="H81" s="72" t="str">
        <f>IFERROR(IF(VLOOKUP($A81,'Annex 2 EHV charges'!$A:$O,11,FALSE)=0,"",VLOOKUP($A81,'Annex 2 EHV charges'!$A:$O,11,FALSE)),"")</f>
        <v/>
      </c>
    </row>
    <row r="82" spans="1:8" ht="30" customHeight="1" x14ac:dyDescent="0.2">
      <c r="A82" s="73" t="str">
        <f t="array" ref="A82">IFERROR(INDEX('Annex 2 EHV charges'!$A$10:$A$11, MATCH(0, IF(ISBLANK('Annex 2 EHV charges'!$A$10:$A$11),1, COUNTIF(A$4:$A81, 'Annex 2 EHV charges'!$A$10:$A$11)), 0)),"")</f>
        <v/>
      </c>
      <c r="B82" s="74" t="str">
        <f>IF($A82="","",VLOOKUP($A82,'Annex 2 EHV charges'!$A:$O,2,0))</f>
        <v/>
      </c>
      <c r="C82" s="75" t="str">
        <f>IF($A82="","",VLOOKUP($A82,'Annex 2 EHV charges'!$A:$O,3,0))</f>
        <v/>
      </c>
      <c r="D82" s="73" t="str">
        <f>IF($A82="","",VLOOKUP($A82,'Annex 2 EHV charges'!$A:$O,7,0))</f>
        <v/>
      </c>
      <c r="E82" s="71" t="str">
        <f>IFERROR(IF(VLOOKUP($A82,'Annex 2 EHV charges'!$A:$O,8,FALSE)=0,"",VLOOKUP($A82,'Annex 2 EHV charges'!$A:$O,8,FALSE)),"")</f>
        <v/>
      </c>
      <c r="F82" s="72" t="str">
        <f>IFERROR(IF(VLOOKUP($A82,'Annex 2 EHV charges'!$A:$O,9,FALSE)=0,"",VLOOKUP($A82,'Annex 2 EHV charges'!$A:$O,9,FALSE)),"")</f>
        <v/>
      </c>
      <c r="G82" s="72" t="str">
        <f>IFERROR(IF(VLOOKUP($A82,'Annex 2 EHV charges'!$A:$O,10,FALSE)=0,"",VLOOKUP($A82,'Annex 2 EHV charges'!$A:$O,10,FALSE)),"")</f>
        <v/>
      </c>
      <c r="H82" s="72" t="str">
        <f>IFERROR(IF(VLOOKUP($A82,'Annex 2 EHV charges'!$A:$O,11,FALSE)=0,"",VLOOKUP($A82,'Annex 2 EHV charges'!$A:$O,11,FALSE)),"")</f>
        <v/>
      </c>
    </row>
    <row r="83" spans="1:8" ht="30" customHeight="1" x14ac:dyDescent="0.2">
      <c r="A83" s="73" t="str">
        <f t="array" ref="A83">IFERROR(INDEX('Annex 2 EHV charges'!$A$10:$A$11, MATCH(0, IF(ISBLANK('Annex 2 EHV charges'!$A$10:$A$11),1, COUNTIF(A$4:$A82, 'Annex 2 EHV charges'!$A$10:$A$11)), 0)),"")</f>
        <v/>
      </c>
      <c r="B83" s="74" t="str">
        <f>IF($A83="","",VLOOKUP($A83,'Annex 2 EHV charges'!$A:$O,2,0))</f>
        <v/>
      </c>
      <c r="C83" s="75" t="str">
        <f>IF($A83="","",VLOOKUP($A83,'Annex 2 EHV charges'!$A:$O,3,0))</f>
        <v/>
      </c>
      <c r="D83" s="73" t="str">
        <f>IF($A83="","",VLOOKUP($A83,'Annex 2 EHV charges'!$A:$O,7,0))</f>
        <v/>
      </c>
      <c r="E83" s="71" t="str">
        <f>IFERROR(IF(VLOOKUP($A83,'Annex 2 EHV charges'!$A:$O,8,FALSE)=0,"",VLOOKUP($A83,'Annex 2 EHV charges'!$A:$O,8,FALSE)),"")</f>
        <v/>
      </c>
      <c r="F83" s="72" t="str">
        <f>IFERROR(IF(VLOOKUP($A83,'Annex 2 EHV charges'!$A:$O,9,FALSE)=0,"",VLOOKUP($A83,'Annex 2 EHV charges'!$A:$O,9,FALSE)),"")</f>
        <v/>
      </c>
      <c r="G83" s="72" t="str">
        <f>IFERROR(IF(VLOOKUP($A83,'Annex 2 EHV charges'!$A:$O,10,FALSE)=0,"",VLOOKUP($A83,'Annex 2 EHV charges'!$A:$O,10,FALSE)),"")</f>
        <v/>
      </c>
      <c r="H83" s="72" t="str">
        <f>IFERROR(IF(VLOOKUP($A83,'Annex 2 EHV charges'!$A:$O,11,FALSE)=0,"",VLOOKUP($A83,'Annex 2 EHV charges'!$A:$O,11,FALSE)),"")</f>
        <v/>
      </c>
    </row>
    <row r="84" spans="1:8" ht="30" customHeight="1" x14ac:dyDescent="0.2">
      <c r="A84" s="73" t="str">
        <f t="array" ref="A84">IFERROR(INDEX('Annex 2 EHV charges'!$A$10:$A$11, MATCH(0, IF(ISBLANK('Annex 2 EHV charges'!$A$10:$A$11),1, COUNTIF(A$4:$A83, 'Annex 2 EHV charges'!$A$10:$A$11)), 0)),"")</f>
        <v/>
      </c>
      <c r="B84" s="74" t="str">
        <f>IF($A84="","",VLOOKUP($A84,'Annex 2 EHV charges'!$A:$O,2,0))</f>
        <v/>
      </c>
      <c r="C84" s="75" t="str">
        <f>IF($A84="","",VLOOKUP($A84,'Annex 2 EHV charges'!$A:$O,3,0))</f>
        <v/>
      </c>
      <c r="D84" s="73" t="str">
        <f>IF($A84="","",VLOOKUP($A84,'Annex 2 EHV charges'!$A:$O,7,0))</f>
        <v/>
      </c>
      <c r="E84" s="71" t="str">
        <f>IFERROR(IF(VLOOKUP($A84,'Annex 2 EHV charges'!$A:$O,8,FALSE)=0,"",VLOOKUP($A84,'Annex 2 EHV charges'!$A:$O,8,FALSE)),"")</f>
        <v/>
      </c>
      <c r="F84" s="72" t="str">
        <f>IFERROR(IF(VLOOKUP($A84,'Annex 2 EHV charges'!$A:$O,9,FALSE)=0,"",VLOOKUP($A84,'Annex 2 EHV charges'!$A:$O,9,FALSE)),"")</f>
        <v/>
      </c>
      <c r="G84" s="72" t="str">
        <f>IFERROR(IF(VLOOKUP($A84,'Annex 2 EHV charges'!$A:$O,10,FALSE)=0,"",VLOOKUP($A84,'Annex 2 EHV charges'!$A:$O,10,FALSE)),"")</f>
        <v/>
      </c>
      <c r="H84" s="72" t="str">
        <f>IFERROR(IF(VLOOKUP($A84,'Annex 2 EHV charges'!$A:$O,11,FALSE)=0,"",VLOOKUP($A84,'Annex 2 EHV charges'!$A:$O,11,FALSE)),"")</f>
        <v/>
      </c>
    </row>
    <row r="85" spans="1:8" ht="30" customHeight="1" x14ac:dyDescent="0.2">
      <c r="A85" s="73" t="str">
        <f t="array" ref="A85">IFERROR(INDEX('Annex 2 EHV charges'!$A$10:$A$11, MATCH(0, IF(ISBLANK('Annex 2 EHV charges'!$A$10:$A$11),1, COUNTIF(A$4:$A84, 'Annex 2 EHV charges'!$A$10:$A$11)), 0)),"")</f>
        <v/>
      </c>
      <c r="B85" s="74" t="str">
        <f>IF($A85="","",VLOOKUP($A85,'Annex 2 EHV charges'!$A:$O,2,0))</f>
        <v/>
      </c>
      <c r="C85" s="75" t="str">
        <f>IF($A85="","",VLOOKUP($A85,'Annex 2 EHV charges'!$A:$O,3,0))</f>
        <v/>
      </c>
      <c r="D85" s="73" t="str">
        <f>IF($A85="","",VLOOKUP($A85,'Annex 2 EHV charges'!$A:$O,7,0))</f>
        <v/>
      </c>
      <c r="E85" s="71" t="str">
        <f>IFERROR(IF(VLOOKUP($A85,'Annex 2 EHV charges'!$A:$O,8,FALSE)=0,"",VLOOKUP($A85,'Annex 2 EHV charges'!$A:$O,8,FALSE)),"")</f>
        <v/>
      </c>
      <c r="F85" s="72" t="str">
        <f>IFERROR(IF(VLOOKUP($A85,'Annex 2 EHV charges'!$A:$O,9,FALSE)=0,"",VLOOKUP($A85,'Annex 2 EHV charges'!$A:$O,9,FALSE)),"")</f>
        <v/>
      </c>
      <c r="G85" s="72" t="str">
        <f>IFERROR(IF(VLOOKUP($A85,'Annex 2 EHV charges'!$A:$O,10,FALSE)=0,"",VLOOKUP($A85,'Annex 2 EHV charges'!$A:$O,10,FALSE)),"")</f>
        <v/>
      </c>
      <c r="H85" s="72" t="str">
        <f>IFERROR(IF(VLOOKUP($A85,'Annex 2 EHV charges'!$A:$O,11,FALSE)=0,"",VLOOKUP($A85,'Annex 2 EHV charges'!$A:$O,11,FALSE)),"")</f>
        <v/>
      </c>
    </row>
    <row r="86" spans="1:8" ht="30" customHeight="1" x14ac:dyDescent="0.2">
      <c r="A86" s="73" t="str">
        <f t="array" ref="A86">IFERROR(INDEX('Annex 2 EHV charges'!$A$10:$A$11, MATCH(0, IF(ISBLANK('Annex 2 EHV charges'!$A$10:$A$11),1, COUNTIF(A$4:$A85, 'Annex 2 EHV charges'!$A$10:$A$11)), 0)),"")</f>
        <v/>
      </c>
      <c r="B86" s="74" t="str">
        <f>IF($A86="","",VLOOKUP($A86,'Annex 2 EHV charges'!$A:$O,2,0))</f>
        <v/>
      </c>
      <c r="C86" s="75" t="str">
        <f>IF($A86="","",VLOOKUP($A86,'Annex 2 EHV charges'!$A:$O,3,0))</f>
        <v/>
      </c>
      <c r="D86" s="73" t="str">
        <f>IF($A86="","",VLOOKUP($A86,'Annex 2 EHV charges'!$A:$O,7,0))</f>
        <v/>
      </c>
      <c r="E86" s="71" t="str">
        <f>IFERROR(IF(VLOOKUP($A86,'Annex 2 EHV charges'!$A:$O,8,FALSE)=0,"",VLOOKUP($A86,'Annex 2 EHV charges'!$A:$O,8,FALSE)),"")</f>
        <v/>
      </c>
      <c r="F86" s="72" t="str">
        <f>IFERROR(IF(VLOOKUP($A86,'Annex 2 EHV charges'!$A:$O,9,FALSE)=0,"",VLOOKUP($A86,'Annex 2 EHV charges'!$A:$O,9,FALSE)),"")</f>
        <v/>
      </c>
      <c r="G86" s="72" t="str">
        <f>IFERROR(IF(VLOOKUP($A86,'Annex 2 EHV charges'!$A:$O,10,FALSE)=0,"",VLOOKUP($A86,'Annex 2 EHV charges'!$A:$O,10,FALSE)),"")</f>
        <v/>
      </c>
      <c r="H86" s="72" t="str">
        <f>IFERROR(IF(VLOOKUP($A86,'Annex 2 EHV charges'!$A:$O,11,FALSE)=0,"",VLOOKUP($A86,'Annex 2 EHV charges'!$A:$O,11,FALSE)),"")</f>
        <v/>
      </c>
    </row>
    <row r="87" spans="1:8" ht="30" customHeight="1" x14ac:dyDescent="0.2">
      <c r="A87" s="73" t="str">
        <f t="array" ref="A87">IFERROR(INDEX('Annex 2 EHV charges'!$A$10:$A$11, MATCH(0, IF(ISBLANK('Annex 2 EHV charges'!$A$10:$A$11),1, COUNTIF(A$4:$A86, 'Annex 2 EHV charges'!$A$10:$A$11)), 0)),"")</f>
        <v/>
      </c>
      <c r="B87" s="74" t="str">
        <f>IF($A87="","",VLOOKUP($A87,'Annex 2 EHV charges'!$A:$O,2,0))</f>
        <v/>
      </c>
      <c r="C87" s="75" t="str">
        <f>IF($A87="","",VLOOKUP($A87,'Annex 2 EHV charges'!$A:$O,3,0))</f>
        <v/>
      </c>
      <c r="D87" s="73" t="str">
        <f>IF($A87="","",VLOOKUP($A87,'Annex 2 EHV charges'!$A:$O,7,0))</f>
        <v/>
      </c>
      <c r="E87" s="71" t="str">
        <f>IFERROR(IF(VLOOKUP($A87,'Annex 2 EHV charges'!$A:$O,8,FALSE)=0,"",VLOOKUP($A87,'Annex 2 EHV charges'!$A:$O,8,FALSE)),"")</f>
        <v/>
      </c>
      <c r="F87" s="72" t="str">
        <f>IFERROR(IF(VLOOKUP($A87,'Annex 2 EHV charges'!$A:$O,9,FALSE)=0,"",VLOOKUP($A87,'Annex 2 EHV charges'!$A:$O,9,FALSE)),"")</f>
        <v/>
      </c>
      <c r="G87" s="72" t="str">
        <f>IFERROR(IF(VLOOKUP($A87,'Annex 2 EHV charges'!$A:$O,10,FALSE)=0,"",VLOOKUP($A87,'Annex 2 EHV charges'!$A:$O,10,FALSE)),"")</f>
        <v/>
      </c>
      <c r="H87" s="72" t="str">
        <f>IFERROR(IF(VLOOKUP($A87,'Annex 2 EHV charges'!$A:$O,11,FALSE)=0,"",VLOOKUP($A87,'Annex 2 EHV charges'!$A:$O,11,FALSE)),"")</f>
        <v/>
      </c>
    </row>
    <row r="88" spans="1:8" ht="30" customHeight="1" x14ac:dyDescent="0.2">
      <c r="A88" s="73" t="str">
        <f t="array" ref="A88">IFERROR(INDEX('Annex 2 EHV charges'!$A$10:$A$11, MATCH(0, IF(ISBLANK('Annex 2 EHV charges'!$A$10:$A$11),1, COUNTIF(A$4:$A87, 'Annex 2 EHV charges'!$A$10:$A$11)), 0)),"")</f>
        <v/>
      </c>
      <c r="B88" s="74" t="str">
        <f>IF($A88="","",VLOOKUP($A88,'Annex 2 EHV charges'!$A:$O,2,0))</f>
        <v/>
      </c>
      <c r="C88" s="75" t="str">
        <f>IF($A88="","",VLOOKUP($A88,'Annex 2 EHV charges'!$A:$O,3,0))</f>
        <v/>
      </c>
      <c r="D88" s="73" t="str">
        <f>IF($A88="","",VLOOKUP($A88,'Annex 2 EHV charges'!$A:$O,7,0))</f>
        <v/>
      </c>
      <c r="E88" s="71" t="str">
        <f>IFERROR(IF(VLOOKUP($A88,'Annex 2 EHV charges'!$A:$O,8,FALSE)=0,"",VLOOKUP($A88,'Annex 2 EHV charges'!$A:$O,8,FALSE)),"")</f>
        <v/>
      </c>
      <c r="F88" s="72" t="str">
        <f>IFERROR(IF(VLOOKUP($A88,'Annex 2 EHV charges'!$A:$O,9,FALSE)=0,"",VLOOKUP($A88,'Annex 2 EHV charges'!$A:$O,9,FALSE)),"")</f>
        <v/>
      </c>
      <c r="G88" s="72" t="str">
        <f>IFERROR(IF(VLOOKUP($A88,'Annex 2 EHV charges'!$A:$O,10,FALSE)=0,"",VLOOKUP($A88,'Annex 2 EHV charges'!$A:$O,10,FALSE)),"")</f>
        <v/>
      </c>
      <c r="H88" s="72" t="str">
        <f>IFERROR(IF(VLOOKUP($A88,'Annex 2 EHV charges'!$A:$O,11,FALSE)=0,"",VLOOKUP($A88,'Annex 2 EHV charges'!$A:$O,11,FALSE)),"")</f>
        <v/>
      </c>
    </row>
    <row r="89" spans="1:8" ht="30" customHeight="1" x14ac:dyDescent="0.2">
      <c r="A89" s="73" t="str">
        <f t="array" ref="A89">IFERROR(INDEX('Annex 2 EHV charges'!$A$10:$A$11, MATCH(0, IF(ISBLANK('Annex 2 EHV charges'!$A$10:$A$11),1, COUNTIF(A$4:$A88, 'Annex 2 EHV charges'!$A$10:$A$11)), 0)),"")</f>
        <v/>
      </c>
      <c r="B89" s="74" t="str">
        <f>IF($A89="","",VLOOKUP($A89,'Annex 2 EHV charges'!$A:$O,2,0))</f>
        <v/>
      </c>
      <c r="C89" s="75" t="str">
        <f>IF($A89="","",VLOOKUP($A89,'Annex 2 EHV charges'!$A:$O,3,0))</f>
        <v/>
      </c>
      <c r="D89" s="73" t="str">
        <f>IF($A89="","",VLOOKUP($A89,'Annex 2 EHV charges'!$A:$O,7,0))</f>
        <v/>
      </c>
      <c r="E89" s="71" t="str">
        <f>IFERROR(IF(VLOOKUP($A89,'Annex 2 EHV charges'!$A:$O,8,FALSE)=0,"",VLOOKUP($A89,'Annex 2 EHV charges'!$A:$O,8,FALSE)),"")</f>
        <v/>
      </c>
      <c r="F89" s="72" t="str">
        <f>IFERROR(IF(VLOOKUP($A89,'Annex 2 EHV charges'!$A:$O,9,FALSE)=0,"",VLOOKUP($A89,'Annex 2 EHV charges'!$A:$O,9,FALSE)),"")</f>
        <v/>
      </c>
      <c r="G89" s="72" t="str">
        <f>IFERROR(IF(VLOOKUP($A89,'Annex 2 EHV charges'!$A:$O,10,FALSE)=0,"",VLOOKUP($A89,'Annex 2 EHV charges'!$A:$O,10,FALSE)),"")</f>
        <v/>
      </c>
      <c r="H89" s="72" t="str">
        <f>IFERROR(IF(VLOOKUP($A89,'Annex 2 EHV charges'!$A:$O,11,FALSE)=0,"",VLOOKUP($A89,'Annex 2 EHV charges'!$A:$O,11,FALSE)),"")</f>
        <v/>
      </c>
    </row>
    <row r="90" spans="1:8" x14ac:dyDescent="0.2">
      <c r="A90" s="73" t="str">
        <f t="array" ref="A90">IFERROR(INDEX('Annex 2 EHV charges'!$A$10:$A$11, MATCH(0, IF(ISBLANK('Annex 2 EHV charges'!$A$10:$A$11),1, COUNTIF(A$4:$A89, 'Annex 2 EHV charges'!$A$10:$A$11)), 0)),"")</f>
        <v/>
      </c>
      <c r="B90" s="74" t="str">
        <f>IF($A90="","",VLOOKUP($A90,'Annex 2 EHV charges'!$A:$O,2,0))</f>
        <v/>
      </c>
      <c r="C90" s="75" t="str">
        <f>IF($A90="","",VLOOKUP($A90,'Annex 2 EHV charges'!$A:$O,3,0))</f>
        <v/>
      </c>
      <c r="D90" s="73" t="str">
        <f>IF($A90="","",VLOOKUP($A90,'Annex 2 EHV charges'!$A:$O,7,0))</f>
        <v/>
      </c>
      <c r="E90" s="71" t="str">
        <f>IFERROR(IF(VLOOKUP($A90,'Annex 2 EHV charges'!$A:$O,8,FALSE)=0,"",VLOOKUP($A90,'Annex 2 EHV charges'!$A:$O,8,FALSE)),"")</f>
        <v/>
      </c>
      <c r="F90" s="72" t="str">
        <f>IFERROR(IF(VLOOKUP($A90,'Annex 2 EHV charges'!$A:$O,9,FALSE)=0,"",VLOOKUP($A90,'Annex 2 EHV charges'!$A:$O,9,FALSE)),"")</f>
        <v/>
      </c>
      <c r="G90" s="72" t="str">
        <f>IFERROR(IF(VLOOKUP($A90,'Annex 2 EHV charges'!$A:$O,10,FALSE)=0,"",VLOOKUP($A90,'Annex 2 EHV charges'!$A:$O,10,FALSE)),"")</f>
        <v/>
      </c>
      <c r="H90" s="72" t="str">
        <f>IFERROR(IF(VLOOKUP($A90,'Annex 2 EHV charges'!$A:$O,11,FALSE)=0,"",VLOOKUP($A90,'Annex 2 EHV charges'!$A:$O,11,FALSE)),"")</f>
        <v/>
      </c>
    </row>
    <row r="91" spans="1:8" ht="30" customHeight="1" x14ac:dyDescent="0.2">
      <c r="A91" s="73" t="str">
        <f t="array" ref="A91">IFERROR(INDEX('Annex 2 EHV charges'!$A$10:$A$11, MATCH(0, IF(ISBLANK('Annex 2 EHV charges'!$A$10:$A$11),1, COUNTIF(A$4:$A90, 'Annex 2 EHV charges'!$A$10:$A$11)), 0)),"")</f>
        <v/>
      </c>
      <c r="B91" s="74" t="str">
        <f>IF($A91="","",VLOOKUP($A91,'Annex 2 EHV charges'!$A:$O,2,0))</f>
        <v/>
      </c>
      <c r="C91" s="75" t="str">
        <f>IF($A91="","",VLOOKUP($A91,'Annex 2 EHV charges'!$A:$O,3,0))</f>
        <v/>
      </c>
      <c r="D91" s="73" t="str">
        <f>IF($A91="","",VLOOKUP($A91,'Annex 2 EHV charges'!$A:$O,7,0))</f>
        <v/>
      </c>
      <c r="E91" s="71" t="str">
        <f>IFERROR(IF(VLOOKUP($A91,'Annex 2 EHV charges'!$A:$O,8,FALSE)=0,"",VLOOKUP($A91,'Annex 2 EHV charges'!$A:$O,8,FALSE)),"")</f>
        <v/>
      </c>
      <c r="F91" s="72" t="str">
        <f>IFERROR(IF(VLOOKUP($A91,'Annex 2 EHV charges'!$A:$O,9,FALSE)=0,"",VLOOKUP($A91,'Annex 2 EHV charges'!$A:$O,9,FALSE)),"")</f>
        <v/>
      </c>
      <c r="G91" s="72" t="str">
        <f>IFERROR(IF(VLOOKUP($A91,'Annex 2 EHV charges'!$A:$O,10,FALSE)=0,"",VLOOKUP($A91,'Annex 2 EHV charges'!$A:$O,10,FALSE)),"")</f>
        <v/>
      </c>
      <c r="H91" s="72" t="str">
        <f>IFERROR(IF(VLOOKUP($A91,'Annex 2 EHV charges'!$A:$O,11,FALSE)=0,"",VLOOKUP($A91,'Annex 2 EHV charges'!$A:$O,11,FALSE)),"")</f>
        <v/>
      </c>
    </row>
    <row r="92" spans="1:8" ht="30" customHeight="1" x14ac:dyDescent="0.2">
      <c r="A92" s="73" t="str">
        <f t="array" ref="A92">IFERROR(INDEX('Annex 2 EHV charges'!$A$10:$A$11, MATCH(0, IF(ISBLANK('Annex 2 EHV charges'!$A$10:$A$11),1, COUNTIF(A$4:$A91, 'Annex 2 EHV charges'!$A$10:$A$11)), 0)),"")</f>
        <v/>
      </c>
      <c r="B92" s="74" t="str">
        <f>IF($A92="","",VLOOKUP($A92,'Annex 2 EHV charges'!$A:$O,2,0))</f>
        <v/>
      </c>
      <c r="C92" s="75" t="str">
        <f>IF($A92="","",VLOOKUP($A92,'Annex 2 EHV charges'!$A:$O,3,0))</f>
        <v/>
      </c>
      <c r="D92" s="73" t="str">
        <f>IF($A92="","",VLOOKUP($A92,'Annex 2 EHV charges'!$A:$O,7,0))</f>
        <v/>
      </c>
      <c r="E92" s="71" t="str">
        <f>IFERROR(IF(VLOOKUP($A92,'Annex 2 EHV charges'!$A:$O,8,FALSE)=0,"",VLOOKUP($A92,'Annex 2 EHV charges'!$A:$O,8,FALSE)),"")</f>
        <v/>
      </c>
      <c r="F92" s="72" t="str">
        <f>IFERROR(IF(VLOOKUP($A92,'Annex 2 EHV charges'!$A:$O,9,FALSE)=0,"",VLOOKUP($A92,'Annex 2 EHV charges'!$A:$O,9,FALSE)),"")</f>
        <v/>
      </c>
      <c r="G92" s="72" t="str">
        <f>IFERROR(IF(VLOOKUP($A92,'Annex 2 EHV charges'!$A:$O,10,FALSE)=0,"",VLOOKUP($A92,'Annex 2 EHV charges'!$A:$O,10,FALSE)),"")</f>
        <v/>
      </c>
      <c r="H92" s="72" t="str">
        <f>IFERROR(IF(VLOOKUP($A92,'Annex 2 EHV charges'!$A:$O,11,FALSE)=0,"",VLOOKUP($A92,'Annex 2 EHV charges'!$A:$O,11,FALSE)),"")</f>
        <v/>
      </c>
    </row>
    <row r="93" spans="1:8" ht="30" customHeight="1" x14ac:dyDescent="0.2">
      <c r="A93" s="73" t="str">
        <f t="array" ref="A93">IFERROR(INDEX('Annex 2 EHV charges'!$A$10:$A$11, MATCH(0, IF(ISBLANK('Annex 2 EHV charges'!$A$10:$A$11),1, COUNTIF(A$4:$A92, 'Annex 2 EHV charges'!$A$10:$A$11)), 0)),"")</f>
        <v/>
      </c>
      <c r="B93" s="74" t="str">
        <f>IF($A93="","",VLOOKUP($A93,'Annex 2 EHV charges'!$A:$O,2,0))</f>
        <v/>
      </c>
      <c r="C93" s="75" t="str">
        <f>IF($A93="","",VLOOKUP($A93,'Annex 2 EHV charges'!$A:$O,3,0))</f>
        <v/>
      </c>
      <c r="D93" s="73" t="str">
        <f>IF($A93="","",VLOOKUP($A93,'Annex 2 EHV charges'!$A:$O,7,0))</f>
        <v/>
      </c>
      <c r="E93" s="71" t="str">
        <f>IFERROR(IF(VLOOKUP($A93,'Annex 2 EHV charges'!$A:$O,8,FALSE)=0,"",VLOOKUP($A93,'Annex 2 EHV charges'!$A:$O,8,FALSE)),"")</f>
        <v/>
      </c>
      <c r="F93" s="72" t="str">
        <f>IFERROR(IF(VLOOKUP($A93,'Annex 2 EHV charges'!$A:$O,9,FALSE)=0,"",VLOOKUP($A93,'Annex 2 EHV charges'!$A:$O,9,FALSE)),"")</f>
        <v/>
      </c>
      <c r="G93" s="72" t="str">
        <f>IFERROR(IF(VLOOKUP($A93,'Annex 2 EHV charges'!$A:$O,10,FALSE)=0,"",VLOOKUP($A93,'Annex 2 EHV charges'!$A:$O,10,FALSE)),"")</f>
        <v/>
      </c>
      <c r="H93" s="72" t="str">
        <f>IFERROR(IF(VLOOKUP($A93,'Annex 2 EHV charges'!$A:$O,11,FALSE)=0,"",VLOOKUP($A93,'Annex 2 EHV charges'!$A:$O,11,FALSE)),"")</f>
        <v/>
      </c>
    </row>
    <row r="94" spans="1:8" ht="30" customHeight="1" x14ac:dyDescent="0.2">
      <c r="A94" s="73" t="str">
        <f t="array" ref="A94">IFERROR(INDEX('Annex 2 EHV charges'!$A$10:$A$11, MATCH(0, IF(ISBLANK('Annex 2 EHV charges'!$A$10:$A$11),1, COUNTIF(A$4:$A93, 'Annex 2 EHV charges'!$A$10:$A$11)), 0)),"")</f>
        <v/>
      </c>
      <c r="B94" s="74" t="str">
        <f>IF($A94="","",VLOOKUP($A94,'Annex 2 EHV charges'!$A:$O,2,0))</f>
        <v/>
      </c>
      <c r="C94" s="75" t="str">
        <f>IF($A94="","",VLOOKUP($A94,'Annex 2 EHV charges'!$A:$O,3,0))</f>
        <v/>
      </c>
      <c r="D94" s="73" t="str">
        <f>IF($A94="","",VLOOKUP($A94,'Annex 2 EHV charges'!$A:$O,7,0))</f>
        <v/>
      </c>
      <c r="E94" s="71" t="str">
        <f>IFERROR(IF(VLOOKUP($A94,'Annex 2 EHV charges'!$A:$O,8,FALSE)=0,"",VLOOKUP($A94,'Annex 2 EHV charges'!$A:$O,8,FALSE)),"")</f>
        <v/>
      </c>
      <c r="F94" s="72" t="str">
        <f>IFERROR(IF(VLOOKUP($A94,'Annex 2 EHV charges'!$A:$O,9,FALSE)=0,"",VLOOKUP($A94,'Annex 2 EHV charges'!$A:$O,9,FALSE)),"")</f>
        <v/>
      </c>
      <c r="G94" s="72" t="str">
        <f>IFERROR(IF(VLOOKUP($A94,'Annex 2 EHV charges'!$A:$O,10,FALSE)=0,"",VLOOKUP($A94,'Annex 2 EHV charges'!$A:$O,10,FALSE)),"")</f>
        <v/>
      </c>
      <c r="H94" s="72" t="str">
        <f>IFERROR(IF(VLOOKUP($A94,'Annex 2 EHV charges'!$A:$O,11,FALSE)=0,"",VLOOKUP($A94,'Annex 2 EHV charges'!$A:$O,11,FALSE)),"")</f>
        <v/>
      </c>
    </row>
    <row r="95" spans="1:8" ht="30" customHeight="1" x14ac:dyDescent="0.2">
      <c r="A95" s="73" t="str">
        <f t="array" ref="A95">IFERROR(INDEX('Annex 2 EHV charges'!$A$10:$A$11, MATCH(0, IF(ISBLANK('Annex 2 EHV charges'!$A$10:$A$11),1, COUNTIF(A$4:$A94, 'Annex 2 EHV charges'!$A$10:$A$11)), 0)),"")</f>
        <v/>
      </c>
      <c r="B95" s="74" t="str">
        <f>IF($A95="","",VLOOKUP($A95,'Annex 2 EHV charges'!$A:$O,2,0))</f>
        <v/>
      </c>
      <c r="C95" s="75" t="str">
        <f>IF($A95="","",VLOOKUP($A95,'Annex 2 EHV charges'!$A:$O,3,0))</f>
        <v/>
      </c>
      <c r="D95" s="73" t="str">
        <f>IF($A95="","",VLOOKUP($A95,'Annex 2 EHV charges'!$A:$O,7,0))</f>
        <v/>
      </c>
      <c r="E95" s="71" t="str">
        <f>IFERROR(IF(VLOOKUP($A95,'Annex 2 EHV charges'!$A:$O,8,FALSE)=0,"",VLOOKUP($A95,'Annex 2 EHV charges'!$A:$O,8,FALSE)),"")</f>
        <v/>
      </c>
      <c r="F95" s="72" t="str">
        <f>IFERROR(IF(VLOOKUP($A95,'Annex 2 EHV charges'!$A:$O,9,FALSE)=0,"",VLOOKUP($A95,'Annex 2 EHV charges'!$A:$O,9,FALSE)),"")</f>
        <v/>
      </c>
      <c r="G95" s="72" t="str">
        <f>IFERROR(IF(VLOOKUP($A95,'Annex 2 EHV charges'!$A:$O,10,FALSE)=0,"",VLOOKUP($A95,'Annex 2 EHV charges'!$A:$O,10,FALSE)),"")</f>
        <v/>
      </c>
      <c r="H95" s="72" t="str">
        <f>IFERROR(IF(VLOOKUP($A95,'Annex 2 EHV charges'!$A:$O,11,FALSE)=0,"",VLOOKUP($A95,'Annex 2 EHV charges'!$A:$O,11,FALSE)),"")</f>
        <v/>
      </c>
    </row>
    <row r="96" spans="1:8" ht="30" customHeight="1" x14ac:dyDescent="0.2">
      <c r="A96" s="73" t="str">
        <f t="array" ref="A96">IFERROR(INDEX('Annex 2 EHV charges'!$A$10:$A$11, MATCH(0, IF(ISBLANK('Annex 2 EHV charges'!$A$10:$A$11),1, COUNTIF(A$4:$A95, 'Annex 2 EHV charges'!$A$10:$A$11)), 0)),"")</f>
        <v/>
      </c>
      <c r="B96" s="74" t="str">
        <f>IF($A96="","",VLOOKUP($A96,'Annex 2 EHV charges'!$A:$O,2,0))</f>
        <v/>
      </c>
      <c r="C96" s="75" t="str">
        <f>IF($A96="","",VLOOKUP($A96,'Annex 2 EHV charges'!$A:$O,3,0))</f>
        <v/>
      </c>
      <c r="D96" s="73" t="str">
        <f>IF($A96="","",VLOOKUP($A96,'Annex 2 EHV charges'!$A:$O,7,0))</f>
        <v/>
      </c>
      <c r="E96" s="71" t="str">
        <f>IFERROR(IF(VLOOKUP($A96,'Annex 2 EHV charges'!$A:$O,8,FALSE)=0,"",VLOOKUP($A96,'Annex 2 EHV charges'!$A:$O,8,FALSE)),"")</f>
        <v/>
      </c>
      <c r="F96" s="72" t="str">
        <f>IFERROR(IF(VLOOKUP($A96,'Annex 2 EHV charges'!$A:$O,9,FALSE)=0,"",VLOOKUP($A96,'Annex 2 EHV charges'!$A:$O,9,FALSE)),"")</f>
        <v/>
      </c>
      <c r="G96" s="72" t="str">
        <f>IFERROR(IF(VLOOKUP($A96,'Annex 2 EHV charges'!$A:$O,10,FALSE)=0,"",VLOOKUP($A96,'Annex 2 EHV charges'!$A:$O,10,FALSE)),"")</f>
        <v/>
      </c>
      <c r="H96" s="72" t="str">
        <f>IFERROR(IF(VLOOKUP($A96,'Annex 2 EHV charges'!$A:$O,11,FALSE)=0,"",VLOOKUP($A96,'Annex 2 EHV charges'!$A:$O,11,FALSE)),"")</f>
        <v/>
      </c>
    </row>
    <row r="97" spans="1:8" ht="30" customHeight="1" x14ac:dyDescent="0.2">
      <c r="A97" s="73" t="str">
        <f t="array" ref="A97">IFERROR(INDEX('Annex 2 EHV charges'!$A$10:$A$11, MATCH(0, IF(ISBLANK('Annex 2 EHV charges'!$A$10:$A$11),1, COUNTIF(A$4:$A96, 'Annex 2 EHV charges'!$A$10:$A$11)), 0)),"")</f>
        <v/>
      </c>
      <c r="B97" s="74" t="str">
        <f>IF($A97="","",VLOOKUP($A97,'Annex 2 EHV charges'!$A:$O,2,0))</f>
        <v/>
      </c>
      <c r="C97" s="75" t="str">
        <f>IF($A97="","",VLOOKUP($A97,'Annex 2 EHV charges'!$A:$O,3,0))</f>
        <v/>
      </c>
      <c r="D97" s="73" t="str">
        <f>IF($A97="","",VLOOKUP($A97,'Annex 2 EHV charges'!$A:$O,7,0))</f>
        <v/>
      </c>
      <c r="E97" s="71" t="str">
        <f>IFERROR(IF(VLOOKUP($A97,'Annex 2 EHV charges'!$A:$O,8,FALSE)=0,"",VLOOKUP($A97,'Annex 2 EHV charges'!$A:$O,8,FALSE)),"")</f>
        <v/>
      </c>
      <c r="F97" s="72" t="str">
        <f>IFERROR(IF(VLOOKUP($A97,'Annex 2 EHV charges'!$A:$O,9,FALSE)=0,"",VLOOKUP($A97,'Annex 2 EHV charges'!$A:$O,9,FALSE)),"")</f>
        <v/>
      </c>
      <c r="G97" s="72" t="str">
        <f>IFERROR(IF(VLOOKUP($A97,'Annex 2 EHV charges'!$A:$O,10,FALSE)=0,"",VLOOKUP($A97,'Annex 2 EHV charges'!$A:$O,10,FALSE)),"")</f>
        <v/>
      </c>
      <c r="H97" s="72" t="str">
        <f>IFERROR(IF(VLOOKUP($A97,'Annex 2 EHV charges'!$A:$O,11,FALSE)=0,"",VLOOKUP($A97,'Annex 2 EHV charges'!$A:$O,11,FALSE)),"")</f>
        <v/>
      </c>
    </row>
    <row r="98" spans="1:8" ht="30" customHeight="1" x14ac:dyDescent="0.2">
      <c r="A98" s="73" t="str">
        <f t="array" ref="A98">IFERROR(INDEX('Annex 2 EHV charges'!$A$10:$A$11, MATCH(0, IF(ISBLANK('Annex 2 EHV charges'!$A$10:$A$11),1, COUNTIF(A$4:$A97, 'Annex 2 EHV charges'!$A$10:$A$11)), 0)),"")</f>
        <v/>
      </c>
      <c r="B98" s="74" t="str">
        <f>IF($A98="","",VLOOKUP($A98,'Annex 2 EHV charges'!$A:$O,2,0))</f>
        <v/>
      </c>
      <c r="C98" s="75" t="str">
        <f>IF($A98="","",VLOOKUP($A98,'Annex 2 EHV charges'!$A:$O,3,0))</f>
        <v/>
      </c>
      <c r="D98" s="73" t="str">
        <f>IF($A98="","",VLOOKUP($A98,'Annex 2 EHV charges'!$A:$O,7,0))</f>
        <v/>
      </c>
      <c r="E98" s="71" t="str">
        <f>IFERROR(IF(VLOOKUP($A98,'Annex 2 EHV charges'!$A:$O,8,FALSE)=0,"",VLOOKUP($A98,'Annex 2 EHV charges'!$A:$O,8,FALSE)),"")</f>
        <v/>
      </c>
      <c r="F98" s="72" t="str">
        <f>IFERROR(IF(VLOOKUP($A98,'Annex 2 EHV charges'!$A:$O,9,FALSE)=0,"",VLOOKUP($A98,'Annex 2 EHV charges'!$A:$O,9,FALSE)),"")</f>
        <v/>
      </c>
      <c r="G98" s="72" t="str">
        <f>IFERROR(IF(VLOOKUP($A98,'Annex 2 EHV charges'!$A:$O,10,FALSE)=0,"",VLOOKUP($A98,'Annex 2 EHV charges'!$A:$O,10,FALSE)),"")</f>
        <v/>
      </c>
      <c r="H98" s="72" t="str">
        <f>IFERROR(IF(VLOOKUP($A98,'Annex 2 EHV charges'!$A:$O,11,FALSE)=0,"",VLOOKUP($A98,'Annex 2 EHV charges'!$A:$O,11,FALSE)),"")</f>
        <v/>
      </c>
    </row>
    <row r="99" spans="1:8" ht="30" customHeight="1" x14ac:dyDescent="0.2">
      <c r="A99" s="73" t="str">
        <f t="array" ref="A99">IFERROR(INDEX('Annex 2 EHV charges'!$A$10:$A$11, MATCH(0, IF(ISBLANK('Annex 2 EHV charges'!$A$10:$A$11),1, COUNTIF(A$4:$A98, 'Annex 2 EHV charges'!$A$10:$A$11)), 0)),"")</f>
        <v/>
      </c>
      <c r="B99" s="74" t="str">
        <f>IF($A99="","",VLOOKUP($A99,'Annex 2 EHV charges'!$A:$O,2,0))</f>
        <v/>
      </c>
      <c r="C99" s="75" t="str">
        <f>IF($A99="","",VLOOKUP($A99,'Annex 2 EHV charges'!$A:$O,3,0))</f>
        <v/>
      </c>
      <c r="D99" s="73" t="str">
        <f>IF($A99="","",VLOOKUP($A99,'Annex 2 EHV charges'!$A:$O,7,0))</f>
        <v/>
      </c>
      <c r="E99" s="71" t="str">
        <f>IFERROR(IF(VLOOKUP($A99,'Annex 2 EHV charges'!$A:$O,8,FALSE)=0,"",VLOOKUP($A99,'Annex 2 EHV charges'!$A:$O,8,FALSE)),"")</f>
        <v/>
      </c>
      <c r="F99" s="72" t="str">
        <f>IFERROR(IF(VLOOKUP($A99,'Annex 2 EHV charges'!$A:$O,9,FALSE)=0,"",VLOOKUP($A99,'Annex 2 EHV charges'!$A:$O,9,FALSE)),"")</f>
        <v/>
      </c>
      <c r="G99" s="72" t="str">
        <f>IFERROR(IF(VLOOKUP($A99,'Annex 2 EHV charges'!$A:$O,10,FALSE)=0,"",VLOOKUP($A99,'Annex 2 EHV charges'!$A:$O,10,FALSE)),"")</f>
        <v/>
      </c>
      <c r="H99" s="72" t="str">
        <f>IFERROR(IF(VLOOKUP($A99,'Annex 2 EHV charges'!$A:$O,11,FALSE)=0,"",VLOOKUP($A99,'Annex 2 EHV charges'!$A:$O,11,FALSE)),"")</f>
        <v/>
      </c>
    </row>
    <row r="100" spans="1:8" ht="30" customHeight="1" x14ac:dyDescent="0.2">
      <c r="A100" s="73" t="str">
        <f t="array" ref="A100">IFERROR(INDEX('Annex 2 EHV charges'!$A$10:$A$11, MATCH(0, IF(ISBLANK('Annex 2 EHV charges'!$A$10:$A$11),1, COUNTIF(A$4:$A99, 'Annex 2 EHV charges'!$A$10:$A$11)), 0)),"")</f>
        <v/>
      </c>
      <c r="B100" s="74" t="str">
        <f>IF($A100="","",VLOOKUP($A100,'Annex 2 EHV charges'!$A:$O,2,0))</f>
        <v/>
      </c>
      <c r="C100" s="75" t="str">
        <f>IF($A100="","",VLOOKUP($A100,'Annex 2 EHV charges'!$A:$O,3,0))</f>
        <v/>
      </c>
      <c r="D100" s="73" t="str">
        <f>IF($A100="","",VLOOKUP($A100,'Annex 2 EHV charges'!$A:$O,7,0))</f>
        <v/>
      </c>
      <c r="E100" s="71" t="str">
        <f>IFERROR(IF(VLOOKUP($A100,'Annex 2 EHV charges'!$A:$O,8,FALSE)=0,"",VLOOKUP($A100,'Annex 2 EHV charges'!$A:$O,8,FALSE)),"")</f>
        <v/>
      </c>
      <c r="F100" s="72" t="str">
        <f>IFERROR(IF(VLOOKUP($A100,'Annex 2 EHV charges'!$A:$O,9,FALSE)=0,"",VLOOKUP($A100,'Annex 2 EHV charges'!$A:$O,9,FALSE)),"")</f>
        <v/>
      </c>
      <c r="G100" s="72" t="str">
        <f>IFERROR(IF(VLOOKUP($A100,'Annex 2 EHV charges'!$A:$O,10,FALSE)=0,"",VLOOKUP($A100,'Annex 2 EHV charges'!$A:$O,10,FALSE)),"")</f>
        <v/>
      </c>
      <c r="H100" s="72" t="str">
        <f>IFERROR(IF(VLOOKUP($A100,'Annex 2 EHV charges'!$A:$O,11,FALSE)=0,"",VLOOKUP($A100,'Annex 2 EHV charges'!$A:$O,11,FALSE)),"")</f>
        <v/>
      </c>
    </row>
    <row r="101" spans="1:8" ht="30" customHeight="1" x14ac:dyDescent="0.2">
      <c r="A101" s="73" t="str">
        <f t="array" ref="A101">IFERROR(INDEX('Annex 2 EHV charges'!$A$10:$A$11, MATCH(0, IF(ISBLANK('Annex 2 EHV charges'!$A$10:$A$11),1, COUNTIF(A$4:$A100, 'Annex 2 EHV charges'!$A$10:$A$11)), 0)),"")</f>
        <v/>
      </c>
      <c r="B101" s="74" t="str">
        <f>IF($A101="","",VLOOKUP($A101,'Annex 2 EHV charges'!$A:$O,2,0))</f>
        <v/>
      </c>
      <c r="C101" s="75" t="str">
        <f>IF($A101="","",VLOOKUP($A101,'Annex 2 EHV charges'!$A:$O,3,0))</f>
        <v/>
      </c>
      <c r="D101" s="73" t="str">
        <f>IF($A101="","",VLOOKUP($A101,'Annex 2 EHV charges'!$A:$O,7,0))</f>
        <v/>
      </c>
      <c r="E101" s="71" t="str">
        <f>IFERROR(IF(VLOOKUP($A101,'Annex 2 EHV charges'!$A:$O,8,FALSE)=0,"",VLOOKUP($A101,'Annex 2 EHV charges'!$A:$O,8,FALSE)),"")</f>
        <v/>
      </c>
      <c r="F101" s="72" t="str">
        <f>IFERROR(IF(VLOOKUP($A101,'Annex 2 EHV charges'!$A:$O,9,FALSE)=0,"",VLOOKUP($A101,'Annex 2 EHV charges'!$A:$O,9,FALSE)),"")</f>
        <v/>
      </c>
      <c r="G101" s="72" t="str">
        <f>IFERROR(IF(VLOOKUP($A101,'Annex 2 EHV charges'!$A:$O,10,FALSE)=0,"",VLOOKUP($A101,'Annex 2 EHV charges'!$A:$O,10,FALSE)),"")</f>
        <v/>
      </c>
      <c r="H101" s="72" t="str">
        <f>IFERROR(IF(VLOOKUP($A101,'Annex 2 EHV charges'!$A:$O,11,FALSE)=0,"",VLOOKUP($A101,'Annex 2 EHV charges'!$A:$O,11,FALSE)),"")</f>
        <v/>
      </c>
    </row>
    <row r="102" spans="1:8" ht="30" customHeight="1" x14ac:dyDescent="0.2">
      <c r="A102" s="73" t="str">
        <f t="array" ref="A102">IFERROR(INDEX('Annex 2 EHV charges'!$A$10:$A$11, MATCH(0, IF(ISBLANK('Annex 2 EHV charges'!$A$10:$A$11),1, COUNTIF(A$4:$A101, 'Annex 2 EHV charges'!$A$10:$A$11)), 0)),"")</f>
        <v/>
      </c>
      <c r="B102" s="74" t="str">
        <f>IF($A102="","",VLOOKUP($A102,'Annex 2 EHV charges'!$A:$O,2,0))</f>
        <v/>
      </c>
      <c r="C102" s="75" t="str">
        <f>IF($A102="","",VLOOKUP($A102,'Annex 2 EHV charges'!$A:$O,3,0))</f>
        <v/>
      </c>
      <c r="D102" s="73" t="str">
        <f>IF($A102="","",VLOOKUP($A102,'Annex 2 EHV charges'!$A:$O,7,0))</f>
        <v/>
      </c>
      <c r="E102" s="71" t="str">
        <f>IFERROR(IF(VLOOKUP($A102,'Annex 2 EHV charges'!$A:$O,8,FALSE)=0,"",VLOOKUP($A102,'Annex 2 EHV charges'!$A:$O,8,FALSE)),"")</f>
        <v/>
      </c>
      <c r="F102" s="72" t="str">
        <f>IFERROR(IF(VLOOKUP($A102,'Annex 2 EHV charges'!$A:$O,9,FALSE)=0,"",VLOOKUP($A102,'Annex 2 EHV charges'!$A:$O,9,FALSE)),"")</f>
        <v/>
      </c>
      <c r="G102" s="72" t="str">
        <f>IFERROR(IF(VLOOKUP($A102,'Annex 2 EHV charges'!$A:$O,10,FALSE)=0,"",VLOOKUP($A102,'Annex 2 EHV charges'!$A:$O,10,FALSE)),"")</f>
        <v/>
      </c>
      <c r="H102" s="72" t="str">
        <f>IFERROR(IF(VLOOKUP($A102,'Annex 2 EHV charges'!$A:$O,11,FALSE)=0,"",VLOOKUP($A102,'Annex 2 EHV charges'!$A:$O,11,FALSE)),"")</f>
        <v/>
      </c>
    </row>
    <row r="103" spans="1:8" ht="30" customHeight="1" x14ac:dyDescent="0.2">
      <c r="A103" s="73" t="str">
        <f t="array" ref="A103">IFERROR(INDEX('Annex 2 EHV charges'!$A$10:$A$11, MATCH(0, IF(ISBLANK('Annex 2 EHV charges'!$A$10:$A$11),1, COUNTIF(A$4:$A102, 'Annex 2 EHV charges'!$A$10:$A$11)), 0)),"")</f>
        <v/>
      </c>
      <c r="B103" s="74" t="str">
        <f>IF($A103="","",VLOOKUP($A103,'Annex 2 EHV charges'!$A:$O,2,0))</f>
        <v/>
      </c>
      <c r="C103" s="75" t="str">
        <f>IF($A103="","",VLOOKUP($A103,'Annex 2 EHV charges'!$A:$O,3,0))</f>
        <v/>
      </c>
      <c r="D103" s="73" t="str">
        <f>IF($A103="","",VLOOKUP($A103,'Annex 2 EHV charges'!$A:$O,7,0))</f>
        <v/>
      </c>
      <c r="E103" s="71" t="str">
        <f>IFERROR(IF(VLOOKUP($A103,'Annex 2 EHV charges'!$A:$O,8,FALSE)=0,"",VLOOKUP($A103,'Annex 2 EHV charges'!$A:$O,8,FALSE)),"")</f>
        <v/>
      </c>
      <c r="F103" s="72" t="str">
        <f>IFERROR(IF(VLOOKUP($A103,'Annex 2 EHV charges'!$A:$O,9,FALSE)=0,"",VLOOKUP($A103,'Annex 2 EHV charges'!$A:$O,9,FALSE)),"")</f>
        <v/>
      </c>
      <c r="G103" s="72" t="str">
        <f>IFERROR(IF(VLOOKUP($A103,'Annex 2 EHV charges'!$A:$O,10,FALSE)=0,"",VLOOKUP($A103,'Annex 2 EHV charges'!$A:$O,10,FALSE)),"")</f>
        <v/>
      </c>
      <c r="H103" s="72" t="str">
        <f>IFERROR(IF(VLOOKUP($A103,'Annex 2 EHV charges'!$A:$O,11,FALSE)=0,"",VLOOKUP($A103,'Annex 2 EHV charges'!$A:$O,11,FALSE)),"")</f>
        <v/>
      </c>
    </row>
    <row r="104" spans="1:8" ht="30" customHeight="1" x14ac:dyDescent="0.2">
      <c r="A104" s="73" t="str">
        <f t="array" ref="A104">IFERROR(INDEX('Annex 2 EHV charges'!$A$10:$A$11, MATCH(0, IF(ISBLANK('Annex 2 EHV charges'!$A$10:$A$11),1, COUNTIF(A$4:$A103, 'Annex 2 EHV charges'!$A$10:$A$11)), 0)),"")</f>
        <v/>
      </c>
      <c r="B104" s="74" t="str">
        <f>IF($A104="","",VLOOKUP($A104,'Annex 2 EHV charges'!$A:$O,2,0))</f>
        <v/>
      </c>
      <c r="C104" s="75" t="str">
        <f>IF($A104="","",VLOOKUP($A104,'Annex 2 EHV charges'!$A:$O,3,0))</f>
        <v/>
      </c>
      <c r="D104" s="73" t="str">
        <f>IF($A104="","",VLOOKUP($A104,'Annex 2 EHV charges'!$A:$O,7,0))</f>
        <v/>
      </c>
      <c r="E104" s="71" t="str">
        <f>IFERROR(IF(VLOOKUP($A104,'Annex 2 EHV charges'!$A:$O,8,FALSE)=0,"",VLOOKUP($A104,'Annex 2 EHV charges'!$A:$O,8,FALSE)),"")</f>
        <v/>
      </c>
      <c r="F104" s="72" t="str">
        <f>IFERROR(IF(VLOOKUP($A104,'Annex 2 EHV charges'!$A:$O,9,FALSE)=0,"",VLOOKUP($A104,'Annex 2 EHV charges'!$A:$O,9,FALSE)),"")</f>
        <v/>
      </c>
      <c r="G104" s="72" t="str">
        <f>IFERROR(IF(VLOOKUP($A104,'Annex 2 EHV charges'!$A:$O,10,FALSE)=0,"",VLOOKUP($A104,'Annex 2 EHV charges'!$A:$O,10,FALSE)),"")</f>
        <v/>
      </c>
      <c r="H104" s="72" t="str">
        <f>IFERROR(IF(VLOOKUP($A104,'Annex 2 EHV charges'!$A:$O,11,FALSE)=0,"",VLOOKUP($A104,'Annex 2 EHV charges'!$A:$O,11,FALSE)),"")</f>
        <v/>
      </c>
    </row>
    <row r="105" spans="1:8" ht="30" customHeight="1" x14ac:dyDescent="0.2">
      <c r="A105" s="73" t="str">
        <f t="array" ref="A105">IFERROR(INDEX('Annex 2 EHV charges'!$A$10:$A$11, MATCH(0, IF(ISBLANK('Annex 2 EHV charges'!$A$10:$A$11),1, COUNTIF(A$4:$A104, 'Annex 2 EHV charges'!$A$10:$A$11)), 0)),"")</f>
        <v/>
      </c>
      <c r="B105" s="74" t="str">
        <f>IF($A105="","",VLOOKUP($A105,'Annex 2 EHV charges'!$A:$O,2,0))</f>
        <v/>
      </c>
      <c r="C105" s="75" t="str">
        <f>IF($A105="","",VLOOKUP($A105,'Annex 2 EHV charges'!$A:$O,3,0))</f>
        <v/>
      </c>
      <c r="D105" s="73" t="str">
        <f>IF($A105="","",VLOOKUP($A105,'Annex 2 EHV charges'!$A:$O,7,0))</f>
        <v/>
      </c>
      <c r="E105" s="71" t="str">
        <f>IFERROR(IF(VLOOKUP($A105,'Annex 2 EHV charges'!$A:$O,8,FALSE)=0,"",VLOOKUP($A105,'Annex 2 EHV charges'!$A:$O,8,FALSE)),"")</f>
        <v/>
      </c>
      <c r="F105" s="72" t="str">
        <f>IFERROR(IF(VLOOKUP($A105,'Annex 2 EHV charges'!$A:$O,9,FALSE)=0,"",VLOOKUP($A105,'Annex 2 EHV charges'!$A:$O,9,FALSE)),"")</f>
        <v/>
      </c>
      <c r="G105" s="72" t="str">
        <f>IFERROR(IF(VLOOKUP($A105,'Annex 2 EHV charges'!$A:$O,10,FALSE)=0,"",VLOOKUP($A105,'Annex 2 EHV charges'!$A:$O,10,FALSE)),"")</f>
        <v/>
      </c>
      <c r="H105" s="72" t="str">
        <f>IFERROR(IF(VLOOKUP($A105,'Annex 2 EHV charges'!$A:$O,11,FALSE)=0,"",VLOOKUP($A105,'Annex 2 EHV charges'!$A:$O,11,FALSE)),"")</f>
        <v/>
      </c>
    </row>
    <row r="106" spans="1:8" ht="30" customHeight="1" x14ac:dyDescent="0.2">
      <c r="A106" s="73" t="str">
        <f t="array" ref="A106">IFERROR(INDEX('Annex 2 EHV charges'!$A$10:$A$11, MATCH(0, IF(ISBLANK('Annex 2 EHV charges'!$A$10:$A$11),1, COUNTIF(A$4:$A105, 'Annex 2 EHV charges'!$A$10:$A$11)), 0)),"")</f>
        <v/>
      </c>
      <c r="B106" s="74" t="str">
        <f>IF($A106="","",VLOOKUP($A106,'Annex 2 EHV charges'!$A:$O,2,0))</f>
        <v/>
      </c>
      <c r="C106" s="75" t="str">
        <f>IF($A106="","",VLOOKUP($A106,'Annex 2 EHV charges'!$A:$O,3,0))</f>
        <v/>
      </c>
      <c r="D106" s="73" t="str">
        <f>IF($A106="","",VLOOKUP($A106,'Annex 2 EHV charges'!$A:$O,7,0))</f>
        <v/>
      </c>
      <c r="E106" s="71" t="str">
        <f>IFERROR(IF(VLOOKUP($A106,'Annex 2 EHV charges'!$A:$O,8,FALSE)=0,"",VLOOKUP($A106,'Annex 2 EHV charges'!$A:$O,8,FALSE)),"")</f>
        <v/>
      </c>
      <c r="F106" s="72" t="str">
        <f>IFERROR(IF(VLOOKUP($A106,'Annex 2 EHV charges'!$A:$O,9,FALSE)=0,"",VLOOKUP($A106,'Annex 2 EHV charges'!$A:$O,9,FALSE)),"")</f>
        <v/>
      </c>
      <c r="G106" s="72" t="str">
        <f>IFERROR(IF(VLOOKUP($A106,'Annex 2 EHV charges'!$A:$O,10,FALSE)=0,"",VLOOKUP($A106,'Annex 2 EHV charges'!$A:$O,10,FALSE)),"")</f>
        <v/>
      </c>
      <c r="H106" s="72" t="str">
        <f>IFERROR(IF(VLOOKUP($A106,'Annex 2 EHV charges'!$A:$O,11,FALSE)=0,"",VLOOKUP($A106,'Annex 2 EHV charges'!$A:$O,11,FALSE)),"")</f>
        <v/>
      </c>
    </row>
    <row r="107" spans="1:8" ht="30" customHeight="1" x14ac:dyDescent="0.2">
      <c r="A107" s="73" t="str">
        <f t="array" ref="A107">IFERROR(INDEX('Annex 2 EHV charges'!$A$10:$A$11, MATCH(0, IF(ISBLANK('Annex 2 EHV charges'!$A$10:$A$11),1, COUNTIF(A$4:$A106, 'Annex 2 EHV charges'!$A$10:$A$11)), 0)),"")</f>
        <v/>
      </c>
      <c r="B107" s="74" t="str">
        <f>IF($A107="","",VLOOKUP($A107,'Annex 2 EHV charges'!$A:$O,2,0))</f>
        <v/>
      </c>
      <c r="C107" s="75" t="str">
        <f>IF($A107="","",VLOOKUP($A107,'Annex 2 EHV charges'!$A:$O,3,0))</f>
        <v/>
      </c>
      <c r="D107" s="73" t="str">
        <f>IF($A107="","",VLOOKUP($A107,'Annex 2 EHV charges'!$A:$O,7,0))</f>
        <v/>
      </c>
      <c r="E107" s="71" t="str">
        <f>IFERROR(IF(VLOOKUP($A107,'Annex 2 EHV charges'!$A:$O,8,FALSE)=0,"",VLOOKUP($A107,'Annex 2 EHV charges'!$A:$O,8,FALSE)),"")</f>
        <v/>
      </c>
      <c r="F107" s="72" t="str">
        <f>IFERROR(IF(VLOOKUP($A107,'Annex 2 EHV charges'!$A:$O,9,FALSE)=0,"",VLOOKUP($A107,'Annex 2 EHV charges'!$A:$O,9,FALSE)),"")</f>
        <v/>
      </c>
      <c r="G107" s="72" t="str">
        <f>IFERROR(IF(VLOOKUP($A107,'Annex 2 EHV charges'!$A:$O,10,FALSE)=0,"",VLOOKUP($A107,'Annex 2 EHV charges'!$A:$O,10,FALSE)),"")</f>
        <v/>
      </c>
      <c r="H107" s="72" t="str">
        <f>IFERROR(IF(VLOOKUP($A107,'Annex 2 EHV charges'!$A:$O,11,FALSE)=0,"",VLOOKUP($A107,'Annex 2 EHV charges'!$A:$O,11,FALSE)),"")</f>
        <v/>
      </c>
    </row>
    <row r="108" spans="1:8" ht="30" customHeight="1" x14ac:dyDescent="0.2">
      <c r="A108" s="73" t="str">
        <f t="array" ref="A108">IFERROR(INDEX('Annex 2 EHV charges'!$A$10:$A$11, MATCH(0, IF(ISBLANK('Annex 2 EHV charges'!$A$10:$A$11),1, COUNTIF(A$4:$A107, 'Annex 2 EHV charges'!$A$10:$A$11)), 0)),"")</f>
        <v/>
      </c>
      <c r="B108" s="74" t="str">
        <f>IF($A108="","",VLOOKUP($A108,'Annex 2 EHV charges'!$A:$O,2,0))</f>
        <v/>
      </c>
      <c r="C108" s="75" t="str">
        <f>IF($A108="","",VLOOKUP($A108,'Annex 2 EHV charges'!$A:$O,3,0))</f>
        <v/>
      </c>
      <c r="D108" s="73" t="str">
        <f>IF($A108="","",VLOOKUP($A108,'Annex 2 EHV charges'!$A:$O,7,0))</f>
        <v/>
      </c>
      <c r="E108" s="71" t="str">
        <f>IFERROR(IF(VLOOKUP($A108,'Annex 2 EHV charges'!$A:$O,8,FALSE)=0,"",VLOOKUP($A108,'Annex 2 EHV charges'!$A:$O,8,FALSE)),"")</f>
        <v/>
      </c>
      <c r="F108" s="72" t="str">
        <f>IFERROR(IF(VLOOKUP($A108,'Annex 2 EHV charges'!$A:$O,9,FALSE)=0,"",VLOOKUP($A108,'Annex 2 EHV charges'!$A:$O,9,FALSE)),"")</f>
        <v/>
      </c>
      <c r="G108" s="72" t="str">
        <f>IFERROR(IF(VLOOKUP($A108,'Annex 2 EHV charges'!$A:$O,10,FALSE)=0,"",VLOOKUP($A108,'Annex 2 EHV charges'!$A:$O,10,FALSE)),"")</f>
        <v/>
      </c>
      <c r="H108" s="72" t="str">
        <f>IFERROR(IF(VLOOKUP($A108,'Annex 2 EHV charges'!$A:$O,11,FALSE)=0,"",VLOOKUP($A108,'Annex 2 EHV charges'!$A:$O,11,FALSE)),"")</f>
        <v/>
      </c>
    </row>
    <row r="109" spans="1:8" ht="30" customHeight="1" x14ac:dyDescent="0.2">
      <c r="A109" s="73" t="str">
        <f t="array" ref="A109">IFERROR(INDEX('Annex 2 EHV charges'!$A$10:$A$11, MATCH(0, IF(ISBLANK('Annex 2 EHV charges'!$A$10:$A$11),1, COUNTIF(A$4:$A108, 'Annex 2 EHV charges'!$A$10:$A$11)), 0)),"")</f>
        <v/>
      </c>
      <c r="B109" s="74" t="str">
        <f>IF($A109="","",VLOOKUP($A109,'Annex 2 EHV charges'!$A:$O,2,0))</f>
        <v/>
      </c>
      <c r="C109" s="75" t="str">
        <f>IF($A109="","",VLOOKUP($A109,'Annex 2 EHV charges'!$A:$O,3,0))</f>
        <v/>
      </c>
      <c r="D109" s="73" t="str">
        <f>IF($A109="","",VLOOKUP($A109,'Annex 2 EHV charges'!$A:$O,7,0))</f>
        <v/>
      </c>
      <c r="E109" s="71" t="str">
        <f>IFERROR(IF(VLOOKUP($A109,'Annex 2 EHV charges'!$A:$O,8,FALSE)=0,"",VLOOKUP($A109,'Annex 2 EHV charges'!$A:$O,8,FALSE)),"")</f>
        <v/>
      </c>
      <c r="F109" s="72" t="str">
        <f>IFERROR(IF(VLOOKUP($A109,'Annex 2 EHV charges'!$A:$O,9,FALSE)=0,"",VLOOKUP($A109,'Annex 2 EHV charges'!$A:$O,9,FALSE)),"")</f>
        <v/>
      </c>
      <c r="G109" s="72" t="str">
        <f>IFERROR(IF(VLOOKUP($A109,'Annex 2 EHV charges'!$A:$O,10,FALSE)=0,"",VLOOKUP($A109,'Annex 2 EHV charges'!$A:$O,10,FALSE)),"")</f>
        <v/>
      </c>
      <c r="H109" s="72" t="str">
        <f>IFERROR(IF(VLOOKUP($A109,'Annex 2 EHV charges'!$A:$O,11,FALSE)=0,"",VLOOKUP($A109,'Annex 2 EHV charges'!$A:$O,11,FALSE)),"")</f>
        <v/>
      </c>
    </row>
    <row r="110" spans="1:8" ht="30" customHeight="1" x14ac:dyDescent="0.2">
      <c r="A110" s="73" t="str">
        <f t="array" ref="A110">IFERROR(INDEX('Annex 2 EHV charges'!$A$10:$A$11, MATCH(0, IF(ISBLANK('Annex 2 EHV charges'!$A$10:$A$11),1, COUNTIF(A$4:$A109, 'Annex 2 EHV charges'!$A$10:$A$11)), 0)),"")</f>
        <v/>
      </c>
      <c r="B110" s="74" t="str">
        <f>IF($A110="","",VLOOKUP($A110,'Annex 2 EHV charges'!$A:$O,2,0))</f>
        <v/>
      </c>
      <c r="C110" s="75" t="str">
        <f>IF($A110="","",VLOOKUP($A110,'Annex 2 EHV charges'!$A:$O,3,0))</f>
        <v/>
      </c>
      <c r="D110" s="73" t="str">
        <f>IF($A110="","",VLOOKUP($A110,'Annex 2 EHV charges'!$A:$O,7,0))</f>
        <v/>
      </c>
      <c r="E110" s="71" t="str">
        <f>IFERROR(IF(VLOOKUP($A110,'Annex 2 EHV charges'!$A:$O,8,FALSE)=0,"",VLOOKUP($A110,'Annex 2 EHV charges'!$A:$O,8,FALSE)),"")</f>
        <v/>
      </c>
      <c r="F110" s="72" t="str">
        <f>IFERROR(IF(VLOOKUP($A110,'Annex 2 EHV charges'!$A:$O,9,FALSE)=0,"",VLOOKUP($A110,'Annex 2 EHV charges'!$A:$O,9,FALSE)),"")</f>
        <v/>
      </c>
      <c r="G110" s="72" t="str">
        <f>IFERROR(IF(VLOOKUP($A110,'Annex 2 EHV charges'!$A:$O,10,FALSE)=0,"",VLOOKUP($A110,'Annex 2 EHV charges'!$A:$O,10,FALSE)),"")</f>
        <v/>
      </c>
      <c r="H110" s="72" t="str">
        <f>IFERROR(IF(VLOOKUP($A110,'Annex 2 EHV charges'!$A:$O,11,FALSE)=0,"",VLOOKUP($A110,'Annex 2 EHV charges'!$A:$O,11,FALSE)),"")</f>
        <v/>
      </c>
    </row>
    <row r="111" spans="1:8" ht="30" customHeight="1" x14ac:dyDescent="0.2">
      <c r="A111" s="73" t="str">
        <f t="array" ref="A111">IFERROR(INDEX('Annex 2 EHV charges'!$A$10:$A$11, MATCH(0, IF(ISBLANK('Annex 2 EHV charges'!$A$10:$A$11),1, COUNTIF(A$4:$A110, 'Annex 2 EHV charges'!$A$10:$A$11)), 0)),"")</f>
        <v/>
      </c>
      <c r="B111" s="74" t="str">
        <f>IF($A111="","",VLOOKUP($A111,'Annex 2 EHV charges'!$A:$O,2,0))</f>
        <v/>
      </c>
      <c r="C111" s="75" t="str">
        <f>IF($A111="","",VLOOKUP($A111,'Annex 2 EHV charges'!$A:$O,3,0))</f>
        <v/>
      </c>
      <c r="D111" s="73" t="str">
        <f>IF($A111="","",VLOOKUP($A111,'Annex 2 EHV charges'!$A:$O,7,0))</f>
        <v/>
      </c>
      <c r="E111" s="71" t="str">
        <f>IFERROR(IF(VLOOKUP($A111,'Annex 2 EHV charges'!$A:$O,8,FALSE)=0,"",VLOOKUP($A111,'Annex 2 EHV charges'!$A:$O,8,FALSE)),"")</f>
        <v/>
      </c>
      <c r="F111" s="72" t="str">
        <f>IFERROR(IF(VLOOKUP($A111,'Annex 2 EHV charges'!$A:$O,9,FALSE)=0,"",VLOOKUP($A111,'Annex 2 EHV charges'!$A:$O,9,FALSE)),"")</f>
        <v/>
      </c>
      <c r="G111" s="72" t="str">
        <f>IFERROR(IF(VLOOKUP($A111,'Annex 2 EHV charges'!$A:$O,10,FALSE)=0,"",VLOOKUP($A111,'Annex 2 EHV charges'!$A:$O,10,FALSE)),"")</f>
        <v/>
      </c>
      <c r="H111" s="72" t="str">
        <f>IFERROR(IF(VLOOKUP($A111,'Annex 2 EHV charges'!$A:$O,11,FALSE)=0,"",VLOOKUP($A111,'Annex 2 EHV charges'!$A:$O,11,FALSE)),"")</f>
        <v/>
      </c>
    </row>
    <row r="112" spans="1:8" ht="30" customHeight="1" x14ac:dyDescent="0.2">
      <c r="A112" s="73" t="str">
        <f t="array" ref="A112">IFERROR(INDEX('Annex 2 EHV charges'!$A$10:$A$11, MATCH(0, IF(ISBLANK('Annex 2 EHV charges'!$A$10:$A$11),1, COUNTIF(A$4:$A111, 'Annex 2 EHV charges'!$A$10:$A$11)), 0)),"")</f>
        <v/>
      </c>
      <c r="B112" s="74" t="str">
        <f>IF($A112="","",VLOOKUP($A112,'Annex 2 EHV charges'!$A:$O,2,0))</f>
        <v/>
      </c>
      <c r="C112" s="75" t="str">
        <f>IF($A112="","",VLOOKUP($A112,'Annex 2 EHV charges'!$A:$O,3,0))</f>
        <v/>
      </c>
      <c r="D112" s="73" t="str">
        <f>IF($A112="","",VLOOKUP($A112,'Annex 2 EHV charges'!$A:$O,7,0))</f>
        <v/>
      </c>
      <c r="E112" s="71" t="str">
        <f>IFERROR(IF(VLOOKUP($A112,'Annex 2 EHV charges'!$A:$O,8,FALSE)=0,"",VLOOKUP($A112,'Annex 2 EHV charges'!$A:$O,8,FALSE)),"")</f>
        <v/>
      </c>
      <c r="F112" s="72" t="str">
        <f>IFERROR(IF(VLOOKUP($A112,'Annex 2 EHV charges'!$A:$O,9,FALSE)=0,"",VLOOKUP($A112,'Annex 2 EHV charges'!$A:$O,9,FALSE)),"")</f>
        <v/>
      </c>
      <c r="G112" s="72" t="str">
        <f>IFERROR(IF(VLOOKUP($A112,'Annex 2 EHV charges'!$A:$O,10,FALSE)=0,"",VLOOKUP($A112,'Annex 2 EHV charges'!$A:$O,10,FALSE)),"")</f>
        <v/>
      </c>
      <c r="H112" s="72" t="str">
        <f>IFERROR(IF(VLOOKUP($A112,'Annex 2 EHV charges'!$A:$O,11,FALSE)=0,"",VLOOKUP($A112,'Annex 2 EHV charges'!$A:$O,11,FALSE)),"")</f>
        <v/>
      </c>
    </row>
    <row r="113" spans="1:8" ht="30" customHeight="1" x14ac:dyDescent="0.2">
      <c r="A113" s="73" t="str">
        <f t="array" ref="A113">IFERROR(INDEX('Annex 2 EHV charges'!$A$10:$A$11, MATCH(0, IF(ISBLANK('Annex 2 EHV charges'!$A$10:$A$11),1, COUNTIF(A$4:$A112, 'Annex 2 EHV charges'!$A$10:$A$11)), 0)),"")</f>
        <v/>
      </c>
      <c r="B113" s="74" t="str">
        <f>IF($A113="","",VLOOKUP($A113,'Annex 2 EHV charges'!$A:$O,2,0))</f>
        <v/>
      </c>
      <c r="C113" s="75" t="str">
        <f>IF($A113="","",VLOOKUP($A113,'Annex 2 EHV charges'!$A:$O,3,0))</f>
        <v/>
      </c>
      <c r="D113" s="73" t="str">
        <f>IF($A113="","",VLOOKUP($A113,'Annex 2 EHV charges'!$A:$O,7,0))</f>
        <v/>
      </c>
      <c r="E113" s="71" t="str">
        <f>IFERROR(IF(VLOOKUP($A113,'Annex 2 EHV charges'!$A:$O,8,FALSE)=0,"",VLOOKUP($A113,'Annex 2 EHV charges'!$A:$O,8,FALSE)),"")</f>
        <v/>
      </c>
      <c r="F113" s="72" t="str">
        <f>IFERROR(IF(VLOOKUP($A113,'Annex 2 EHV charges'!$A:$O,9,FALSE)=0,"",VLOOKUP($A113,'Annex 2 EHV charges'!$A:$O,9,FALSE)),"")</f>
        <v/>
      </c>
      <c r="G113" s="72" t="str">
        <f>IFERROR(IF(VLOOKUP($A113,'Annex 2 EHV charges'!$A:$O,10,FALSE)=0,"",VLOOKUP($A113,'Annex 2 EHV charges'!$A:$O,10,FALSE)),"")</f>
        <v/>
      </c>
      <c r="H113" s="72" t="str">
        <f>IFERROR(IF(VLOOKUP($A113,'Annex 2 EHV charges'!$A:$O,11,FALSE)=0,"",VLOOKUP($A113,'Annex 2 EHV charges'!$A:$O,11,FALSE)),"")</f>
        <v/>
      </c>
    </row>
    <row r="114" spans="1:8" ht="30" customHeight="1" x14ac:dyDescent="0.2">
      <c r="A114" s="73" t="str">
        <f t="array" ref="A114">IFERROR(INDEX('Annex 2 EHV charges'!$A$10:$A$11, MATCH(0, IF(ISBLANK('Annex 2 EHV charges'!$A$10:$A$11),1, COUNTIF(A$4:$A113, 'Annex 2 EHV charges'!$A$10:$A$11)), 0)),"")</f>
        <v/>
      </c>
      <c r="B114" s="74" t="str">
        <f>IF($A114="","",VLOOKUP($A114,'Annex 2 EHV charges'!$A:$O,2,0))</f>
        <v/>
      </c>
      <c r="C114" s="75" t="str">
        <f>IF($A114="","",VLOOKUP($A114,'Annex 2 EHV charges'!$A:$O,3,0))</f>
        <v/>
      </c>
      <c r="D114" s="73" t="str">
        <f>IF($A114="","",VLOOKUP($A114,'Annex 2 EHV charges'!$A:$O,7,0))</f>
        <v/>
      </c>
      <c r="E114" s="71" t="str">
        <f>IFERROR(IF(VLOOKUP($A114,'Annex 2 EHV charges'!$A:$O,8,FALSE)=0,"",VLOOKUP($A114,'Annex 2 EHV charges'!$A:$O,8,FALSE)),"")</f>
        <v/>
      </c>
      <c r="F114" s="72" t="str">
        <f>IFERROR(IF(VLOOKUP($A114,'Annex 2 EHV charges'!$A:$O,9,FALSE)=0,"",VLOOKUP($A114,'Annex 2 EHV charges'!$A:$O,9,FALSE)),"")</f>
        <v/>
      </c>
      <c r="G114" s="72" t="str">
        <f>IFERROR(IF(VLOOKUP($A114,'Annex 2 EHV charges'!$A:$O,10,FALSE)=0,"",VLOOKUP($A114,'Annex 2 EHV charges'!$A:$O,10,FALSE)),"")</f>
        <v/>
      </c>
      <c r="H114" s="72" t="str">
        <f>IFERROR(IF(VLOOKUP($A114,'Annex 2 EHV charges'!$A:$O,11,FALSE)=0,"",VLOOKUP($A114,'Annex 2 EHV charges'!$A:$O,11,FALSE)),"")</f>
        <v/>
      </c>
    </row>
    <row r="115" spans="1:8" ht="30" customHeight="1" x14ac:dyDescent="0.2">
      <c r="A115" s="73" t="str">
        <f t="array" ref="A115">IFERROR(INDEX('Annex 2 EHV charges'!$A$10:$A$11, MATCH(0, IF(ISBLANK('Annex 2 EHV charges'!$A$10:$A$11),1, COUNTIF(A$4:$A114, 'Annex 2 EHV charges'!$A$10:$A$11)), 0)),"")</f>
        <v/>
      </c>
      <c r="B115" s="74" t="str">
        <f>IF($A115="","",VLOOKUP($A115,'Annex 2 EHV charges'!$A:$O,2,0))</f>
        <v/>
      </c>
      <c r="C115" s="75" t="str">
        <f>IF($A115="","",VLOOKUP($A115,'Annex 2 EHV charges'!$A:$O,3,0))</f>
        <v/>
      </c>
      <c r="D115" s="73" t="str">
        <f>IF($A115="","",VLOOKUP($A115,'Annex 2 EHV charges'!$A:$O,7,0))</f>
        <v/>
      </c>
      <c r="E115" s="71" t="str">
        <f>IFERROR(IF(VLOOKUP($A115,'Annex 2 EHV charges'!$A:$O,8,FALSE)=0,"",VLOOKUP($A115,'Annex 2 EHV charges'!$A:$O,8,FALSE)),"")</f>
        <v/>
      </c>
      <c r="F115" s="72" t="str">
        <f>IFERROR(IF(VLOOKUP($A115,'Annex 2 EHV charges'!$A:$O,9,FALSE)=0,"",VLOOKUP($A115,'Annex 2 EHV charges'!$A:$O,9,FALSE)),"")</f>
        <v/>
      </c>
      <c r="G115" s="72" t="str">
        <f>IFERROR(IF(VLOOKUP($A115,'Annex 2 EHV charges'!$A:$O,10,FALSE)=0,"",VLOOKUP($A115,'Annex 2 EHV charges'!$A:$O,10,FALSE)),"")</f>
        <v/>
      </c>
      <c r="H115" s="72" t="str">
        <f>IFERROR(IF(VLOOKUP($A115,'Annex 2 EHV charges'!$A:$O,11,FALSE)=0,"",VLOOKUP($A115,'Annex 2 EHV charges'!$A:$O,11,FALSE)),"")</f>
        <v/>
      </c>
    </row>
    <row r="116" spans="1:8" ht="30" customHeight="1" x14ac:dyDescent="0.2">
      <c r="A116" s="73" t="str">
        <f t="array" ref="A116">IFERROR(INDEX('Annex 2 EHV charges'!$A$10:$A$11, MATCH(0, IF(ISBLANK('Annex 2 EHV charges'!$A$10:$A$11),1, COUNTIF(A$4:$A115, 'Annex 2 EHV charges'!$A$10:$A$11)), 0)),"")</f>
        <v/>
      </c>
      <c r="B116" s="74" t="str">
        <f>IF($A116="","",VLOOKUP($A116,'Annex 2 EHV charges'!$A:$O,2,0))</f>
        <v/>
      </c>
      <c r="C116" s="75" t="str">
        <f>IF($A116="","",VLOOKUP($A116,'Annex 2 EHV charges'!$A:$O,3,0))</f>
        <v/>
      </c>
      <c r="D116" s="73" t="str">
        <f>IF($A116="","",VLOOKUP($A116,'Annex 2 EHV charges'!$A:$O,7,0))</f>
        <v/>
      </c>
      <c r="E116" s="71" t="str">
        <f>IFERROR(IF(VLOOKUP($A116,'Annex 2 EHV charges'!$A:$O,8,FALSE)=0,"",VLOOKUP($A116,'Annex 2 EHV charges'!$A:$O,8,FALSE)),"")</f>
        <v/>
      </c>
      <c r="F116" s="72" t="str">
        <f>IFERROR(IF(VLOOKUP($A116,'Annex 2 EHV charges'!$A:$O,9,FALSE)=0,"",VLOOKUP($A116,'Annex 2 EHV charges'!$A:$O,9,FALSE)),"")</f>
        <v/>
      </c>
      <c r="G116" s="72" t="str">
        <f>IFERROR(IF(VLOOKUP($A116,'Annex 2 EHV charges'!$A:$O,10,FALSE)=0,"",VLOOKUP($A116,'Annex 2 EHV charges'!$A:$O,10,FALSE)),"")</f>
        <v/>
      </c>
      <c r="H116" s="72" t="str">
        <f>IFERROR(IF(VLOOKUP($A116,'Annex 2 EHV charges'!$A:$O,11,FALSE)=0,"",VLOOKUP($A116,'Annex 2 EHV charges'!$A:$O,11,FALSE)),"")</f>
        <v/>
      </c>
    </row>
    <row r="117" spans="1:8" ht="30" customHeight="1" x14ac:dyDescent="0.2">
      <c r="A117" s="73" t="str">
        <f t="array" ref="A117">IFERROR(INDEX('Annex 2 EHV charges'!$A$10:$A$11, MATCH(0, IF(ISBLANK('Annex 2 EHV charges'!$A$10:$A$11),1, COUNTIF(A$4:$A116, 'Annex 2 EHV charges'!$A$10:$A$11)), 0)),"")</f>
        <v/>
      </c>
      <c r="B117" s="74" t="str">
        <f>IF($A117="","",VLOOKUP($A117,'Annex 2 EHV charges'!$A:$O,2,0))</f>
        <v/>
      </c>
      <c r="C117" s="75" t="str">
        <f>IF($A117="","",VLOOKUP($A117,'Annex 2 EHV charges'!$A:$O,3,0))</f>
        <v/>
      </c>
      <c r="D117" s="73" t="str">
        <f>IF($A117="","",VLOOKUP($A117,'Annex 2 EHV charges'!$A:$O,7,0))</f>
        <v/>
      </c>
      <c r="E117" s="71" t="str">
        <f>IFERROR(IF(VLOOKUP($A117,'Annex 2 EHV charges'!$A:$O,8,FALSE)=0,"",VLOOKUP($A117,'Annex 2 EHV charges'!$A:$O,8,FALSE)),"")</f>
        <v/>
      </c>
      <c r="F117" s="72" t="str">
        <f>IFERROR(IF(VLOOKUP($A117,'Annex 2 EHV charges'!$A:$O,9,FALSE)=0,"",VLOOKUP($A117,'Annex 2 EHV charges'!$A:$O,9,FALSE)),"")</f>
        <v/>
      </c>
      <c r="G117" s="72" t="str">
        <f>IFERROR(IF(VLOOKUP($A117,'Annex 2 EHV charges'!$A:$O,10,FALSE)=0,"",VLOOKUP($A117,'Annex 2 EHV charges'!$A:$O,10,FALSE)),"")</f>
        <v/>
      </c>
      <c r="H117" s="72" t="str">
        <f>IFERROR(IF(VLOOKUP($A117,'Annex 2 EHV charges'!$A:$O,11,FALSE)=0,"",VLOOKUP($A117,'Annex 2 EHV charges'!$A:$O,11,FALSE)),"")</f>
        <v/>
      </c>
    </row>
    <row r="118" spans="1:8" ht="30" customHeight="1" x14ac:dyDescent="0.2">
      <c r="A118" s="73" t="str">
        <f t="array" ref="A118">IFERROR(INDEX('Annex 2 EHV charges'!$A$10:$A$11, MATCH(0, IF(ISBLANK('Annex 2 EHV charges'!$A$10:$A$11),1, COUNTIF(A$4:$A117, 'Annex 2 EHV charges'!$A$10:$A$11)), 0)),"")</f>
        <v/>
      </c>
      <c r="B118" s="74" t="str">
        <f>IF($A118="","",VLOOKUP($A118,'Annex 2 EHV charges'!$A:$O,2,0))</f>
        <v/>
      </c>
      <c r="C118" s="75" t="str">
        <f>IF($A118="","",VLOOKUP($A118,'Annex 2 EHV charges'!$A:$O,3,0))</f>
        <v/>
      </c>
      <c r="D118" s="73" t="str">
        <f>IF($A118="","",VLOOKUP($A118,'Annex 2 EHV charges'!$A:$O,7,0))</f>
        <v/>
      </c>
      <c r="E118" s="71" t="str">
        <f>IFERROR(IF(VLOOKUP($A118,'Annex 2 EHV charges'!$A:$O,8,FALSE)=0,"",VLOOKUP($A118,'Annex 2 EHV charges'!$A:$O,8,FALSE)),"")</f>
        <v/>
      </c>
      <c r="F118" s="72" t="str">
        <f>IFERROR(IF(VLOOKUP($A118,'Annex 2 EHV charges'!$A:$O,9,FALSE)=0,"",VLOOKUP($A118,'Annex 2 EHV charges'!$A:$O,9,FALSE)),"")</f>
        <v/>
      </c>
      <c r="G118" s="72" t="str">
        <f>IFERROR(IF(VLOOKUP($A118,'Annex 2 EHV charges'!$A:$O,10,FALSE)=0,"",VLOOKUP($A118,'Annex 2 EHV charges'!$A:$O,10,FALSE)),"")</f>
        <v/>
      </c>
      <c r="H118" s="72" t="str">
        <f>IFERROR(IF(VLOOKUP($A118,'Annex 2 EHV charges'!$A:$O,11,FALSE)=0,"",VLOOKUP($A118,'Annex 2 EHV charges'!$A:$O,11,FALSE)),"")</f>
        <v/>
      </c>
    </row>
    <row r="119" spans="1:8" ht="30" customHeight="1" x14ac:dyDescent="0.2">
      <c r="A119" s="73" t="str">
        <f t="array" ref="A119">IFERROR(INDEX('Annex 2 EHV charges'!$A$10:$A$11, MATCH(0, IF(ISBLANK('Annex 2 EHV charges'!$A$10:$A$11),1, COUNTIF(A$4:$A118, 'Annex 2 EHV charges'!$A$10:$A$11)), 0)),"")</f>
        <v/>
      </c>
      <c r="B119" s="74" t="str">
        <f>IF($A119="","",VLOOKUP($A119,'Annex 2 EHV charges'!$A:$O,2,0))</f>
        <v/>
      </c>
      <c r="C119" s="75" t="str">
        <f>IF($A119="","",VLOOKUP($A119,'Annex 2 EHV charges'!$A:$O,3,0))</f>
        <v/>
      </c>
      <c r="D119" s="73" t="str">
        <f>IF($A119="","",VLOOKUP($A119,'Annex 2 EHV charges'!$A:$O,7,0))</f>
        <v/>
      </c>
      <c r="E119" s="71" t="str">
        <f>IFERROR(IF(VLOOKUP($A119,'Annex 2 EHV charges'!$A:$O,8,FALSE)=0,"",VLOOKUP($A119,'Annex 2 EHV charges'!$A:$O,8,FALSE)),"")</f>
        <v/>
      </c>
      <c r="F119" s="72" t="str">
        <f>IFERROR(IF(VLOOKUP($A119,'Annex 2 EHV charges'!$A:$O,9,FALSE)=0,"",VLOOKUP($A119,'Annex 2 EHV charges'!$A:$O,9,FALSE)),"")</f>
        <v/>
      </c>
      <c r="G119" s="72" t="str">
        <f>IFERROR(IF(VLOOKUP($A119,'Annex 2 EHV charges'!$A:$O,10,FALSE)=0,"",VLOOKUP($A119,'Annex 2 EHV charges'!$A:$O,10,FALSE)),"")</f>
        <v/>
      </c>
      <c r="H119" s="72" t="str">
        <f>IFERROR(IF(VLOOKUP($A119,'Annex 2 EHV charges'!$A:$O,11,FALSE)=0,"",VLOOKUP($A119,'Annex 2 EHV charges'!$A:$O,11,FALSE)),"")</f>
        <v/>
      </c>
    </row>
    <row r="120" spans="1:8" ht="30" customHeight="1" x14ac:dyDescent="0.2">
      <c r="A120" s="73" t="str">
        <f t="array" ref="A120">IFERROR(INDEX('Annex 2 EHV charges'!$A$10:$A$11, MATCH(0, IF(ISBLANK('Annex 2 EHV charges'!$A$10:$A$11),1, COUNTIF(A$4:$A119, 'Annex 2 EHV charges'!$A$10:$A$11)), 0)),"")</f>
        <v/>
      </c>
      <c r="B120" s="74" t="str">
        <f>IF($A120="","",VLOOKUP($A120,'Annex 2 EHV charges'!$A:$O,2,0))</f>
        <v/>
      </c>
      <c r="C120" s="75" t="str">
        <f>IF($A120="","",VLOOKUP($A120,'Annex 2 EHV charges'!$A:$O,3,0))</f>
        <v/>
      </c>
      <c r="D120" s="73" t="str">
        <f>IF($A120="","",VLOOKUP($A120,'Annex 2 EHV charges'!$A:$O,7,0))</f>
        <v/>
      </c>
      <c r="E120" s="71" t="str">
        <f>IFERROR(IF(VLOOKUP($A120,'Annex 2 EHV charges'!$A:$O,8,FALSE)=0,"",VLOOKUP($A120,'Annex 2 EHV charges'!$A:$O,8,FALSE)),"")</f>
        <v/>
      </c>
      <c r="F120" s="72" t="str">
        <f>IFERROR(IF(VLOOKUP($A120,'Annex 2 EHV charges'!$A:$O,9,FALSE)=0,"",VLOOKUP($A120,'Annex 2 EHV charges'!$A:$O,9,FALSE)),"")</f>
        <v/>
      </c>
      <c r="G120" s="72" t="str">
        <f>IFERROR(IF(VLOOKUP($A120,'Annex 2 EHV charges'!$A:$O,10,FALSE)=0,"",VLOOKUP($A120,'Annex 2 EHV charges'!$A:$O,10,FALSE)),"")</f>
        <v/>
      </c>
      <c r="H120" s="72" t="str">
        <f>IFERROR(IF(VLOOKUP($A120,'Annex 2 EHV charges'!$A:$O,11,FALSE)=0,"",VLOOKUP($A120,'Annex 2 EHV charges'!$A:$O,11,FALSE)),"")</f>
        <v/>
      </c>
    </row>
    <row r="121" spans="1:8" ht="30" customHeight="1" x14ac:dyDescent="0.2">
      <c r="A121" s="73" t="str">
        <f t="array" ref="A121">IFERROR(INDEX('Annex 2 EHV charges'!$A$10:$A$11, MATCH(0, IF(ISBLANK('Annex 2 EHV charges'!$A$10:$A$11),1, COUNTIF(A$4:$A120, 'Annex 2 EHV charges'!$A$10:$A$11)), 0)),"")</f>
        <v/>
      </c>
      <c r="B121" s="74" t="str">
        <f>IF($A121="","",VLOOKUP($A121,'Annex 2 EHV charges'!$A:$O,2,0))</f>
        <v/>
      </c>
      <c r="C121" s="75" t="str">
        <f>IF($A121="","",VLOOKUP($A121,'Annex 2 EHV charges'!$A:$O,3,0))</f>
        <v/>
      </c>
      <c r="D121" s="73" t="str">
        <f>IF($A121="","",VLOOKUP($A121,'Annex 2 EHV charges'!$A:$O,7,0))</f>
        <v/>
      </c>
      <c r="E121" s="71" t="str">
        <f>IFERROR(IF(VLOOKUP($A121,'Annex 2 EHV charges'!$A:$O,8,FALSE)=0,"",VLOOKUP($A121,'Annex 2 EHV charges'!$A:$O,8,FALSE)),"")</f>
        <v/>
      </c>
      <c r="F121" s="72" t="str">
        <f>IFERROR(IF(VLOOKUP($A121,'Annex 2 EHV charges'!$A:$O,9,FALSE)=0,"",VLOOKUP($A121,'Annex 2 EHV charges'!$A:$O,9,FALSE)),"")</f>
        <v/>
      </c>
      <c r="G121" s="72" t="str">
        <f>IFERROR(IF(VLOOKUP($A121,'Annex 2 EHV charges'!$A:$O,10,FALSE)=0,"",VLOOKUP($A121,'Annex 2 EHV charges'!$A:$O,10,FALSE)),"")</f>
        <v/>
      </c>
      <c r="H121" s="72" t="str">
        <f>IFERROR(IF(VLOOKUP($A121,'Annex 2 EHV charges'!$A:$O,11,FALSE)=0,"",VLOOKUP($A121,'Annex 2 EHV charges'!$A:$O,11,FALSE)),"")</f>
        <v/>
      </c>
    </row>
    <row r="122" spans="1:8" ht="30" customHeight="1" x14ac:dyDescent="0.2">
      <c r="A122" s="73" t="str">
        <f t="array" ref="A122">IFERROR(INDEX('Annex 2 EHV charges'!$A$10:$A$11, MATCH(0, IF(ISBLANK('Annex 2 EHV charges'!$A$10:$A$11),1, COUNTIF(A$4:$A121, 'Annex 2 EHV charges'!$A$10:$A$11)), 0)),"")</f>
        <v/>
      </c>
      <c r="B122" s="74" t="str">
        <f>IF($A122="","",VLOOKUP($A122,'Annex 2 EHV charges'!$A:$O,2,0))</f>
        <v/>
      </c>
      <c r="C122" s="75" t="str">
        <f>IF($A122="","",VLOOKUP($A122,'Annex 2 EHV charges'!$A:$O,3,0))</f>
        <v/>
      </c>
      <c r="D122" s="73" t="str">
        <f>IF($A122="","",VLOOKUP($A122,'Annex 2 EHV charges'!$A:$O,7,0))</f>
        <v/>
      </c>
      <c r="E122" s="71" t="str">
        <f>IFERROR(IF(VLOOKUP($A122,'Annex 2 EHV charges'!$A:$O,8,FALSE)=0,"",VLOOKUP($A122,'Annex 2 EHV charges'!$A:$O,8,FALSE)),"")</f>
        <v/>
      </c>
      <c r="F122" s="72" t="str">
        <f>IFERROR(IF(VLOOKUP($A122,'Annex 2 EHV charges'!$A:$O,9,FALSE)=0,"",VLOOKUP($A122,'Annex 2 EHV charges'!$A:$O,9,FALSE)),"")</f>
        <v/>
      </c>
      <c r="G122" s="72" t="str">
        <f>IFERROR(IF(VLOOKUP($A122,'Annex 2 EHV charges'!$A:$O,10,FALSE)=0,"",VLOOKUP($A122,'Annex 2 EHV charges'!$A:$O,10,FALSE)),"")</f>
        <v/>
      </c>
      <c r="H122" s="72" t="str">
        <f>IFERROR(IF(VLOOKUP($A122,'Annex 2 EHV charges'!$A:$O,11,FALSE)=0,"",VLOOKUP($A122,'Annex 2 EHV charges'!$A:$O,11,FALSE)),"")</f>
        <v/>
      </c>
    </row>
    <row r="123" spans="1:8" ht="30" customHeight="1" x14ac:dyDescent="0.2">
      <c r="A123" s="73" t="str">
        <f t="array" ref="A123">IFERROR(INDEX('Annex 2 EHV charges'!$A$10:$A$11, MATCH(0, IF(ISBLANK('Annex 2 EHV charges'!$A$10:$A$11),1, COUNTIF(A$4:$A122, 'Annex 2 EHV charges'!$A$10:$A$11)), 0)),"")</f>
        <v/>
      </c>
      <c r="B123" s="74" t="str">
        <f>IF($A123="","",VLOOKUP($A123,'Annex 2 EHV charges'!$A:$O,2,0))</f>
        <v/>
      </c>
      <c r="C123" s="75" t="str">
        <f>IF($A123="","",VLOOKUP($A123,'Annex 2 EHV charges'!$A:$O,3,0))</f>
        <v/>
      </c>
      <c r="D123" s="73" t="str">
        <f>IF($A123="","",VLOOKUP($A123,'Annex 2 EHV charges'!$A:$O,7,0))</f>
        <v/>
      </c>
      <c r="E123" s="71" t="str">
        <f>IFERROR(IF(VLOOKUP($A123,'Annex 2 EHV charges'!$A:$O,8,FALSE)=0,"",VLOOKUP($A123,'Annex 2 EHV charges'!$A:$O,8,FALSE)),"")</f>
        <v/>
      </c>
      <c r="F123" s="72" t="str">
        <f>IFERROR(IF(VLOOKUP($A123,'Annex 2 EHV charges'!$A:$O,9,FALSE)=0,"",VLOOKUP($A123,'Annex 2 EHV charges'!$A:$O,9,FALSE)),"")</f>
        <v/>
      </c>
      <c r="G123" s="72" t="str">
        <f>IFERROR(IF(VLOOKUP($A123,'Annex 2 EHV charges'!$A:$O,10,FALSE)=0,"",VLOOKUP($A123,'Annex 2 EHV charges'!$A:$O,10,FALSE)),"")</f>
        <v/>
      </c>
      <c r="H123" s="72" t="str">
        <f>IFERROR(IF(VLOOKUP($A123,'Annex 2 EHV charges'!$A:$O,11,FALSE)=0,"",VLOOKUP($A123,'Annex 2 EHV charges'!$A:$O,11,FALSE)),"")</f>
        <v/>
      </c>
    </row>
    <row r="124" spans="1:8" ht="30" customHeight="1" x14ac:dyDescent="0.2">
      <c r="A124" s="73" t="str">
        <f t="array" ref="A124">IFERROR(INDEX('Annex 2 EHV charges'!$A$10:$A$11, MATCH(0, IF(ISBLANK('Annex 2 EHV charges'!$A$10:$A$11),1, COUNTIF(A$4:$A123, 'Annex 2 EHV charges'!$A$10:$A$11)), 0)),"")</f>
        <v/>
      </c>
      <c r="B124" s="74" t="str">
        <f>IF($A124="","",VLOOKUP($A124,'Annex 2 EHV charges'!$A:$O,2,0))</f>
        <v/>
      </c>
      <c r="C124" s="75" t="str">
        <f>IF($A124="","",VLOOKUP($A124,'Annex 2 EHV charges'!$A:$O,3,0))</f>
        <v/>
      </c>
      <c r="D124" s="73" t="str">
        <f>IF($A124="","",VLOOKUP($A124,'Annex 2 EHV charges'!$A:$O,7,0))</f>
        <v/>
      </c>
      <c r="E124" s="71" t="str">
        <f>IFERROR(IF(VLOOKUP($A124,'Annex 2 EHV charges'!$A:$O,8,FALSE)=0,"",VLOOKUP($A124,'Annex 2 EHV charges'!$A:$O,8,FALSE)),"")</f>
        <v/>
      </c>
      <c r="F124" s="72" t="str">
        <f>IFERROR(IF(VLOOKUP($A124,'Annex 2 EHV charges'!$A:$O,9,FALSE)=0,"",VLOOKUP($A124,'Annex 2 EHV charges'!$A:$O,9,FALSE)),"")</f>
        <v/>
      </c>
      <c r="G124" s="72" t="str">
        <f>IFERROR(IF(VLOOKUP($A124,'Annex 2 EHV charges'!$A:$O,10,FALSE)=0,"",VLOOKUP($A124,'Annex 2 EHV charges'!$A:$O,10,FALSE)),"")</f>
        <v/>
      </c>
      <c r="H124" s="72" t="str">
        <f>IFERROR(IF(VLOOKUP($A124,'Annex 2 EHV charges'!$A:$O,11,FALSE)=0,"",VLOOKUP($A124,'Annex 2 EHV charges'!$A:$O,11,FALSE)),"")</f>
        <v/>
      </c>
    </row>
    <row r="125" spans="1:8" ht="30" customHeight="1" x14ac:dyDescent="0.2">
      <c r="A125" s="73" t="str">
        <f t="array" ref="A125">IFERROR(INDEX('Annex 2 EHV charges'!$A$10:$A$11, MATCH(0, IF(ISBLANK('Annex 2 EHV charges'!$A$10:$A$11),1, COUNTIF(A$4:$A124, 'Annex 2 EHV charges'!$A$10:$A$11)), 0)),"")</f>
        <v/>
      </c>
      <c r="B125" s="74" t="str">
        <f>IF($A125="","",VLOOKUP($A125,'Annex 2 EHV charges'!$A:$O,2,0))</f>
        <v/>
      </c>
      <c r="C125" s="75" t="str">
        <f>IF($A125="","",VLOOKUP($A125,'Annex 2 EHV charges'!$A:$O,3,0))</f>
        <v/>
      </c>
      <c r="D125" s="73" t="str">
        <f>IF($A125="","",VLOOKUP($A125,'Annex 2 EHV charges'!$A:$O,7,0))</f>
        <v/>
      </c>
      <c r="E125" s="71" t="str">
        <f>IFERROR(IF(VLOOKUP($A125,'Annex 2 EHV charges'!$A:$O,8,FALSE)=0,"",VLOOKUP($A125,'Annex 2 EHV charges'!$A:$O,8,FALSE)),"")</f>
        <v/>
      </c>
      <c r="F125" s="72" t="str">
        <f>IFERROR(IF(VLOOKUP($A125,'Annex 2 EHV charges'!$A:$O,9,FALSE)=0,"",VLOOKUP($A125,'Annex 2 EHV charges'!$A:$O,9,FALSE)),"")</f>
        <v/>
      </c>
      <c r="G125" s="72" t="str">
        <f>IFERROR(IF(VLOOKUP($A125,'Annex 2 EHV charges'!$A:$O,10,FALSE)=0,"",VLOOKUP($A125,'Annex 2 EHV charges'!$A:$O,10,FALSE)),"")</f>
        <v/>
      </c>
      <c r="H125" s="72" t="str">
        <f>IFERROR(IF(VLOOKUP($A125,'Annex 2 EHV charges'!$A:$O,11,FALSE)=0,"",VLOOKUP($A125,'Annex 2 EHV charges'!$A:$O,11,FALSE)),"")</f>
        <v/>
      </c>
    </row>
    <row r="126" spans="1:8" ht="30" customHeight="1" x14ac:dyDescent="0.2">
      <c r="A126" s="73" t="str">
        <f t="array" ref="A126">IFERROR(INDEX('Annex 2 EHV charges'!$A$10:$A$11, MATCH(0, IF(ISBLANK('Annex 2 EHV charges'!$A$10:$A$11),1, COUNTIF(A$4:$A125, 'Annex 2 EHV charges'!$A$10:$A$11)), 0)),"")</f>
        <v/>
      </c>
      <c r="B126" s="74" t="str">
        <f>IF($A126="","",VLOOKUP($A126,'Annex 2 EHV charges'!$A:$O,2,0))</f>
        <v/>
      </c>
      <c r="C126" s="75" t="str">
        <f>IF($A126="","",VLOOKUP($A126,'Annex 2 EHV charges'!$A:$O,3,0))</f>
        <v/>
      </c>
      <c r="D126" s="73" t="str">
        <f>IF($A126="","",VLOOKUP($A126,'Annex 2 EHV charges'!$A:$O,7,0))</f>
        <v/>
      </c>
      <c r="E126" s="71" t="str">
        <f>IFERROR(IF(VLOOKUP($A126,'Annex 2 EHV charges'!$A:$O,8,FALSE)=0,"",VLOOKUP($A126,'Annex 2 EHV charges'!$A:$O,8,FALSE)),"")</f>
        <v/>
      </c>
      <c r="F126" s="72" t="str">
        <f>IFERROR(IF(VLOOKUP($A126,'Annex 2 EHV charges'!$A:$O,9,FALSE)=0,"",VLOOKUP($A126,'Annex 2 EHV charges'!$A:$O,9,FALSE)),"")</f>
        <v/>
      </c>
      <c r="G126" s="72" t="str">
        <f>IFERROR(IF(VLOOKUP($A126,'Annex 2 EHV charges'!$A:$O,10,FALSE)=0,"",VLOOKUP($A126,'Annex 2 EHV charges'!$A:$O,10,FALSE)),"")</f>
        <v/>
      </c>
      <c r="H126" s="72" t="str">
        <f>IFERROR(IF(VLOOKUP($A126,'Annex 2 EHV charges'!$A:$O,11,FALSE)=0,"",VLOOKUP($A126,'Annex 2 EHV charges'!$A:$O,11,FALSE)),"")</f>
        <v/>
      </c>
    </row>
    <row r="127" spans="1:8" ht="30" customHeight="1" x14ac:dyDescent="0.2">
      <c r="A127" s="73" t="str">
        <f t="array" ref="A127">IFERROR(INDEX('Annex 2 EHV charges'!$A$10:$A$11, MATCH(0, IF(ISBLANK('Annex 2 EHV charges'!$A$10:$A$11),1, COUNTIF(A$4:$A126, 'Annex 2 EHV charges'!$A$10:$A$11)), 0)),"")</f>
        <v/>
      </c>
      <c r="B127" s="74" t="str">
        <f>IF($A127="","",VLOOKUP($A127,'Annex 2 EHV charges'!$A:$O,2,0))</f>
        <v/>
      </c>
      <c r="C127" s="75" t="str">
        <f>IF($A127="","",VLOOKUP($A127,'Annex 2 EHV charges'!$A:$O,3,0))</f>
        <v/>
      </c>
      <c r="D127" s="73" t="str">
        <f>IF($A127="","",VLOOKUP($A127,'Annex 2 EHV charges'!$A:$O,7,0))</f>
        <v/>
      </c>
      <c r="E127" s="71" t="str">
        <f>IFERROR(IF(VLOOKUP($A127,'Annex 2 EHV charges'!$A:$O,8,FALSE)=0,"",VLOOKUP($A127,'Annex 2 EHV charges'!$A:$O,8,FALSE)),"")</f>
        <v/>
      </c>
      <c r="F127" s="72" t="str">
        <f>IFERROR(IF(VLOOKUP($A127,'Annex 2 EHV charges'!$A:$O,9,FALSE)=0,"",VLOOKUP($A127,'Annex 2 EHV charges'!$A:$O,9,FALSE)),"")</f>
        <v/>
      </c>
      <c r="G127" s="72" t="str">
        <f>IFERROR(IF(VLOOKUP($A127,'Annex 2 EHV charges'!$A:$O,10,FALSE)=0,"",VLOOKUP($A127,'Annex 2 EHV charges'!$A:$O,10,FALSE)),"")</f>
        <v/>
      </c>
      <c r="H127" s="72" t="str">
        <f>IFERROR(IF(VLOOKUP($A127,'Annex 2 EHV charges'!$A:$O,11,FALSE)=0,"",VLOOKUP($A127,'Annex 2 EHV charges'!$A:$O,11,FALSE)),"")</f>
        <v/>
      </c>
    </row>
    <row r="128" spans="1:8" ht="30" customHeight="1" x14ac:dyDescent="0.2">
      <c r="A128" s="73" t="str">
        <f t="array" ref="A128">IFERROR(INDEX('Annex 2 EHV charges'!$A$10:$A$11, MATCH(0, IF(ISBLANK('Annex 2 EHV charges'!$A$10:$A$11),1, COUNTIF(A$4:$A127, 'Annex 2 EHV charges'!$A$10:$A$11)), 0)),"")</f>
        <v/>
      </c>
      <c r="B128" s="74" t="str">
        <f>IF($A128="","",VLOOKUP($A128,'Annex 2 EHV charges'!$A:$O,2,0))</f>
        <v/>
      </c>
      <c r="C128" s="75" t="str">
        <f>IF($A128="","",VLOOKUP($A128,'Annex 2 EHV charges'!$A:$O,3,0))</f>
        <v/>
      </c>
      <c r="D128" s="73" t="str">
        <f>IF($A128="","",VLOOKUP($A128,'Annex 2 EHV charges'!$A:$O,7,0))</f>
        <v/>
      </c>
      <c r="E128" s="71" t="str">
        <f>IFERROR(IF(VLOOKUP($A128,'Annex 2 EHV charges'!$A:$O,8,FALSE)=0,"",VLOOKUP($A128,'Annex 2 EHV charges'!$A:$O,8,FALSE)),"")</f>
        <v/>
      </c>
      <c r="F128" s="72" t="str">
        <f>IFERROR(IF(VLOOKUP($A128,'Annex 2 EHV charges'!$A:$O,9,FALSE)=0,"",VLOOKUP($A128,'Annex 2 EHV charges'!$A:$O,9,FALSE)),"")</f>
        <v/>
      </c>
      <c r="G128" s="72" t="str">
        <f>IFERROR(IF(VLOOKUP($A128,'Annex 2 EHV charges'!$A:$O,10,FALSE)=0,"",VLOOKUP($A128,'Annex 2 EHV charges'!$A:$O,10,FALSE)),"")</f>
        <v/>
      </c>
      <c r="H128" s="72" t="str">
        <f>IFERROR(IF(VLOOKUP($A128,'Annex 2 EHV charges'!$A:$O,11,FALSE)=0,"",VLOOKUP($A128,'Annex 2 EHV charges'!$A:$O,11,FALSE)),"")</f>
        <v/>
      </c>
    </row>
    <row r="129" spans="1:8" ht="30" customHeight="1" x14ac:dyDescent="0.2">
      <c r="A129" s="73" t="str">
        <f t="array" ref="A129">IFERROR(INDEX('Annex 2 EHV charges'!$A$10:$A$11, MATCH(0, IF(ISBLANK('Annex 2 EHV charges'!$A$10:$A$11),1, COUNTIF(A$4:$A128, 'Annex 2 EHV charges'!$A$10:$A$11)), 0)),"")</f>
        <v/>
      </c>
      <c r="B129" s="74" t="str">
        <f>IF($A129="","",VLOOKUP($A129,'Annex 2 EHV charges'!$A:$O,2,0))</f>
        <v/>
      </c>
      <c r="C129" s="75" t="str">
        <f>IF($A129="","",VLOOKUP($A129,'Annex 2 EHV charges'!$A:$O,3,0))</f>
        <v/>
      </c>
      <c r="D129" s="73" t="str">
        <f>IF($A129="","",VLOOKUP($A129,'Annex 2 EHV charges'!$A:$O,7,0))</f>
        <v/>
      </c>
      <c r="E129" s="71" t="str">
        <f>IFERROR(IF(VLOOKUP($A129,'Annex 2 EHV charges'!$A:$O,8,FALSE)=0,"",VLOOKUP($A129,'Annex 2 EHV charges'!$A:$O,8,FALSE)),"")</f>
        <v/>
      </c>
      <c r="F129" s="72" t="str">
        <f>IFERROR(IF(VLOOKUP($A129,'Annex 2 EHV charges'!$A:$O,9,FALSE)=0,"",VLOOKUP($A129,'Annex 2 EHV charges'!$A:$O,9,FALSE)),"")</f>
        <v/>
      </c>
      <c r="G129" s="72" t="str">
        <f>IFERROR(IF(VLOOKUP($A129,'Annex 2 EHV charges'!$A:$O,10,FALSE)=0,"",VLOOKUP($A129,'Annex 2 EHV charges'!$A:$O,10,FALSE)),"")</f>
        <v/>
      </c>
      <c r="H129" s="72" t="str">
        <f>IFERROR(IF(VLOOKUP($A129,'Annex 2 EHV charges'!$A:$O,11,FALSE)=0,"",VLOOKUP($A129,'Annex 2 EHV charges'!$A:$O,11,FALSE)),"")</f>
        <v/>
      </c>
    </row>
    <row r="130" spans="1:8" ht="30" customHeight="1" x14ac:dyDescent="0.2">
      <c r="A130" s="73" t="str">
        <f t="array" ref="A130">IFERROR(INDEX('Annex 2 EHV charges'!$A$10:$A$11, MATCH(0, IF(ISBLANK('Annex 2 EHV charges'!$A$10:$A$11),1, COUNTIF(A$4:$A129, 'Annex 2 EHV charges'!$A$10:$A$11)), 0)),"")</f>
        <v/>
      </c>
      <c r="B130" s="74" t="str">
        <f>IF($A130="","",VLOOKUP($A130,'Annex 2 EHV charges'!$A:$O,2,0))</f>
        <v/>
      </c>
      <c r="C130" s="75" t="str">
        <f>IF($A130="","",VLOOKUP($A130,'Annex 2 EHV charges'!$A:$O,3,0))</f>
        <v/>
      </c>
      <c r="D130" s="73" t="str">
        <f>IF($A130="","",VLOOKUP($A130,'Annex 2 EHV charges'!$A:$O,7,0))</f>
        <v/>
      </c>
      <c r="E130" s="71" t="str">
        <f>IFERROR(IF(VLOOKUP($A130,'Annex 2 EHV charges'!$A:$O,8,FALSE)=0,"",VLOOKUP($A130,'Annex 2 EHV charges'!$A:$O,8,FALSE)),"")</f>
        <v/>
      </c>
      <c r="F130" s="72" t="str">
        <f>IFERROR(IF(VLOOKUP($A130,'Annex 2 EHV charges'!$A:$O,9,FALSE)=0,"",VLOOKUP($A130,'Annex 2 EHV charges'!$A:$O,9,FALSE)),"")</f>
        <v/>
      </c>
      <c r="G130" s="72" t="str">
        <f>IFERROR(IF(VLOOKUP($A130,'Annex 2 EHV charges'!$A:$O,10,FALSE)=0,"",VLOOKUP($A130,'Annex 2 EHV charges'!$A:$O,10,FALSE)),"")</f>
        <v/>
      </c>
      <c r="H130" s="72" t="str">
        <f>IFERROR(IF(VLOOKUP($A130,'Annex 2 EHV charges'!$A:$O,11,FALSE)=0,"",VLOOKUP($A130,'Annex 2 EHV charges'!$A:$O,11,FALSE)),"")</f>
        <v/>
      </c>
    </row>
    <row r="131" spans="1:8" x14ac:dyDescent="0.2">
      <c r="A131" s="73" t="str">
        <f t="array" ref="A131">IFERROR(INDEX('Annex 2 EHV charges'!$A$10:$A$11, MATCH(0, IF(ISBLANK('Annex 2 EHV charges'!$A$10:$A$11),1, COUNTIF(A$4:$A130, 'Annex 2 EHV charges'!$A$10:$A$11)), 0)),"")</f>
        <v/>
      </c>
      <c r="B131" s="74" t="str">
        <f>IF($A131="","",VLOOKUP($A131,'Annex 2 EHV charges'!$A:$O,2,0))</f>
        <v/>
      </c>
      <c r="C131" s="75" t="str">
        <f>IF($A131="","",VLOOKUP($A131,'Annex 2 EHV charges'!$A:$O,3,0))</f>
        <v/>
      </c>
      <c r="D131" s="73" t="str">
        <f>IF($A131="","",VLOOKUP($A131,'Annex 2 EHV charges'!$A:$O,7,0))</f>
        <v/>
      </c>
      <c r="E131" s="71" t="str">
        <f>IFERROR(IF(VLOOKUP($A131,'Annex 2 EHV charges'!$A:$O,8,FALSE)=0,"",VLOOKUP($A131,'Annex 2 EHV charges'!$A:$O,8,FALSE)),"")</f>
        <v/>
      </c>
      <c r="F131" s="72" t="str">
        <f>IFERROR(IF(VLOOKUP($A131,'Annex 2 EHV charges'!$A:$O,9,FALSE)=0,"",VLOOKUP($A131,'Annex 2 EHV charges'!$A:$O,9,FALSE)),"")</f>
        <v/>
      </c>
      <c r="G131" s="72" t="str">
        <f>IFERROR(IF(VLOOKUP($A131,'Annex 2 EHV charges'!$A:$O,10,FALSE)=0,"",VLOOKUP($A131,'Annex 2 EHV charges'!$A:$O,10,FALSE)),"")</f>
        <v/>
      </c>
      <c r="H131" s="72" t="str">
        <f>IFERROR(IF(VLOOKUP($A131,'Annex 2 EHV charges'!$A:$O,11,FALSE)=0,"",VLOOKUP($A131,'Annex 2 EHV charges'!$A:$O,11,FALSE)),"")</f>
        <v/>
      </c>
    </row>
    <row r="132" spans="1:8" x14ac:dyDescent="0.2">
      <c r="A132" s="73" t="str">
        <f t="array" ref="A132">IFERROR(INDEX('Annex 2 EHV charges'!$A$10:$A$11, MATCH(0, IF(ISBLANK('Annex 2 EHV charges'!$A$10:$A$11),1, COUNTIF(A$4:$A131, 'Annex 2 EHV charges'!$A$10:$A$11)), 0)),"")</f>
        <v/>
      </c>
      <c r="B132" s="74" t="str">
        <f>IF($A132="","",VLOOKUP($A132,'Annex 2 EHV charges'!$A:$O,2,0))</f>
        <v/>
      </c>
      <c r="C132" s="75" t="str">
        <f>IF($A132="","",VLOOKUP($A132,'Annex 2 EHV charges'!$A:$O,3,0))</f>
        <v/>
      </c>
      <c r="D132" s="73" t="str">
        <f>IF($A132="","",VLOOKUP($A132,'Annex 2 EHV charges'!$A:$O,7,0))</f>
        <v/>
      </c>
      <c r="E132" s="71" t="str">
        <f>IFERROR(IF(VLOOKUP($A132,'Annex 2 EHV charges'!$A:$O,8,FALSE)=0,"",VLOOKUP($A132,'Annex 2 EHV charges'!$A:$O,8,FALSE)),"")</f>
        <v/>
      </c>
      <c r="F132" s="72" t="str">
        <f>IFERROR(IF(VLOOKUP($A132,'Annex 2 EHV charges'!$A:$O,9,FALSE)=0,"",VLOOKUP($A132,'Annex 2 EHV charges'!$A:$O,9,FALSE)),"")</f>
        <v/>
      </c>
      <c r="G132" s="72" t="str">
        <f>IFERROR(IF(VLOOKUP($A132,'Annex 2 EHV charges'!$A:$O,10,FALSE)=0,"",VLOOKUP($A132,'Annex 2 EHV charges'!$A:$O,10,FALSE)),"")</f>
        <v/>
      </c>
      <c r="H132" s="72" t="str">
        <f>IFERROR(IF(VLOOKUP($A132,'Annex 2 EHV charges'!$A:$O,11,FALSE)=0,"",VLOOKUP($A132,'Annex 2 EHV charges'!$A:$O,11,FALSE)),"")</f>
        <v/>
      </c>
    </row>
    <row r="133" spans="1:8" ht="30" customHeight="1" x14ac:dyDescent="0.2">
      <c r="A133" s="73" t="str">
        <f t="array" ref="A133">IFERROR(INDEX('Annex 2 EHV charges'!$A$10:$A$11, MATCH(0, IF(ISBLANK('Annex 2 EHV charges'!$A$10:$A$11),1, COUNTIF(A$4:$A132, 'Annex 2 EHV charges'!$A$10:$A$11)), 0)),"")</f>
        <v/>
      </c>
      <c r="B133" s="74" t="str">
        <f>IF($A133="","",VLOOKUP($A133,'Annex 2 EHV charges'!$A:$O,2,0))</f>
        <v/>
      </c>
      <c r="C133" s="75" t="str">
        <f>IF($A133="","",VLOOKUP($A133,'Annex 2 EHV charges'!$A:$O,3,0))</f>
        <v/>
      </c>
      <c r="D133" s="73" t="str">
        <f>IF($A133="","",VLOOKUP($A133,'Annex 2 EHV charges'!$A:$O,7,0))</f>
        <v/>
      </c>
      <c r="E133" s="71" t="str">
        <f>IFERROR(IF(VLOOKUP($A133,'Annex 2 EHV charges'!$A:$O,8,FALSE)=0,"",VLOOKUP($A133,'Annex 2 EHV charges'!$A:$O,8,FALSE)),"")</f>
        <v/>
      </c>
      <c r="F133" s="72" t="str">
        <f>IFERROR(IF(VLOOKUP($A133,'Annex 2 EHV charges'!$A:$O,9,FALSE)=0,"",VLOOKUP($A133,'Annex 2 EHV charges'!$A:$O,9,FALSE)),"")</f>
        <v/>
      </c>
      <c r="G133" s="72" t="str">
        <f>IFERROR(IF(VLOOKUP($A133,'Annex 2 EHV charges'!$A:$O,10,FALSE)=0,"",VLOOKUP($A133,'Annex 2 EHV charges'!$A:$O,10,FALSE)),"")</f>
        <v/>
      </c>
      <c r="H133" s="72" t="str">
        <f>IFERROR(IF(VLOOKUP($A133,'Annex 2 EHV charges'!$A:$O,11,FALSE)=0,"",VLOOKUP($A133,'Annex 2 EHV charges'!$A:$O,11,FALSE)),"")</f>
        <v/>
      </c>
    </row>
    <row r="134" spans="1:8" ht="30" customHeight="1" x14ac:dyDescent="0.2">
      <c r="A134" s="73" t="str">
        <f t="array" ref="A134">IFERROR(INDEX('Annex 2 EHV charges'!$A$10:$A$11, MATCH(0, IF(ISBLANK('Annex 2 EHV charges'!$A$10:$A$11),1, COUNTIF(A$4:$A133, 'Annex 2 EHV charges'!$A$10:$A$11)), 0)),"")</f>
        <v/>
      </c>
      <c r="B134" s="74" t="str">
        <f>IF($A134="","",VLOOKUP($A134,'Annex 2 EHV charges'!$A:$O,2,0))</f>
        <v/>
      </c>
      <c r="C134" s="75" t="str">
        <f>IF($A134="","",VLOOKUP($A134,'Annex 2 EHV charges'!$A:$O,3,0))</f>
        <v/>
      </c>
      <c r="D134" s="73" t="str">
        <f>IF($A134="","",VLOOKUP($A134,'Annex 2 EHV charges'!$A:$O,7,0))</f>
        <v/>
      </c>
      <c r="E134" s="71" t="str">
        <f>IFERROR(IF(VLOOKUP($A134,'Annex 2 EHV charges'!$A:$O,8,FALSE)=0,"",VLOOKUP($A134,'Annex 2 EHV charges'!$A:$O,8,FALSE)),"")</f>
        <v/>
      </c>
      <c r="F134" s="72" t="str">
        <f>IFERROR(IF(VLOOKUP($A134,'Annex 2 EHV charges'!$A:$O,9,FALSE)=0,"",VLOOKUP($A134,'Annex 2 EHV charges'!$A:$O,9,FALSE)),"")</f>
        <v/>
      </c>
      <c r="G134" s="72" t="str">
        <f>IFERROR(IF(VLOOKUP($A134,'Annex 2 EHV charges'!$A:$O,10,FALSE)=0,"",VLOOKUP($A134,'Annex 2 EHV charges'!$A:$O,10,FALSE)),"")</f>
        <v/>
      </c>
      <c r="H134" s="72" t="str">
        <f>IFERROR(IF(VLOOKUP($A134,'Annex 2 EHV charges'!$A:$O,11,FALSE)=0,"",VLOOKUP($A134,'Annex 2 EHV charges'!$A:$O,11,FALSE)),"")</f>
        <v/>
      </c>
    </row>
    <row r="135" spans="1:8" ht="30" customHeight="1" x14ac:dyDescent="0.2">
      <c r="A135" s="73" t="str">
        <f t="array" ref="A135">IFERROR(INDEX('Annex 2 EHV charges'!$A$10:$A$11, MATCH(0, IF(ISBLANK('Annex 2 EHV charges'!$A$10:$A$11),1, COUNTIF(A$4:$A134, 'Annex 2 EHV charges'!$A$10:$A$11)), 0)),"")</f>
        <v/>
      </c>
      <c r="B135" s="74" t="str">
        <f>IF($A135="","",VLOOKUP($A135,'Annex 2 EHV charges'!$A:$O,2,0))</f>
        <v/>
      </c>
      <c r="C135" s="75" t="str">
        <f>IF($A135="","",VLOOKUP($A135,'Annex 2 EHV charges'!$A:$O,3,0))</f>
        <v/>
      </c>
      <c r="D135" s="73" t="str">
        <f>IF($A135="","",VLOOKUP($A135,'Annex 2 EHV charges'!$A:$O,7,0))</f>
        <v/>
      </c>
      <c r="E135" s="71" t="str">
        <f>IFERROR(IF(VLOOKUP($A135,'Annex 2 EHV charges'!$A:$O,8,FALSE)=0,"",VLOOKUP($A135,'Annex 2 EHV charges'!$A:$O,8,FALSE)),"")</f>
        <v/>
      </c>
      <c r="F135" s="72" t="str">
        <f>IFERROR(IF(VLOOKUP($A135,'Annex 2 EHV charges'!$A:$O,9,FALSE)=0,"",VLOOKUP($A135,'Annex 2 EHV charges'!$A:$O,9,FALSE)),"")</f>
        <v/>
      </c>
      <c r="G135" s="72" t="str">
        <f>IFERROR(IF(VLOOKUP($A135,'Annex 2 EHV charges'!$A:$O,10,FALSE)=0,"",VLOOKUP($A135,'Annex 2 EHV charges'!$A:$O,10,FALSE)),"")</f>
        <v/>
      </c>
      <c r="H135" s="72" t="str">
        <f>IFERROR(IF(VLOOKUP($A135,'Annex 2 EHV charges'!$A:$O,11,FALSE)=0,"",VLOOKUP($A135,'Annex 2 EHV charges'!$A:$O,11,FALSE)),"")</f>
        <v/>
      </c>
    </row>
    <row r="136" spans="1:8" ht="30" customHeight="1" x14ac:dyDescent="0.2">
      <c r="A136" s="73" t="str">
        <f t="array" ref="A136">IFERROR(INDEX('Annex 2 EHV charges'!$A$10:$A$11, MATCH(0, IF(ISBLANK('Annex 2 EHV charges'!$A$10:$A$11),1, COUNTIF(A$4:$A135, 'Annex 2 EHV charges'!$A$10:$A$11)), 0)),"")</f>
        <v/>
      </c>
      <c r="B136" s="74" t="str">
        <f>IF($A136="","",VLOOKUP($A136,'Annex 2 EHV charges'!$A:$O,2,0))</f>
        <v/>
      </c>
      <c r="C136" s="75" t="str">
        <f>IF($A136="","",VLOOKUP($A136,'Annex 2 EHV charges'!$A:$O,3,0))</f>
        <v/>
      </c>
      <c r="D136" s="73" t="str">
        <f>IF($A136="","",VLOOKUP($A136,'Annex 2 EHV charges'!$A:$O,7,0))</f>
        <v/>
      </c>
      <c r="E136" s="71" t="str">
        <f>IFERROR(IF(VLOOKUP($A136,'Annex 2 EHV charges'!$A:$O,8,FALSE)=0,"",VLOOKUP($A136,'Annex 2 EHV charges'!$A:$O,8,FALSE)),"")</f>
        <v/>
      </c>
      <c r="F136" s="72" t="str">
        <f>IFERROR(IF(VLOOKUP($A136,'Annex 2 EHV charges'!$A:$O,9,FALSE)=0,"",VLOOKUP($A136,'Annex 2 EHV charges'!$A:$O,9,FALSE)),"")</f>
        <v/>
      </c>
      <c r="G136" s="72" t="str">
        <f>IFERROR(IF(VLOOKUP($A136,'Annex 2 EHV charges'!$A:$O,10,FALSE)=0,"",VLOOKUP($A136,'Annex 2 EHV charges'!$A:$O,10,FALSE)),"")</f>
        <v/>
      </c>
      <c r="H136" s="72" t="str">
        <f>IFERROR(IF(VLOOKUP($A136,'Annex 2 EHV charges'!$A:$O,11,FALSE)=0,"",VLOOKUP($A136,'Annex 2 EHV charges'!$A:$O,11,FALSE)),"")</f>
        <v/>
      </c>
    </row>
    <row r="137" spans="1:8" ht="30" customHeight="1" x14ac:dyDescent="0.2">
      <c r="A137" s="73" t="str">
        <f t="array" ref="A137">IFERROR(INDEX('Annex 2 EHV charges'!$A$10:$A$11, MATCH(0, IF(ISBLANK('Annex 2 EHV charges'!$A$10:$A$11),1, COUNTIF(A$4:$A136, 'Annex 2 EHV charges'!$A$10:$A$11)), 0)),"")</f>
        <v/>
      </c>
      <c r="B137" s="74" t="str">
        <f>IF($A137="","",VLOOKUP($A137,'Annex 2 EHV charges'!$A:$O,2,0))</f>
        <v/>
      </c>
      <c r="C137" s="75" t="str">
        <f>IF($A137="","",VLOOKUP($A137,'Annex 2 EHV charges'!$A:$O,3,0))</f>
        <v/>
      </c>
      <c r="D137" s="73" t="str">
        <f>IF($A137="","",VLOOKUP($A137,'Annex 2 EHV charges'!$A:$O,7,0))</f>
        <v/>
      </c>
      <c r="E137" s="71" t="str">
        <f>IFERROR(IF(VLOOKUP($A137,'Annex 2 EHV charges'!$A:$O,8,FALSE)=0,"",VLOOKUP($A137,'Annex 2 EHV charges'!$A:$O,8,FALSE)),"")</f>
        <v/>
      </c>
      <c r="F137" s="72" t="str">
        <f>IFERROR(IF(VLOOKUP($A137,'Annex 2 EHV charges'!$A:$O,9,FALSE)=0,"",VLOOKUP($A137,'Annex 2 EHV charges'!$A:$O,9,FALSE)),"")</f>
        <v/>
      </c>
      <c r="G137" s="72" t="str">
        <f>IFERROR(IF(VLOOKUP($A137,'Annex 2 EHV charges'!$A:$O,10,FALSE)=0,"",VLOOKUP($A137,'Annex 2 EHV charges'!$A:$O,10,FALSE)),"")</f>
        <v/>
      </c>
      <c r="H137" s="72" t="str">
        <f>IFERROR(IF(VLOOKUP($A137,'Annex 2 EHV charges'!$A:$O,11,FALSE)=0,"",VLOOKUP($A137,'Annex 2 EHV charges'!$A:$O,11,FALSE)),"")</f>
        <v/>
      </c>
    </row>
    <row r="138" spans="1:8" ht="30" customHeight="1" x14ac:dyDescent="0.2">
      <c r="A138" s="73" t="str">
        <f t="array" ref="A138">IFERROR(INDEX('Annex 2 EHV charges'!$A$10:$A$11, MATCH(0, IF(ISBLANK('Annex 2 EHV charges'!$A$10:$A$11),1, COUNTIF(A$4:$A137, 'Annex 2 EHV charges'!$A$10:$A$11)), 0)),"")</f>
        <v/>
      </c>
      <c r="B138" s="74" t="str">
        <f>IF($A138="","",VLOOKUP($A138,'Annex 2 EHV charges'!$A:$O,2,0))</f>
        <v/>
      </c>
      <c r="C138" s="75" t="str">
        <f>IF($A138="","",VLOOKUP($A138,'Annex 2 EHV charges'!$A:$O,3,0))</f>
        <v/>
      </c>
      <c r="D138" s="73" t="str">
        <f>IF($A138="","",VLOOKUP($A138,'Annex 2 EHV charges'!$A:$O,7,0))</f>
        <v/>
      </c>
      <c r="E138" s="71" t="str">
        <f>IFERROR(IF(VLOOKUP($A138,'Annex 2 EHV charges'!$A:$O,8,FALSE)=0,"",VLOOKUP($A138,'Annex 2 EHV charges'!$A:$O,8,FALSE)),"")</f>
        <v/>
      </c>
      <c r="F138" s="72" t="str">
        <f>IFERROR(IF(VLOOKUP($A138,'Annex 2 EHV charges'!$A:$O,9,FALSE)=0,"",VLOOKUP($A138,'Annex 2 EHV charges'!$A:$O,9,FALSE)),"")</f>
        <v/>
      </c>
      <c r="G138" s="72" t="str">
        <f>IFERROR(IF(VLOOKUP($A138,'Annex 2 EHV charges'!$A:$O,10,FALSE)=0,"",VLOOKUP($A138,'Annex 2 EHV charges'!$A:$O,10,FALSE)),"")</f>
        <v/>
      </c>
      <c r="H138" s="72" t="str">
        <f>IFERROR(IF(VLOOKUP($A138,'Annex 2 EHV charges'!$A:$O,11,FALSE)=0,"",VLOOKUP($A138,'Annex 2 EHV charges'!$A:$O,11,FALSE)),"")</f>
        <v/>
      </c>
    </row>
    <row r="139" spans="1:8" ht="30" customHeight="1" x14ac:dyDescent="0.2">
      <c r="A139" s="73" t="str">
        <f t="array" ref="A139">IFERROR(INDEX('Annex 2 EHV charges'!$A$10:$A$11, MATCH(0, IF(ISBLANK('Annex 2 EHV charges'!$A$10:$A$11),1, COUNTIF(A$4:$A138, 'Annex 2 EHV charges'!$A$10:$A$11)), 0)),"")</f>
        <v/>
      </c>
      <c r="B139" s="74" t="str">
        <f>IF($A139="","",VLOOKUP($A139,'Annex 2 EHV charges'!$A:$O,2,0))</f>
        <v/>
      </c>
      <c r="C139" s="75" t="str">
        <f>IF($A139="","",VLOOKUP($A139,'Annex 2 EHV charges'!$A:$O,3,0))</f>
        <v/>
      </c>
      <c r="D139" s="73" t="str">
        <f>IF($A139="","",VLOOKUP($A139,'Annex 2 EHV charges'!$A:$O,7,0))</f>
        <v/>
      </c>
      <c r="E139" s="71" t="str">
        <f>IFERROR(IF(VLOOKUP($A139,'Annex 2 EHV charges'!$A:$O,8,FALSE)=0,"",VLOOKUP($A139,'Annex 2 EHV charges'!$A:$O,8,FALSE)),"")</f>
        <v/>
      </c>
      <c r="F139" s="72" t="str">
        <f>IFERROR(IF(VLOOKUP($A139,'Annex 2 EHV charges'!$A:$O,9,FALSE)=0,"",VLOOKUP($A139,'Annex 2 EHV charges'!$A:$O,9,FALSE)),"")</f>
        <v/>
      </c>
      <c r="G139" s="72" t="str">
        <f>IFERROR(IF(VLOOKUP($A139,'Annex 2 EHV charges'!$A:$O,10,FALSE)=0,"",VLOOKUP($A139,'Annex 2 EHV charges'!$A:$O,10,FALSE)),"")</f>
        <v/>
      </c>
      <c r="H139" s="72" t="str">
        <f>IFERROR(IF(VLOOKUP($A139,'Annex 2 EHV charges'!$A:$O,11,FALSE)=0,"",VLOOKUP($A139,'Annex 2 EHV charges'!$A:$O,11,FALSE)),"")</f>
        <v/>
      </c>
    </row>
    <row r="140" spans="1:8" ht="30" customHeight="1" x14ac:dyDescent="0.2">
      <c r="A140" s="73" t="str">
        <f t="array" ref="A140">IFERROR(INDEX('Annex 2 EHV charges'!$A$10:$A$11, MATCH(0, IF(ISBLANK('Annex 2 EHV charges'!$A$10:$A$11),1, COUNTIF(A$4:$A139, 'Annex 2 EHV charges'!$A$10:$A$11)), 0)),"")</f>
        <v/>
      </c>
      <c r="B140" s="74" t="str">
        <f>IF($A140="","",VLOOKUP($A140,'Annex 2 EHV charges'!$A:$O,2,0))</f>
        <v/>
      </c>
      <c r="C140" s="75" t="str">
        <f>IF($A140="","",VLOOKUP($A140,'Annex 2 EHV charges'!$A:$O,3,0))</f>
        <v/>
      </c>
      <c r="D140" s="73" t="str">
        <f>IF($A140="","",VLOOKUP($A140,'Annex 2 EHV charges'!$A:$O,7,0))</f>
        <v/>
      </c>
      <c r="E140" s="71" t="str">
        <f>IFERROR(IF(VLOOKUP($A140,'Annex 2 EHV charges'!$A:$O,8,FALSE)=0,"",VLOOKUP($A140,'Annex 2 EHV charges'!$A:$O,8,FALSE)),"")</f>
        <v/>
      </c>
      <c r="F140" s="72" t="str">
        <f>IFERROR(IF(VLOOKUP($A140,'Annex 2 EHV charges'!$A:$O,9,FALSE)=0,"",VLOOKUP($A140,'Annex 2 EHV charges'!$A:$O,9,FALSE)),"")</f>
        <v/>
      </c>
      <c r="G140" s="72" t="str">
        <f>IFERROR(IF(VLOOKUP($A140,'Annex 2 EHV charges'!$A:$O,10,FALSE)=0,"",VLOOKUP($A140,'Annex 2 EHV charges'!$A:$O,10,FALSE)),"")</f>
        <v/>
      </c>
      <c r="H140" s="72" t="str">
        <f>IFERROR(IF(VLOOKUP($A140,'Annex 2 EHV charges'!$A:$O,11,FALSE)=0,"",VLOOKUP($A140,'Annex 2 EHV charges'!$A:$O,11,FALSE)),"")</f>
        <v/>
      </c>
    </row>
    <row r="141" spans="1:8" ht="30" customHeight="1" x14ac:dyDescent="0.2">
      <c r="A141" s="73" t="str">
        <f t="array" ref="A141">IFERROR(INDEX('Annex 2 EHV charges'!$A$10:$A$11, MATCH(0, IF(ISBLANK('Annex 2 EHV charges'!$A$10:$A$11),1, COUNTIF(A$4:$A140, 'Annex 2 EHV charges'!$A$10:$A$11)), 0)),"")</f>
        <v/>
      </c>
      <c r="B141" s="74" t="str">
        <f>IF($A141="","",VLOOKUP($A141,'Annex 2 EHV charges'!$A:$O,2,0))</f>
        <v/>
      </c>
      <c r="C141" s="75" t="str">
        <f>IF($A141="","",VLOOKUP($A141,'Annex 2 EHV charges'!$A:$O,3,0))</f>
        <v/>
      </c>
      <c r="D141" s="73" t="str">
        <f>IF($A141="","",VLOOKUP($A141,'Annex 2 EHV charges'!$A:$O,7,0))</f>
        <v/>
      </c>
      <c r="E141" s="71" t="str">
        <f>IFERROR(IF(VLOOKUP($A141,'Annex 2 EHV charges'!$A:$O,8,FALSE)=0,"",VLOOKUP($A141,'Annex 2 EHV charges'!$A:$O,8,FALSE)),"")</f>
        <v/>
      </c>
      <c r="F141" s="72" t="str">
        <f>IFERROR(IF(VLOOKUP($A141,'Annex 2 EHV charges'!$A:$O,9,FALSE)=0,"",VLOOKUP($A141,'Annex 2 EHV charges'!$A:$O,9,FALSE)),"")</f>
        <v/>
      </c>
      <c r="G141" s="72" t="str">
        <f>IFERROR(IF(VLOOKUP($A141,'Annex 2 EHV charges'!$A:$O,10,FALSE)=0,"",VLOOKUP($A141,'Annex 2 EHV charges'!$A:$O,10,FALSE)),"")</f>
        <v/>
      </c>
      <c r="H141" s="72" t="str">
        <f>IFERROR(IF(VLOOKUP($A141,'Annex 2 EHV charges'!$A:$O,11,FALSE)=0,"",VLOOKUP($A141,'Annex 2 EHV charges'!$A:$O,11,FALSE)),"")</f>
        <v/>
      </c>
    </row>
    <row r="142" spans="1:8" ht="30" customHeight="1" x14ac:dyDescent="0.2">
      <c r="A142" s="73" t="str">
        <f t="array" ref="A142">IFERROR(INDEX('Annex 2 EHV charges'!$A$10:$A$11, MATCH(0, IF(ISBLANK('Annex 2 EHV charges'!$A$10:$A$11),1, COUNTIF(A$4:$A141, 'Annex 2 EHV charges'!$A$10:$A$11)), 0)),"")</f>
        <v/>
      </c>
      <c r="B142" s="74" t="str">
        <f>IF($A142="","",VLOOKUP($A142,'Annex 2 EHV charges'!$A:$O,2,0))</f>
        <v/>
      </c>
      <c r="C142" s="75" t="str">
        <f>IF($A142="","",VLOOKUP($A142,'Annex 2 EHV charges'!$A:$O,3,0))</f>
        <v/>
      </c>
      <c r="D142" s="73" t="str">
        <f>IF($A142="","",VLOOKUP($A142,'Annex 2 EHV charges'!$A:$O,7,0))</f>
        <v/>
      </c>
      <c r="E142" s="71" t="str">
        <f>IFERROR(IF(VLOOKUP($A142,'Annex 2 EHV charges'!$A:$O,8,FALSE)=0,"",VLOOKUP($A142,'Annex 2 EHV charges'!$A:$O,8,FALSE)),"")</f>
        <v/>
      </c>
      <c r="F142" s="72" t="str">
        <f>IFERROR(IF(VLOOKUP($A142,'Annex 2 EHV charges'!$A:$O,9,FALSE)=0,"",VLOOKUP($A142,'Annex 2 EHV charges'!$A:$O,9,FALSE)),"")</f>
        <v/>
      </c>
      <c r="G142" s="72" t="str">
        <f>IFERROR(IF(VLOOKUP($A142,'Annex 2 EHV charges'!$A:$O,10,FALSE)=0,"",VLOOKUP($A142,'Annex 2 EHV charges'!$A:$O,10,FALSE)),"")</f>
        <v/>
      </c>
      <c r="H142" s="72" t="str">
        <f>IFERROR(IF(VLOOKUP($A142,'Annex 2 EHV charges'!$A:$O,11,FALSE)=0,"",VLOOKUP($A142,'Annex 2 EHV charges'!$A:$O,11,FALSE)),"")</f>
        <v/>
      </c>
    </row>
    <row r="143" spans="1:8" ht="30" customHeight="1" x14ac:dyDescent="0.2">
      <c r="A143" s="73" t="str">
        <f t="array" ref="A143">IFERROR(INDEX('Annex 2 EHV charges'!$A$10:$A$11, MATCH(0, IF(ISBLANK('Annex 2 EHV charges'!$A$10:$A$11),1, COUNTIF(A$4:$A142, 'Annex 2 EHV charges'!$A$10:$A$11)), 0)),"")</f>
        <v/>
      </c>
      <c r="B143" s="74" t="str">
        <f>IF($A143="","",VLOOKUP($A143,'Annex 2 EHV charges'!$A:$O,2,0))</f>
        <v/>
      </c>
      <c r="C143" s="75" t="str">
        <f>IF($A143="","",VLOOKUP($A143,'Annex 2 EHV charges'!$A:$O,3,0))</f>
        <v/>
      </c>
      <c r="D143" s="73" t="str">
        <f>IF($A143="","",VLOOKUP($A143,'Annex 2 EHV charges'!$A:$O,7,0))</f>
        <v/>
      </c>
      <c r="E143" s="71" t="str">
        <f>IFERROR(IF(VLOOKUP($A143,'Annex 2 EHV charges'!$A:$O,8,FALSE)=0,"",VLOOKUP($A143,'Annex 2 EHV charges'!$A:$O,8,FALSE)),"")</f>
        <v/>
      </c>
      <c r="F143" s="72" t="str">
        <f>IFERROR(IF(VLOOKUP($A143,'Annex 2 EHV charges'!$A:$O,9,FALSE)=0,"",VLOOKUP($A143,'Annex 2 EHV charges'!$A:$O,9,FALSE)),"")</f>
        <v/>
      </c>
      <c r="G143" s="72" t="str">
        <f>IFERROR(IF(VLOOKUP($A143,'Annex 2 EHV charges'!$A:$O,10,FALSE)=0,"",VLOOKUP($A143,'Annex 2 EHV charges'!$A:$O,10,FALSE)),"")</f>
        <v/>
      </c>
      <c r="H143" s="72" t="str">
        <f>IFERROR(IF(VLOOKUP($A143,'Annex 2 EHV charges'!$A:$O,11,FALSE)=0,"",VLOOKUP($A143,'Annex 2 EHV charges'!$A:$O,11,FALSE)),"")</f>
        <v/>
      </c>
    </row>
    <row r="144" spans="1:8" ht="30" customHeight="1" x14ac:dyDescent="0.2">
      <c r="A144" s="73" t="str">
        <f t="array" ref="A144">IFERROR(INDEX('Annex 2 EHV charges'!$A$10:$A$11, MATCH(0, IF(ISBLANK('Annex 2 EHV charges'!$A$10:$A$11),1, COUNTIF(A$4:$A143, 'Annex 2 EHV charges'!$A$10:$A$11)), 0)),"")</f>
        <v/>
      </c>
      <c r="B144" s="74" t="str">
        <f>IF($A144="","",VLOOKUP($A144,'Annex 2 EHV charges'!$A:$O,2,0))</f>
        <v/>
      </c>
      <c r="C144" s="75" t="str">
        <f>IF($A144="","",VLOOKUP($A144,'Annex 2 EHV charges'!$A:$O,3,0))</f>
        <v/>
      </c>
      <c r="D144" s="73" t="str">
        <f>IF($A144="","",VLOOKUP($A144,'Annex 2 EHV charges'!$A:$O,7,0))</f>
        <v/>
      </c>
      <c r="E144" s="71" t="str">
        <f>IFERROR(IF(VLOOKUP($A144,'Annex 2 EHV charges'!$A:$O,8,FALSE)=0,"",VLOOKUP($A144,'Annex 2 EHV charges'!$A:$O,8,FALSE)),"")</f>
        <v/>
      </c>
      <c r="F144" s="72" t="str">
        <f>IFERROR(IF(VLOOKUP($A144,'Annex 2 EHV charges'!$A:$O,9,FALSE)=0,"",VLOOKUP($A144,'Annex 2 EHV charges'!$A:$O,9,FALSE)),"")</f>
        <v/>
      </c>
      <c r="G144" s="72" t="str">
        <f>IFERROR(IF(VLOOKUP($A144,'Annex 2 EHV charges'!$A:$O,10,FALSE)=0,"",VLOOKUP($A144,'Annex 2 EHV charges'!$A:$O,10,FALSE)),"")</f>
        <v/>
      </c>
      <c r="H144" s="72" t="str">
        <f>IFERROR(IF(VLOOKUP($A144,'Annex 2 EHV charges'!$A:$O,11,FALSE)=0,"",VLOOKUP($A144,'Annex 2 EHV charges'!$A:$O,11,FALSE)),"")</f>
        <v/>
      </c>
    </row>
    <row r="145" spans="1:8" ht="30" customHeight="1" x14ac:dyDescent="0.2">
      <c r="A145" s="73" t="str">
        <f t="array" ref="A145">IFERROR(INDEX('Annex 2 EHV charges'!$A$10:$A$11, MATCH(0, IF(ISBLANK('Annex 2 EHV charges'!$A$10:$A$11),1, COUNTIF(A$4:$A144, 'Annex 2 EHV charges'!$A$10:$A$11)), 0)),"")</f>
        <v/>
      </c>
      <c r="B145" s="74" t="str">
        <f>IF($A145="","",VLOOKUP($A145,'Annex 2 EHV charges'!$A:$O,2,0))</f>
        <v/>
      </c>
      <c r="C145" s="75" t="str">
        <f>IF($A145="","",VLOOKUP($A145,'Annex 2 EHV charges'!$A:$O,3,0))</f>
        <v/>
      </c>
      <c r="D145" s="73" t="str">
        <f>IF($A145="","",VLOOKUP($A145,'Annex 2 EHV charges'!$A:$O,7,0))</f>
        <v/>
      </c>
      <c r="E145" s="71" t="str">
        <f>IFERROR(IF(VLOOKUP($A145,'Annex 2 EHV charges'!$A:$O,8,FALSE)=0,"",VLOOKUP($A145,'Annex 2 EHV charges'!$A:$O,8,FALSE)),"")</f>
        <v/>
      </c>
      <c r="F145" s="72" t="str">
        <f>IFERROR(IF(VLOOKUP($A145,'Annex 2 EHV charges'!$A:$O,9,FALSE)=0,"",VLOOKUP($A145,'Annex 2 EHV charges'!$A:$O,9,FALSE)),"")</f>
        <v/>
      </c>
      <c r="G145" s="72" t="str">
        <f>IFERROR(IF(VLOOKUP($A145,'Annex 2 EHV charges'!$A:$O,10,FALSE)=0,"",VLOOKUP($A145,'Annex 2 EHV charges'!$A:$O,10,FALSE)),"")</f>
        <v/>
      </c>
      <c r="H145" s="72" t="str">
        <f>IFERROR(IF(VLOOKUP($A145,'Annex 2 EHV charges'!$A:$O,11,FALSE)=0,"",VLOOKUP($A145,'Annex 2 EHV charges'!$A:$O,11,FALSE)),"")</f>
        <v/>
      </c>
    </row>
    <row r="146" spans="1:8" x14ac:dyDescent="0.2">
      <c r="A146" s="73" t="str">
        <f t="array" ref="A146">IFERROR(INDEX('Annex 2 EHV charges'!$A$10:$A$11, MATCH(0, IF(ISBLANK('Annex 2 EHV charges'!$A$10:$A$11),1, COUNTIF(A$4:$A145, 'Annex 2 EHV charges'!$A$10:$A$11)), 0)),"")</f>
        <v/>
      </c>
      <c r="B146" s="74" t="str">
        <f>IF($A146="","",VLOOKUP($A146,'Annex 2 EHV charges'!$A:$O,2,0))</f>
        <v/>
      </c>
      <c r="C146" s="75" t="str">
        <f>IF($A146="","",VLOOKUP($A146,'Annex 2 EHV charges'!$A:$O,3,0))</f>
        <v/>
      </c>
      <c r="D146" s="73" t="str">
        <f>IF($A146="","",VLOOKUP($A146,'Annex 2 EHV charges'!$A:$O,7,0))</f>
        <v/>
      </c>
      <c r="E146" s="71" t="str">
        <f>IFERROR(IF(VLOOKUP($A146,'Annex 2 EHV charges'!$A:$O,8,FALSE)=0,"",VLOOKUP($A146,'Annex 2 EHV charges'!$A:$O,8,FALSE)),"")</f>
        <v/>
      </c>
      <c r="F146" s="72" t="str">
        <f>IFERROR(IF(VLOOKUP($A146,'Annex 2 EHV charges'!$A:$O,9,FALSE)=0,"",VLOOKUP($A146,'Annex 2 EHV charges'!$A:$O,9,FALSE)),"")</f>
        <v/>
      </c>
      <c r="G146" s="72" t="str">
        <f>IFERROR(IF(VLOOKUP($A146,'Annex 2 EHV charges'!$A:$O,10,FALSE)=0,"",VLOOKUP($A146,'Annex 2 EHV charges'!$A:$O,10,FALSE)),"")</f>
        <v/>
      </c>
      <c r="H146" s="72" t="str">
        <f>IFERROR(IF(VLOOKUP($A146,'Annex 2 EHV charges'!$A:$O,11,FALSE)=0,"",VLOOKUP($A146,'Annex 2 EHV charges'!$A:$O,11,FALSE)),"")</f>
        <v/>
      </c>
    </row>
    <row r="147" spans="1:8" ht="30" customHeight="1" x14ac:dyDescent="0.2">
      <c r="A147" s="73" t="str">
        <f t="array" ref="A147">IFERROR(INDEX('Annex 2 EHV charges'!$A$10:$A$11, MATCH(0, IF(ISBLANK('Annex 2 EHV charges'!$A$10:$A$11),1, COUNTIF(A$4:$A146, 'Annex 2 EHV charges'!$A$10:$A$11)), 0)),"")</f>
        <v/>
      </c>
      <c r="B147" s="74" t="str">
        <f>IF($A147="","",VLOOKUP($A147,'Annex 2 EHV charges'!$A:$O,2,0))</f>
        <v/>
      </c>
      <c r="C147" s="75" t="str">
        <f>IF($A147="","",VLOOKUP($A147,'Annex 2 EHV charges'!$A:$O,3,0))</f>
        <v/>
      </c>
      <c r="D147" s="73" t="str">
        <f>IF($A147="","",VLOOKUP($A147,'Annex 2 EHV charges'!$A:$O,7,0))</f>
        <v/>
      </c>
      <c r="E147" s="71" t="str">
        <f>IFERROR(IF(VLOOKUP($A147,'Annex 2 EHV charges'!$A:$O,8,FALSE)=0,"",VLOOKUP($A147,'Annex 2 EHV charges'!$A:$O,8,FALSE)),"")</f>
        <v/>
      </c>
      <c r="F147" s="72" t="str">
        <f>IFERROR(IF(VLOOKUP($A147,'Annex 2 EHV charges'!$A:$O,9,FALSE)=0,"",VLOOKUP($A147,'Annex 2 EHV charges'!$A:$O,9,FALSE)),"")</f>
        <v/>
      </c>
      <c r="G147" s="72" t="str">
        <f>IFERROR(IF(VLOOKUP($A147,'Annex 2 EHV charges'!$A:$O,10,FALSE)=0,"",VLOOKUP($A147,'Annex 2 EHV charges'!$A:$O,10,FALSE)),"")</f>
        <v/>
      </c>
      <c r="H147" s="72" t="str">
        <f>IFERROR(IF(VLOOKUP($A147,'Annex 2 EHV charges'!$A:$O,11,FALSE)=0,"",VLOOKUP($A147,'Annex 2 EHV charges'!$A:$O,11,FALSE)),"")</f>
        <v/>
      </c>
    </row>
    <row r="148" spans="1:8" ht="30" customHeight="1" x14ac:dyDescent="0.2">
      <c r="A148" s="73" t="str">
        <f t="array" ref="A148">IFERROR(INDEX('Annex 2 EHV charges'!$A$10:$A$11, MATCH(0, IF(ISBLANK('Annex 2 EHV charges'!$A$10:$A$11),1, COUNTIF(A$4:$A147, 'Annex 2 EHV charges'!$A$10:$A$11)), 0)),"")</f>
        <v/>
      </c>
      <c r="B148" s="74" t="str">
        <f>IF($A148="","",VLOOKUP($A148,'Annex 2 EHV charges'!$A:$O,2,0))</f>
        <v/>
      </c>
      <c r="C148" s="75" t="str">
        <f>IF($A148="","",VLOOKUP($A148,'Annex 2 EHV charges'!$A:$O,3,0))</f>
        <v/>
      </c>
      <c r="D148" s="73" t="str">
        <f>IF($A148="","",VLOOKUP($A148,'Annex 2 EHV charges'!$A:$O,7,0))</f>
        <v/>
      </c>
      <c r="E148" s="71" t="str">
        <f>IFERROR(IF(VLOOKUP($A148,'Annex 2 EHV charges'!$A:$O,8,FALSE)=0,"",VLOOKUP($A148,'Annex 2 EHV charges'!$A:$O,8,FALSE)),"")</f>
        <v/>
      </c>
      <c r="F148" s="72" t="str">
        <f>IFERROR(IF(VLOOKUP($A148,'Annex 2 EHV charges'!$A:$O,9,FALSE)=0,"",VLOOKUP($A148,'Annex 2 EHV charges'!$A:$O,9,FALSE)),"")</f>
        <v/>
      </c>
      <c r="G148" s="72" t="str">
        <f>IFERROR(IF(VLOOKUP($A148,'Annex 2 EHV charges'!$A:$O,10,FALSE)=0,"",VLOOKUP($A148,'Annex 2 EHV charges'!$A:$O,10,FALSE)),"")</f>
        <v/>
      </c>
      <c r="H148" s="72" t="str">
        <f>IFERROR(IF(VLOOKUP($A148,'Annex 2 EHV charges'!$A:$O,11,FALSE)=0,"",VLOOKUP($A148,'Annex 2 EHV charges'!$A:$O,11,FALSE)),"")</f>
        <v/>
      </c>
    </row>
    <row r="149" spans="1:8" ht="30" customHeight="1" x14ac:dyDescent="0.2">
      <c r="A149" s="73" t="str">
        <f t="array" ref="A149">IFERROR(INDEX('Annex 2 EHV charges'!$A$10:$A$11, MATCH(0, IF(ISBLANK('Annex 2 EHV charges'!$A$10:$A$11),1, COUNTIF(A$4:$A148, 'Annex 2 EHV charges'!$A$10:$A$11)), 0)),"")</f>
        <v/>
      </c>
      <c r="B149" s="74" t="str">
        <f>IF($A149="","",VLOOKUP($A149,'Annex 2 EHV charges'!$A:$O,2,0))</f>
        <v/>
      </c>
      <c r="C149" s="75" t="str">
        <f>IF($A149="","",VLOOKUP($A149,'Annex 2 EHV charges'!$A:$O,3,0))</f>
        <v/>
      </c>
      <c r="D149" s="73" t="str">
        <f>IF($A149="","",VLOOKUP($A149,'Annex 2 EHV charges'!$A:$O,7,0))</f>
        <v/>
      </c>
      <c r="E149" s="71" t="str">
        <f>IFERROR(IF(VLOOKUP($A149,'Annex 2 EHV charges'!$A:$O,8,FALSE)=0,"",VLOOKUP($A149,'Annex 2 EHV charges'!$A:$O,8,FALSE)),"")</f>
        <v/>
      </c>
      <c r="F149" s="72" t="str">
        <f>IFERROR(IF(VLOOKUP($A149,'Annex 2 EHV charges'!$A:$O,9,FALSE)=0,"",VLOOKUP($A149,'Annex 2 EHV charges'!$A:$O,9,FALSE)),"")</f>
        <v/>
      </c>
      <c r="G149" s="72" t="str">
        <f>IFERROR(IF(VLOOKUP($A149,'Annex 2 EHV charges'!$A:$O,10,FALSE)=0,"",VLOOKUP($A149,'Annex 2 EHV charges'!$A:$O,10,FALSE)),"")</f>
        <v/>
      </c>
      <c r="H149" s="72" t="str">
        <f>IFERROR(IF(VLOOKUP($A149,'Annex 2 EHV charges'!$A:$O,11,FALSE)=0,"",VLOOKUP($A149,'Annex 2 EHV charges'!$A:$O,11,FALSE)),"")</f>
        <v/>
      </c>
    </row>
    <row r="150" spans="1:8" ht="30" customHeight="1" x14ac:dyDescent="0.2">
      <c r="A150" s="73" t="str">
        <f t="array" ref="A150">IFERROR(INDEX('Annex 2 EHV charges'!$A$10:$A$11, MATCH(0, IF(ISBLANK('Annex 2 EHV charges'!$A$10:$A$11),1, COUNTIF(A$4:$A149, 'Annex 2 EHV charges'!$A$10:$A$11)), 0)),"")</f>
        <v/>
      </c>
      <c r="B150" s="74" t="str">
        <f>IF($A150="","",VLOOKUP($A150,'Annex 2 EHV charges'!$A:$O,2,0))</f>
        <v/>
      </c>
      <c r="C150" s="75" t="str">
        <f>IF($A150="","",VLOOKUP($A150,'Annex 2 EHV charges'!$A:$O,3,0))</f>
        <v/>
      </c>
      <c r="D150" s="73" t="str">
        <f>IF($A150="","",VLOOKUP($A150,'Annex 2 EHV charges'!$A:$O,7,0))</f>
        <v/>
      </c>
      <c r="E150" s="71" t="str">
        <f>IFERROR(IF(VLOOKUP($A150,'Annex 2 EHV charges'!$A:$O,8,FALSE)=0,"",VLOOKUP($A150,'Annex 2 EHV charges'!$A:$O,8,FALSE)),"")</f>
        <v/>
      </c>
      <c r="F150" s="72" t="str">
        <f>IFERROR(IF(VLOOKUP($A150,'Annex 2 EHV charges'!$A:$O,9,FALSE)=0,"",VLOOKUP($A150,'Annex 2 EHV charges'!$A:$O,9,FALSE)),"")</f>
        <v/>
      </c>
      <c r="G150" s="72" t="str">
        <f>IFERROR(IF(VLOOKUP($A150,'Annex 2 EHV charges'!$A:$O,10,FALSE)=0,"",VLOOKUP($A150,'Annex 2 EHV charges'!$A:$O,10,FALSE)),"")</f>
        <v/>
      </c>
      <c r="H150" s="72" t="str">
        <f>IFERROR(IF(VLOOKUP($A150,'Annex 2 EHV charges'!$A:$O,11,FALSE)=0,"",VLOOKUP($A150,'Annex 2 EHV charges'!$A:$O,11,FALSE)),"")</f>
        <v/>
      </c>
    </row>
    <row r="151" spans="1:8" ht="30" customHeight="1" x14ac:dyDescent="0.2">
      <c r="A151" s="73" t="str">
        <f t="array" ref="A151">IFERROR(INDEX('Annex 2 EHV charges'!$A$10:$A$11, MATCH(0, IF(ISBLANK('Annex 2 EHV charges'!$A$10:$A$11),1, COUNTIF(A$4:$A150, 'Annex 2 EHV charges'!$A$10:$A$11)), 0)),"")</f>
        <v/>
      </c>
      <c r="B151" s="74" t="str">
        <f>IF($A151="","",VLOOKUP($A151,'Annex 2 EHV charges'!$A:$O,2,0))</f>
        <v/>
      </c>
      <c r="C151" s="75" t="str">
        <f>IF($A151="","",VLOOKUP($A151,'Annex 2 EHV charges'!$A:$O,3,0))</f>
        <v/>
      </c>
      <c r="D151" s="73" t="str">
        <f>IF($A151="","",VLOOKUP($A151,'Annex 2 EHV charges'!$A:$O,7,0))</f>
        <v/>
      </c>
      <c r="E151" s="71" t="str">
        <f>IFERROR(IF(VLOOKUP($A151,'Annex 2 EHV charges'!$A:$O,8,FALSE)=0,"",VLOOKUP($A151,'Annex 2 EHV charges'!$A:$O,8,FALSE)),"")</f>
        <v/>
      </c>
      <c r="F151" s="72" t="str">
        <f>IFERROR(IF(VLOOKUP($A151,'Annex 2 EHV charges'!$A:$O,9,FALSE)=0,"",VLOOKUP($A151,'Annex 2 EHV charges'!$A:$O,9,FALSE)),"")</f>
        <v/>
      </c>
      <c r="G151" s="72" t="str">
        <f>IFERROR(IF(VLOOKUP($A151,'Annex 2 EHV charges'!$A:$O,10,FALSE)=0,"",VLOOKUP($A151,'Annex 2 EHV charges'!$A:$O,10,FALSE)),"")</f>
        <v/>
      </c>
      <c r="H151" s="72" t="str">
        <f>IFERROR(IF(VLOOKUP($A151,'Annex 2 EHV charges'!$A:$O,11,FALSE)=0,"",VLOOKUP($A151,'Annex 2 EHV charges'!$A:$O,11,FALSE)),"")</f>
        <v/>
      </c>
    </row>
    <row r="152" spans="1:8" ht="30" customHeight="1" x14ac:dyDescent="0.2">
      <c r="A152" s="73" t="str">
        <f t="array" ref="A152">IFERROR(INDEX('Annex 2 EHV charges'!$A$10:$A$11, MATCH(0, IF(ISBLANK('Annex 2 EHV charges'!$A$10:$A$11),1, COUNTIF(A$4:$A151, 'Annex 2 EHV charges'!$A$10:$A$11)), 0)),"")</f>
        <v/>
      </c>
      <c r="B152" s="74" t="str">
        <f>IF($A152="","",VLOOKUP($A152,'Annex 2 EHV charges'!$A:$O,2,0))</f>
        <v/>
      </c>
      <c r="C152" s="75" t="str">
        <f>IF($A152="","",VLOOKUP($A152,'Annex 2 EHV charges'!$A:$O,3,0))</f>
        <v/>
      </c>
      <c r="D152" s="73" t="str">
        <f>IF($A152="","",VLOOKUP($A152,'Annex 2 EHV charges'!$A:$O,7,0))</f>
        <v/>
      </c>
      <c r="E152" s="71" t="str">
        <f>IFERROR(IF(VLOOKUP($A152,'Annex 2 EHV charges'!$A:$O,8,FALSE)=0,"",VLOOKUP($A152,'Annex 2 EHV charges'!$A:$O,8,FALSE)),"")</f>
        <v/>
      </c>
      <c r="F152" s="72" t="str">
        <f>IFERROR(IF(VLOOKUP($A152,'Annex 2 EHV charges'!$A:$O,9,FALSE)=0,"",VLOOKUP($A152,'Annex 2 EHV charges'!$A:$O,9,FALSE)),"")</f>
        <v/>
      </c>
      <c r="G152" s="72" t="str">
        <f>IFERROR(IF(VLOOKUP($A152,'Annex 2 EHV charges'!$A:$O,10,FALSE)=0,"",VLOOKUP($A152,'Annex 2 EHV charges'!$A:$O,10,FALSE)),"")</f>
        <v/>
      </c>
      <c r="H152" s="72" t="str">
        <f>IFERROR(IF(VLOOKUP($A152,'Annex 2 EHV charges'!$A:$O,11,FALSE)=0,"",VLOOKUP($A152,'Annex 2 EHV charges'!$A:$O,11,FALSE)),"")</f>
        <v/>
      </c>
    </row>
    <row r="153" spans="1:8" ht="30" customHeight="1" x14ac:dyDescent="0.2">
      <c r="A153" s="73" t="str">
        <f t="array" ref="A153">IFERROR(INDEX('Annex 2 EHV charges'!$A$10:$A$11, MATCH(0, IF(ISBLANK('Annex 2 EHV charges'!$A$10:$A$11),1, COUNTIF(A$4:$A152, 'Annex 2 EHV charges'!$A$10:$A$11)), 0)),"")</f>
        <v/>
      </c>
      <c r="B153" s="74" t="str">
        <f>IF($A153="","",VLOOKUP($A153,'Annex 2 EHV charges'!$A:$O,2,0))</f>
        <v/>
      </c>
      <c r="C153" s="75" t="str">
        <f>IF($A153="","",VLOOKUP($A153,'Annex 2 EHV charges'!$A:$O,3,0))</f>
        <v/>
      </c>
      <c r="D153" s="73" t="str">
        <f>IF($A153="","",VLOOKUP($A153,'Annex 2 EHV charges'!$A:$O,7,0))</f>
        <v/>
      </c>
      <c r="E153" s="71" t="str">
        <f>IFERROR(IF(VLOOKUP($A153,'Annex 2 EHV charges'!$A:$O,8,FALSE)=0,"",VLOOKUP($A153,'Annex 2 EHV charges'!$A:$O,8,FALSE)),"")</f>
        <v/>
      </c>
      <c r="F153" s="72" t="str">
        <f>IFERROR(IF(VLOOKUP($A153,'Annex 2 EHV charges'!$A:$O,9,FALSE)=0,"",VLOOKUP($A153,'Annex 2 EHV charges'!$A:$O,9,FALSE)),"")</f>
        <v/>
      </c>
      <c r="G153" s="72" t="str">
        <f>IFERROR(IF(VLOOKUP($A153,'Annex 2 EHV charges'!$A:$O,10,FALSE)=0,"",VLOOKUP($A153,'Annex 2 EHV charges'!$A:$O,10,FALSE)),"")</f>
        <v/>
      </c>
      <c r="H153" s="72" t="str">
        <f>IFERROR(IF(VLOOKUP($A153,'Annex 2 EHV charges'!$A:$O,11,FALSE)=0,"",VLOOKUP($A153,'Annex 2 EHV charges'!$A:$O,11,FALSE)),"")</f>
        <v/>
      </c>
    </row>
    <row r="154" spans="1:8" ht="30" customHeight="1" x14ac:dyDescent="0.2">
      <c r="A154" s="73" t="str">
        <f t="array" ref="A154">IFERROR(INDEX('Annex 2 EHV charges'!$A$10:$A$11, MATCH(0, IF(ISBLANK('Annex 2 EHV charges'!$A$10:$A$11),1, COUNTIF(A$4:$A153, 'Annex 2 EHV charges'!$A$10:$A$11)), 0)),"")</f>
        <v/>
      </c>
      <c r="B154" s="74" t="str">
        <f>IF($A154="","",VLOOKUP($A154,'Annex 2 EHV charges'!$A:$O,2,0))</f>
        <v/>
      </c>
      <c r="C154" s="75" t="str">
        <f>IF($A154="","",VLOOKUP($A154,'Annex 2 EHV charges'!$A:$O,3,0))</f>
        <v/>
      </c>
      <c r="D154" s="73" t="str">
        <f>IF($A154="","",VLOOKUP($A154,'Annex 2 EHV charges'!$A:$O,7,0))</f>
        <v/>
      </c>
      <c r="E154" s="71" t="str">
        <f>IFERROR(IF(VLOOKUP($A154,'Annex 2 EHV charges'!$A:$O,8,FALSE)=0,"",VLOOKUP($A154,'Annex 2 EHV charges'!$A:$O,8,FALSE)),"")</f>
        <v/>
      </c>
      <c r="F154" s="72" t="str">
        <f>IFERROR(IF(VLOOKUP($A154,'Annex 2 EHV charges'!$A:$O,9,FALSE)=0,"",VLOOKUP($A154,'Annex 2 EHV charges'!$A:$O,9,FALSE)),"")</f>
        <v/>
      </c>
      <c r="G154" s="72" t="str">
        <f>IFERROR(IF(VLOOKUP($A154,'Annex 2 EHV charges'!$A:$O,10,FALSE)=0,"",VLOOKUP($A154,'Annex 2 EHV charges'!$A:$O,10,FALSE)),"")</f>
        <v/>
      </c>
      <c r="H154" s="72" t="str">
        <f>IFERROR(IF(VLOOKUP($A154,'Annex 2 EHV charges'!$A:$O,11,FALSE)=0,"",VLOOKUP($A154,'Annex 2 EHV charges'!$A:$O,11,FALSE)),"")</f>
        <v/>
      </c>
    </row>
    <row r="155" spans="1:8" ht="30" customHeight="1" x14ac:dyDescent="0.2">
      <c r="A155" s="73" t="str">
        <f t="array" ref="A155">IFERROR(INDEX('Annex 2 EHV charges'!$A$10:$A$11, MATCH(0, IF(ISBLANK('Annex 2 EHV charges'!$A$10:$A$11),1, COUNTIF(A$4:$A154, 'Annex 2 EHV charges'!$A$10:$A$11)), 0)),"")</f>
        <v/>
      </c>
      <c r="B155" s="74" t="str">
        <f>IF($A155="","",VLOOKUP($A155,'Annex 2 EHV charges'!$A:$O,2,0))</f>
        <v/>
      </c>
      <c r="C155" s="75" t="str">
        <f>IF($A155="","",VLOOKUP($A155,'Annex 2 EHV charges'!$A:$O,3,0))</f>
        <v/>
      </c>
      <c r="D155" s="73" t="str">
        <f>IF($A155="","",VLOOKUP($A155,'Annex 2 EHV charges'!$A:$O,7,0))</f>
        <v/>
      </c>
      <c r="E155" s="71" t="str">
        <f>IFERROR(IF(VLOOKUP($A155,'Annex 2 EHV charges'!$A:$O,8,FALSE)=0,"",VLOOKUP($A155,'Annex 2 EHV charges'!$A:$O,8,FALSE)),"")</f>
        <v/>
      </c>
      <c r="F155" s="72" t="str">
        <f>IFERROR(IF(VLOOKUP($A155,'Annex 2 EHV charges'!$A:$O,9,FALSE)=0,"",VLOOKUP($A155,'Annex 2 EHV charges'!$A:$O,9,FALSE)),"")</f>
        <v/>
      </c>
      <c r="G155" s="72" t="str">
        <f>IFERROR(IF(VLOOKUP($A155,'Annex 2 EHV charges'!$A:$O,10,FALSE)=0,"",VLOOKUP($A155,'Annex 2 EHV charges'!$A:$O,10,FALSE)),"")</f>
        <v/>
      </c>
      <c r="H155" s="72" t="str">
        <f>IFERROR(IF(VLOOKUP($A155,'Annex 2 EHV charges'!$A:$O,11,FALSE)=0,"",VLOOKUP($A155,'Annex 2 EHV charges'!$A:$O,11,FALSE)),"")</f>
        <v/>
      </c>
    </row>
    <row r="156" spans="1:8" ht="30" customHeight="1" x14ac:dyDescent="0.2">
      <c r="A156" s="73" t="str">
        <f t="array" ref="A156">IFERROR(INDEX('Annex 2 EHV charges'!$A$10:$A$11, MATCH(0, IF(ISBLANK('Annex 2 EHV charges'!$A$10:$A$11),1, COUNTIF(A$4:$A155, 'Annex 2 EHV charges'!$A$10:$A$11)), 0)),"")</f>
        <v/>
      </c>
      <c r="B156" s="74" t="str">
        <f>IF($A156="","",VLOOKUP($A156,'Annex 2 EHV charges'!$A:$O,2,0))</f>
        <v/>
      </c>
      <c r="C156" s="75" t="str">
        <f>IF($A156="","",VLOOKUP($A156,'Annex 2 EHV charges'!$A:$O,3,0))</f>
        <v/>
      </c>
      <c r="D156" s="73" t="str">
        <f>IF($A156="","",VLOOKUP($A156,'Annex 2 EHV charges'!$A:$O,7,0))</f>
        <v/>
      </c>
      <c r="E156" s="71" t="str">
        <f>IFERROR(IF(VLOOKUP($A156,'Annex 2 EHV charges'!$A:$O,8,FALSE)=0,"",VLOOKUP($A156,'Annex 2 EHV charges'!$A:$O,8,FALSE)),"")</f>
        <v/>
      </c>
      <c r="F156" s="72" t="str">
        <f>IFERROR(IF(VLOOKUP($A156,'Annex 2 EHV charges'!$A:$O,9,FALSE)=0,"",VLOOKUP($A156,'Annex 2 EHV charges'!$A:$O,9,FALSE)),"")</f>
        <v/>
      </c>
      <c r="G156" s="72" t="str">
        <f>IFERROR(IF(VLOOKUP($A156,'Annex 2 EHV charges'!$A:$O,10,FALSE)=0,"",VLOOKUP($A156,'Annex 2 EHV charges'!$A:$O,10,FALSE)),"")</f>
        <v/>
      </c>
      <c r="H156" s="72" t="str">
        <f>IFERROR(IF(VLOOKUP($A156,'Annex 2 EHV charges'!$A:$O,11,FALSE)=0,"",VLOOKUP($A156,'Annex 2 EHV charges'!$A:$O,11,FALSE)),"")</f>
        <v/>
      </c>
    </row>
    <row r="157" spans="1:8" ht="30" customHeight="1" x14ac:dyDescent="0.2">
      <c r="A157" s="73" t="str">
        <f t="array" ref="A157">IFERROR(INDEX('Annex 2 EHV charges'!$A$10:$A$11, MATCH(0, IF(ISBLANK('Annex 2 EHV charges'!$A$10:$A$11),1, COUNTIF(A$4:$A156, 'Annex 2 EHV charges'!$A$10:$A$11)), 0)),"")</f>
        <v/>
      </c>
      <c r="B157" s="74" t="str">
        <f>IF($A157="","",VLOOKUP($A157,'Annex 2 EHV charges'!$A:$O,2,0))</f>
        <v/>
      </c>
      <c r="C157" s="75" t="str">
        <f>IF($A157="","",VLOOKUP($A157,'Annex 2 EHV charges'!$A:$O,3,0))</f>
        <v/>
      </c>
      <c r="D157" s="73" t="str">
        <f>IF($A157="","",VLOOKUP($A157,'Annex 2 EHV charges'!$A:$O,7,0))</f>
        <v/>
      </c>
      <c r="E157" s="71" t="str">
        <f>IFERROR(IF(VLOOKUP($A157,'Annex 2 EHV charges'!$A:$O,8,FALSE)=0,"",VLOOKUP($A157,'Annex 2 EHV charges'!$A:$O,8,FALSE)),"")</f>
        <v/>
      </c>
      <c r="F157" s="72" t="str">
        <f>IFERROR(IF(VLOOKUP($A157,'Annex 2 EHV charges'!$A:$O,9,FALSE)=0,"",VLOOKUP($A157,'Annex 2 EHV charges'!$A:$O,9,FALSE)),"")</f>
        <v/>
      </c>
      <c r="G157" s="72" t="str">
        <f>IFERROR(IF(VLOOKUP($A157,'Annex 2 EHV charges'!$A:$O,10,FALSE)=0,"",VLOOKUP($A157,'Annex 2 EHV charges'!$A:$O,10,FALSE)),"")</f>
        <v/>
      </c>
      <c r="H157" s="72" t="str">
        <f>IFERROR(IF(VLOOKUP($A157,'Annex 2 EHV charges'!$A:$O,11,FALSE)=0,"",VLOOKUP($A157,'Annex 2 EHV charges'!$A:$O,11,FALSE)),"")</f>
        <v/>
      </c>
    </row>
    <row r="158" spans="1:8" ht="30" customHeight="1" x14ac:dyDescent="0.2">
      <c r="A158" s="73" t="str">
        <f t="array" ref="A158">IFERROR(INDEX('Annex 2 EHV charges'!$A$10:$A$11, MATCH(0, IF(ISBLANK('Annex 2 EHV charges'!$A$10:$A$11),1, COUNTIF(A$4:$A157, 'Annex 2 EHV charges'!$A$10:$A$11)), 0)),"")</f>
        <v/>
      </c>
      <c r="B158" s="74" t="str">
        <f>IF($A158="","",VLOOKUP($A158,'Annex 2 EHV charges'!$A:$O,2,0))</f>
        <v/>
      </c>
      <c r="C158" s="75" t="str">
        <f>IF($A158="","",VLOOKUP($A158,'Annex 2 EHV charges'!$A:$O,3,0))</f>
        <v/>
      </c>
      <c r="D158" s="73" t="str">
        <f>IF($A158="","",VLOOKUP($A158,'Annex 2 EHV charges'!$A:$O,7,0))</f>
        <v/>
      </c>
      <c r="E158" s="71" t="str">
        <f>IFERROR(IF(VLOOKUP($A158,'Annex 2 EHV charges'!$A:$O,8,FALSE)=0,"",VLOOKUP($A158,'Annex 2 EHV charges'!$A:$O,8,FALSE)),"")</f>
        <v/>
      </c>
      <c r="F158" s="72" t="str">
        <f>IFERROR(IF(VLOOKUP($A158,'Annex 2 EHV charges'!$A:$O,9,FALSE)=0,"",VLOOKUP($A158,'Annex 2 EHV charges'!$A:$O,9,FALSE)),"")</f>
        <v/>
      </c>
      <c r="G158" s="72" t="str">
        <f>IFERROR(IF(VLOOKUP($A158,'Annex 2 EHV charges'!$A:$O,10,FALSE)=0,"",VLOOKUP($A158,'Annex 2 EHV charges'!$A:$O,10,FALSE)),"")</f>
        <v/>
      </c>
      <c r="H158" s="72" t="str">
        <f>IFERROR(IF(VLOOKUP($A158,'Annex 2 EHV charges'!$A:$O,11,FALSE)=0,"",VLOOKUP($A158,'Annex 2 EHV charges'!$A:$O,11,FALSE)),"")</f>
        <v/>
      </c>
    </row>
    <row r="159" spans="1:8" ht="30" customHeight="1" x14ac:dyDescent="0.2">
      <c r="A159" s="73" t="str">
        <f t="array" ref="A159">IFERROR(INDEX('Annex 2 EHV charges'!$A$10:$A$11, MATCH(0, IF(ISBLANK('Annex 2 EHV charges'!$A$10:$A$11),1, COUNTIF(A$4:$A158, 'Annex 2 EHV charges'!$A$10:$A$11)), 0)),"")</f>
        <v/>
      </c>
      <c r="B159" s="74" t="str">
        <f>IF($A159="","",VLOOKUP($A159,'Annex 2 EHV charges'!$A:$O,2,0))</f>
        <v/>
      </c>
      <c r="C159" s="75" t="str">
        <f>IF($A159="","",VLOOKUP($A159,'Annex 2 EHV charges'!$A:$O,3,0))</f>
        <v/>
      </c>
      <c r="D159" s="73" t="str">
        <f>IF($A159="","",VLOOKUP($A159,'Annex 2 EHV charges'!$A:$O,7,0))</f>
        <v/>
      </c>
      <c r="E159" s="71" t="str">
        <f>IFERROR(IF(VLOOKUP($A159,'Annex 2 EHV charges'!$A:$O,8,FALSE)=0,"",VLOOKUP($A159,'Annex 2 EHV charges'!$A:$O,8,FALSE)),"")</f>
        <v/>
      </c>
      <c r="F159" s="72" t="str">
        <f>IFERROR(IF(VLOOKUP($A159,'Annex 2 EHV charges'!$A:$O,9,FALSE)=0,"",VLOOKUP($A159,'Annex 2 EHV charges'!$A:$O,9,FALSE)),"")</f>
        <v/>
      </c>
      <c r="G159" s="72" t="str">
        <f>IFERROR(IF(VLOOKUP($A159,'Annex 2 EHV charges'!$A:$O,10,FALSE)=0,"",VLOOKUP($A159,'Annex 2 EHV charges'!$A:$O,10,FALSE)),"")</f>
        <v/>
      </c>
      <c r="H159" s="72" t="str">
        <f>IFERROR(IF(VLOOKUP($A159,'Annex 2 EHV charges'!$A:$O,11,FALSE)=0,"",VLOOKUP($A159,'Annex 2 EHV charges'!$A:$O,11,FALSE)),"")</f>
        <v/>
      </c>
    </row>
    <row r="160" spans="1:8" ht="30" customHeight="1" x14ac:dyDescent="0.2">
      <c r="A160" s="73" t="str">
        <f t="array" ref="A160">IFERROR(INDEX('Annex 2 EHV charges'!$A$10:$A$11, MATCH(0, IF(ISBLANK('Annex 2 EHV charges'!$A$10:$A$11),1, COUNTIF(A$4:$A159, 'Annex 2 EHV charges'!$A$10:$A$11)), 0)),"")</f>
        <v/>
      </c>
      <c r="B160" s="74" t="str">
        <f>IF($A160="","",VLOOKUP($A160,'Annex 2 EHV charges'!$A:$O,2,0))</f>
        <v/>
      </c>
      <c r="C160" s="75" t="str">
        <f>IF($A160="","",VLOOKUP($A160,'Annex 2 EHV charges'!$A:$O,3,0))</f>
        <v/>
      </c>
      <c r="D160" s="73" t="str">
        <f>IF($A160="","",VLOOKUP($A160,'Annex 2 EHV charges'!$A:$O,7,0))</f>
        <v/>
      </c>
      <c r="E160" s="71" t="str">
        <f>IFERROR(IF(VLOOKUP($A160,'Annex 2 EHV charges'!$A:$O,8,FALSE)=0,"",VLOOKUP($A160,'Annex 2 EHV charges'!$A:$O,8,FALSE)),"")</f>
        <v/>
      </c>
      <c r="F160" s="72" t="str">
        <f>IFERROR(IF(VLOOKUP($A160,'Annex 2 EHV charges'!$A:$O,9,FALSE)=0,"",VLOOKUP($A160,'Annex 2 EHV charges'!$A:$O,9,FALSE)),"")</f>
        <v/>
      </c>
      <c r="G160" s="72" t="str">
        <f>IFERROR(IF(VLOOKUP($A160,'Annex 2 EHV charges'!$A:$O,10,FALSE)=0,"",VLOOKUP($A160,'Annex 2 EHV charges'!$A:$O,10,FALSE)),"")</f>
        <v/>
      </c>
      <c r="H160" s="72" t="str">
        <f>IFERROR(IF(VLOOKUP($A160,'Annex 2 EHV charges'!$A:$O,11,FALSE)=0,"",VLOOKUP($A160,'Annex 2 EHV charges'!$A:$O,11,FALSE)),"")</f>
        <v/>
      </c>
    </row>
    <row r="161" spans="1:8" ht="30" customHeight="1" x14ac:dyDescent="0.2">
      <c r="A161" s="73" t="str">
        <f t="array" ref="A161">IFERROR(INDEX('Annex 2 EHV charges'!$A$10:$A$11, MATCH(0, IF(ISBLANK('Annex 2 EHV charges'!$A$10:$A$11),1, COUNTIF(A$4:$A160, 'Annex 2 EHV charges'!$A$10:$A$11)), 0)),"")</f>
        <v/>
      </c>
      <c r="B161" s="74" t="str">
        <f>IF($A161="","",VLOOKUP($A161,'Annex 2 EHV charges'!$A:$O,2,0))</f>
        <v/>
      </c>
      <c r="C161" s="75" t="str">
        <f>IF($A161="","",VLOOKUP($A161,'Annex 2 EHV charges'!$A:$O,3,0))</f>
        <v/>
      </c>
      <c r="D161" s="73" t="str">
        <f>IF($A161="","",VLOOKUP($A161,'Annex 2 EHV charges'!$A:$O,7,0))</f>
        <v/>
      </c>
      <c r="E161" s="71" t="str">
        <f>IFERROR(IF(VLOOKUP($A161,'Annex 2 EHV charges'!$A:$O,8,FALSE)=0,"",VLOOKUP($A161,'Annex 2 EHV charges'!$A:$O,8,FALSE)),"")</f>
        <v/>
      </c>
      <c r="F161" s="72" t="str">
        <f>IFERROR(IF(VLOOKUP($A161,'Annex 2 EHV charges'!$A:$O,9,FALSE)=0,"",VLOOKUP($A161,'Annex 2 EHV charges'!$A:$O,9,FALSE)),"")</f>
        <v/>
      </c>
      <c r="G161" s="72" t="str">
        <f>IFERROR(IF(VLOOKUP($A161,'Annex 2 EHV charges'!$A:$O,10,FALSE)=0,"",VLOOKUP($A161,'Annex 2 EHV charges'!$A:$O,10,FALSE)),"")</f>
        <v/>
      </c>
      <c r="H161" s="72" t="str">
        <f>IFERROR(IF(VLOOKUP($A161,'Annex 2 EHV charges'!$A:$O,11,FALSE)=0,"",VLOOKUP($A161,'Annex 2 EHV charges'!$A:$O,11,FALSE)),"")</f>
        <v/>
      </c>
    </row>
    <row r="162" spans="1:8" ht="30" customHeight="1" x14ac:dyDescent="0.2">
      <c r="A162" s="73" t="str">
        <f t="array" ref="A162">IFERROR(INDEX('Annex 2 EHV charges'!$A$10:$A$11, MATCH(0, IF(ISBLANK('Annex 2 EHV charges'!$A$10:$A$11),1, COUNTIF(A$4:$A161, 'Annex 2 EHV charges'!$A$10:$A$11)), 0)),"")</f>
        <v/>
      </c>
      <c r="B162" s="74" t="str">
        <f>IF($A162="","",VLOOKUP($A162,'Annex 2 EHV charges'!$A:$O,2,0))</f>
        <v/>
      </c>
      <c r="C162" s="75" t="str">
        <f>IF($A162="","",VLOOKUP($A162,'Annex 2 EHV charges'!$A:$O,3,0))</f>
        <v/>
      </c>
      <c r="D162" s="73" t="str">
        <f>IF($A162="","",VLOOKUP($A162,'Annex 2 EHV charges'!$A:$O,7,0))</f>
        <v/>
      </c>
      <c r="E162" s="71" t="str">
        <f>IFERROR(IF(VLOOKUP($A162,'Annex 2 EHV charges'!$A:$O,8,FALSE)=0,"",VLOOKUP($A162,'Annex 2 EHV charges'!$A:$O,8,FALSE)),"")</f>
        <v/>
      </c>
      <c r="F162" s="72" t="str">
        <f>IFERROR(IF(VLOOKUP($A162,'Annex 2 EHV charges'!$A:$O,9,FALSE)=0,"",VLOOKUP($A162,'Annex 2 EHV charges'!$A:$O,9,FALSE)),"")</f>
        <v/>
      </c>
      <c r="G162" s="72" t="str">
        <f>IFERROR(IF(VLOOKUP($A162,'Annex 2 EHV charges'!$A:$O,10,FALSE)=0,"",VLOOKUP($A162,'Annex 2 EHV charges'!$A:$O,10,FALSE)),"")</f>
        <v/>
      </c>
      <c r="H162" s="72" t="str">
        <f>IFERROR(IF(VLOOKUP($A162,'Annex 2 EHV charges'!$A:$O,11,FALSE)=0,"",VLOOKUP($A162,'Annex 2 EHV charges'!$A:$O,11,FALSE)),"")</f>
        <v/>
      </c>
    </row>
    <row r="163" spans="1:8" ht="30" customHeight="1" x14ac:dyDescent="0.2">
      <c r="A163" s="73" t="str">
        <f t="array" ref="A163">IFERROR(INDEX('Annex 2 EHV charges'!$A$10:$A$11, MATCH(0, IF(ISBLANK('Annex 2 EHV charges'!$A$10:$A$11),1, COUNTIF(A$4:$A162, 'Annex 2 EHV charges'!$A$10:$A$11)), 0)),"")</f>
        <v/>
      </c>
      <c r="B163" s="74" t="str">
        <f>IF($A163="","",VLOOKUP($A163,'Annex 2 EHV charges'!$A:$O,2,0))</f>
        <v/>
      </c>
      <c r="C163" s="75" t="str">
        <f>IF($A163="","",VLOOKUP($A163,'Annex 2 EHV charges'!$A:$O,3,0))</f>
        <v/>
      </c>
      <c r="D163" s="73" t="str">
        <f>IF($A163="","",VLOOKUP($A163,'Annex 2 EHV charges'!$A:$O,7,0))</f>
        <v/>
      </c>
      <c r="E163" s="71" t="str">
        <f>IFERROR(IF(VLOOKUP($A163,'Annex 2 EHV charges'!$A:$O,8,FALSE)=0,"",VLOOKUP($A163,'Annex 2 EHV charges'!$A:$O,8,FALSE)),"")</f>
        <v/>
      </c>
      <c r="F163" s="72" t="str">
        <f>IFERROR(IF(VLOOKUP($A163,'Annex 2 EHV charges'!$A:$O,9,FALSE)=0,"",VLOOKUP($A163,'Annex 2 EHV charges'!$A:$O,9,FALSE)),"")</f>
        <v/>
      </c>
      <c r="G163" s="72" t="str">
        <f>IFERROR(IF(VLOOKUP($A163,'Annex 2 EHV charges'!$A:$O,10,FALSE)=0,"",VLOOKUP($A163,'Annex 2 EHV charges'!$A:$O,10,FALSE)),"")</f>
        <v/>
      </c>
      <c r="H163" s="72" t="str">
        <f>IFERROR(IF(VLOOKUP($A163,'Annex 2 EHV charges'!$A:$O,11,FALSE)=0,"",VLOOKUP($A163,'Annex 2 EHV charges'!$A:$O,11,FALSE)),"")</f>
        <v/>
      </c>
    </row>
    <row r="164" spans="1:8" ht="30" customHeight="1" x14ac:dyDescent="0.2">
      <c r="A164" s="73" t="str">
        <f t="array" ref="A164">IFERROR(INDEX('Annex 2 EHV charges'!$A$10:$A$11, MATCH(0, IF(ISBLANK('Annex 2 EHV charges'!$A$10:$A$11),1, COUNTIF(A$4:$A163, 'Annex 2 EHV charges'!$A$10:$A$11)), 0)),"")</f>
        <v/>
      </c>
      <c r="B164" s="74" t="str">
        <f>IF($A164="","",VLOOKUP($A164,'Annex 2 EHV charges'!$A:$O,2,0))</f>
        <v/>
      </c>
      <c r="C164" s="75" t="str">
        <f>IF($A164="","",VLOOKUP($A164,'Annex 2 EHV charges'!$A:$O,3,0))</f>
        <v/>
      </c>
      <c r="D164" s="73" t="str">
        <f>IF($A164="","",VLOOKUP($A164,'Annex 2 EHV charges'!$A:$O,7,0))</f>
        <v/>
      </c>
      <c r="E164" s="71" t="str">
        <f>IFERROR(IF(VLOOKUP($A164,'Annex 2 EHV charges'!$A:$O,8,FALSE)=0,"",VLOOKUP($A164,'Annex 2 EHV charges'!$A:$O,8,FALSE)),"")</f>
        <v/>
      </c>
      <c r="F164" s="72" t="str">
        <f>IFERROR(IF(VLOOKUP($A164,'Annex 2 EHV charges'!$A:$O,9,FALSE)=0,"",VLOOKUP($A164,'Annex 2 EHV charges'!$A:$O,9,FALSE)),"")</f>
        <v/>
      </c>
      <c r="G164" s="72" t="str">
        <f>IFERROR(IF(VLOOKUP($A164,'Annex 2 EHV charges'!$A:$O,10,FALSE)=0,"",VLOOKUP($A164,'Annex 2 EHV charges'!$A:$O,10,FALSE)),"")</f>
        <v/>
      </c>
      <c r="H164" s="72" t="str">
        <f>IFERROR(IF(VLOOKUP($A164,'Annex 2 EHV charges'!$A:$O,11,FALSE)=0,"",VLOOKUP($A164,'Annex 2 EHV charges'!$A:$O,11,FALSE)),"")</f>
        <v/>
      </c>
    </row>
    <row r="165" spans="1:8" ht="30" customHeight="1" x14ac:dyDescent="0.2">
      <c r="A165" s="73" t="str">
        <f t="array" ref="A165">IFERROR(INDEX('Annex 2 EHV charges'!$A$10:$A$11, MATCH(0, IF(ISBLANK('Annex 2 EHV charges'!$A$10:$A$11),1, COUNTIF(A$4:$A164, 'Annex 2 EHV charges'!$A$10:$A$11)), 0)),"")</f>
        <v/>
      </c>
      <c r="B165" s="74" t="str">
        <f>IF($A165="","",VLOOKUP($A165,'Annex 2 EHV charges'!$A:$O,2,0))</f>
        <v/>
      </c>
      <c r="C165" s="75" t="str">
        <f>IF($A165="","",VLOOKUP($A165,'Annex 2 EHV charges'!$A:$O,3,0))</f>
        <v/>
      </c>
      <c r="D165" s="73" t="str">
        <f>IF($A165="","",VLOOKUP($A165,'Annex 2 EHV charges'!$A:$O,7,0))</f>
        <v/>
      </c>
      <c r="E165" s="71" t="str">
        <f>IFERROR(IF(VLOOKUP($A165,'Annex 2 EHV charges'!$A:$O,8,FALSE)=0,"",VLOOKUP($A165,'Annex 2 EHV charges'!$A:$O,8,FALSE)),"")</f>
        <v/>
      </c>
      <c r="F165" s="72" t="str">
        <f>IFERROR(IF(VLOOKUP($A165,'Annex 2 EHV charges'!$A:$O,9,FALSE)=0,"",VLOOKUP($A165,'Annex 2 EHV charges'!$A:$O,9,FALSE)),"")</f>
        <v/>
      </c>
      <c r="G165" s="72" t="str">
        <f>IFERROR(IF(VLOOKUP($A165,'Annex 2 EHV charges'!$A:$O,10,FALSE)=0,"",VLOOKUP($A165,'Annex 2 EHV charges'!$A:$O,10,FALSE)),"")</f>
        <v/>
      </c>
      <c r="H165" s="72" t="str">
        <f>IFERROR(IF(VLOOKUP($A165,'Annex 2 EHV charges'!$A:$O,11,FALSE)=0,"",VLOOKUP($A165,'Annex 2 EHV charges'!$A:$O,11,FALSE)),"")</f>
        <v/>
      </c>
    </row>
    <row r="166" spans="1:8" ht="30" customHeight="1" x14ac:dyDescent="0.2">
      <c r="A166" s="73" t="str">
        <f t="array" ref="A166">IFERROR(INDEX('Annex 2 EHV charges'!$A$10:$A$11, MATCH(0, IF(ISBLANK('Annex 2 EHV charges'!$A$10:$A$11),1, COUNTIF(A$4:$A165, 'Annex 2 EHV charges'!$A$10:$A$11)), 0)),"")</f>
        <v/>
      </c>
      <c r="B166" s="74" t="str">
        <f>IF($A166="","",VLOOKUP($A166,'Annex 2 EHV charges'!$A:$O,2,0))</f>
        <v/>
      </c>
      <c r="C166" s="75" t="str">
        <f>IF($A166="","",VLOOKUP($A166,'Annex 2 EHV charges'!$A:$O,3,0))</f>
        <v/>
      </c>
      <c r="D166" s="73" t="str">
        <f>IF($A166="","",VLOOKUP($A166,'Annex 2 EHV charges'!$A:$O,7,0))</f>
        <v/>
      </c>
      <c r="E166" s="71" t="str">
        <f>IFERROR(IF(VLOOKUP($A166,'Annex 2 EHV charges'!$A:$O,8,FALSE)=0,"",VLOOKUP($A166,'Annex 2 EHV charges'!$A:$O,8,FALSE)),"")</f>
        <v/>
      </c>
      <c r="F166" s="72" t="str">
        <f>IFERROR(IF(VLOOKUP($A166,'Annex 2 EHV charges'!$A:$O,9,FALSE)=0,"",VLOOKUP($A166,'Annex 2 EHV charges'!$A:$O,9,FALSE)),"")</f>
        <v/>
      </c>
      <c r="G166" s="72" t="str">
        <f>IFERROR(IF(VLOOKUP($A166,'Annex 2 EHV charges'!$A:$O,10,FALSE)=0,"",VLOOKUP($A166,'Annex 2 EHV charges'!$A:$O,10,FALSE)),"")</f>
        <v/>
      </c>
      <c r="H166" s="72" t="str">
        <f>IFERROR(IF(VLOOKUP($A166,'Annex 2 EHV charges'!$A:$O,11,FALSE)=0,"",VLOOKUP($A166,'Annex 2 EHV charges'!$A:$O,11,FALSE)),"")</f>
        <v/>
      </c>
    </row>
    <row r="167" spans="1:8" ht="30" customHeight="1" x14ac:dyDescent="0.2">
      <c r="A167" s="73" t="str">
        <f t="array" ref="A167">IFERROR(INDEX('Annex 2 EHV charges'!$A$10:$A$11, MATCH(0, IF(ISBLANK('Annex 2 EHV charges'!$A$10:$A$11),1, COUNTIF(A$4:$A166, 'Annex 2 EHV charges'!$A$10:$A$11)), 0)),"")</f>
        <v/>
      </c>
      <c r="B167" s="74" t="str">
        <f>IF($A167="","",VLOOKUP($A167,'Annex 2 EHV charges'!$A:$O,2,0))</f>
        <v/>
      </c>
      <c r="C167" s="75" t="str">
        <f>IF($A167="","",VLOOKUP($A167,'Annex 2 EHV charges'!$A:$O,3,0))</f>
        <v/>
      </c>
      <c r="D167" s="73" t="str">
        <f>IF($A167="","",VLOOKUP($A167,'Annex 2 EHV charges'!$A:$O,7,0))</f>
        <v/>
      </c>
      <c r="E167" s="71" t="str">
        <f>IFERROR(IF(VLOOKUP($A167,'Annex 2 EHV charges'!$A:$O,8,FALSE)=0,"",VLOOKUP($A167,'Annex 2 EHV charges'!$A:$O,8,FALSE)),"")</f>
        <v/>
      </c>
      <c r="F167" s="72" t="str">
        <f>IFERROR(IF(VLOOKUP($A167,'Annex 2 EHV charges'!$A:$O,9,FALSE)=0,"",VLOOKUP($A167,'Annex 2 EHV charges'!$A:$O,9,FALSE)),"")</f>
        <v/>
      </c>
      <c r="G167" s="72" t="str">
        <f>IFERROR(IF(VLOOKUP($A167,'Annex 2 EHV charges'!$A:$O,10,FALSE)=0,"",VLOOKUP($A167,'Annex 2 EHV charges'!$A:$O,10,FALSE)),"")</f>
        <v/>
      </c>
      <c r="H167" s="72" t="str">
        <f>IFERROR(IF(VLOOKUP($A167,'Annex 2 EHV charges'!$A:$O,11,FALSE)=0,"",VLOOKUP($A167,'Annex 2 EHV charges'!$A:$O,11,FALSE)),"")</f>
        <v/>
      </c>
    </row>
    <row r="168" spans="1:8" ht="30" customHeight="1" x14ac:dyDescent="0.2">
      <c r="A168" s="73" t="str">
        <f t="array" ref="A168">IFERROR(INDEX('Annex 2 EHV charges'!$A$10:$A$11, MATCH(0, IF(ISBLANK('Annex 2 EHV charges'!$A$10:$A$11),1, COUNTIF(A$4:$A167, 'Annex 2 EHV charges'!$A$10:$A$11)), 0)),"")</f>
        <v/>
      </c>
      <c r="B168" s="74" t="str">
        <f>IF($A168="","",VLOOKUP($A168,'Annex 2 EHV charges'!$A:$O,2,0))</f>
        <v/>
      </c>
      <c r="C168" s="75" t="str">
        <f>IF($A168="","",VLOOKUP($A168,'Annex 2 EHV charges'!$A:$O,3,0))</f>
        <v/>
      </c>
      <c r="D168" s="73" t="str">
        <f>IF($A168="","",VLOOKUP($A168,'Annex 2 EHV charges'!$A:$O,7,0))</f>
        <v/>
      </c>
      <c r="E168" s="71" t="str">
        <f>IFERROR(IF(VLOOKUP($A168,'Annex 2 EHV charges'!$A:$O,8,FALSE)=0,"",VLOOKUP($A168,'Annex 2 EHV charges'!$A:$O,8,FALSE)),"")</f>
        <v/>
      </c>
      <c r="F168" s="72" t="str">
        <f>IFERROR(IF(VLOOKUP($A168,'Annex 2 EHV charges'!$A:$O,9,FALSE)=0,"",VLOOKUP($A168,'Annex 2 EHV charges'!$A:$O,9,FALSE)),"")</f>
        <v/>
      </c>
      <c r="G168" s="72" t="str">
        <f>IFERROR(IF(VLOOKUP($A168,'Annex 2 EHV charges'!$A:$O,10,FALSE)=0,"",VLOOKUP($A168,'Annex 2 EHV charges'!$A:$O,10,FALSE)),"")</f>
        <v/>
      </c>
      <c r="H168" s="72" t="str">
        <f>IFERROR(IF(VLOOKUP($A168,'Annex 2 EHV charges'!$A:$O,11,FALSE)=0,"",VLOOKUP($A168,'Annex 2 EHV charges'!$A:$O,11,FALSE)),"")</f>
        <v/>
      </c>
    </row>
    <row r="169" spans="1:8" ht="30" customHeight="1" x14ac:dyDescent="0.2">
      <c r="A169" s="73" t="str">
        <f t="array" ref="A169">IFERROR(INDEX('Annex 2 EHV charges'!$A$10:$A$11, MATCH(0, IF(ISBLANK('Annex 2 EHV charges'!$A$10:$A$11),1, COUNTIF(A$4:$A168, 'Annex 2 EHV charges'!$A$10:$A$11)), 0)),"")</f>
        <v/>
      </c>
      <c r="B169" s="74" t="str">
        <f>IF($A169="","",VLOOKUP($A169,'Annex 2 EHV charges'!$A:$O,2,0))</f>
        <v/>
      </c>
      <c r="C169" s="75" t="str">
        <f>IF($A169="","",VLOOKUP($A169,'Annex 2 EHV charges'!$A:$O,3,0))</f>
        <v/>
      </c>
      <c r="D169" s="73" t="str">
        <f>IF($A169="","",VLOOKUP($A169,'Annex 2 EHV charges'!$A:$O,7,0))</f>
        <v/>
      </c>
      <c r="E169" s="71" t="str">
        <f>IFERROR(IF(VLOOKUP($A169,'Annex 2 EHV charges'!$A:$O,8,FALSE)=0,"",VLOOKUP($A169,'Annex 2 EHV charges'!$A:$O,8,FALSE)),"")</f>
        <v/>
      </c>
      <c r="F169" s="72" t="str">
        <f>IFERROR(IF(VLOOKUP($A169,'Annex 2 EHV charges'!$A:$O,9,FALSE)=0,"",VLOOKUP($A169,'Annex 2 EHV charges'!$A:$O,9,FALSE)),"")</f>
        <v/>
      </c>
      <c r="G169" s="72" t="str">
        <f>IFERROR(IF(VLOOKUP($A169,'Annex 2 EHV charges'!$A:$O,10,FALSE)=0,"",VLOOKUP($A169,'Annex 2 EHV charges'!$A:$O,10,FALSE)),"")</f>
        <v/>
      </c>
      <c r="H169" s="72" t="str">
        <f>IFERROR(IF(VLOOKUP($A169,'Annex 2 EHV charges'!$A:$O,11,FALSE)=0,"",VLOOKUP($A169,'Annex 2 EHV charges'!$A:$O,11,FALSE)),"")</f>
        <v/>
      </c>
    </row>
    <row r="170" spans="1:8" ht="30" customHeight="1" x14ac:dyDescent="0.2">
      <c r="A170" s="73" t="str">
        <f t="array" ref="A170">IFERROR(INDEX('Annex 2 EHV charges'!$A$10:$A$11, MATCH(0, IF(ISBLANK('Annex 2 EHV charges'!$A$10:$A$11),1, COUNTIF(A$4:$A169, 'Annex 2 EHV charges'!$A$10:$A$11)), 0)),"")</f>
        <v/>
      </c>
      <c r="B170" s="74" t="str">
        <f>IF($A170="","",VLOOKUP($A170,'Annex 2 EHV charges'!$A:$O,2,0))</f>
        <v/>
      </c>
      <c r="C170" s="75" t="str">
        <f>IF($A170="","",VLOOKUP($A170,'Annex 2 EHV charges'!$A:$O,3,0))</f>
        <v/>
      </c>
      <c r="D170" s="73" t="str">
        <f>IF($A170="","",VLOOKUP($A170,'Annex 2 EHV charges'!$A:$O,7,0))</f>
        <v/>
      </c>
      <c r="E170" s="71" t="str">
        <f>IFERROR(IF(VLOOKUP($A170,'Annex 2 EHV charges'!$A:$O,8,FALSE)=0,"",VLOOKUP($A170,'Annex 2 EHV charges'!$A:$O,8,FALSE)),"")</f>
        <v/>
      </c>
      <c r="F170" s="72" t="str">
        <f>IFERROR(IF(VLOOKUP($A170,'Annex 2 EHV charges'!$A:$O,9,FALSE)=0,"",VLOOKUP($A170,'Annex 2 EHV charges'!$A:$O,9,FALSE)),"")</f>
        <v/>
      </c>
      <c r="G170" s="72" t="str">
        <f>IFERROR(IF(VLOOKUP($A170,'Annex 2 EHV charges'!$A:$O,10,FALSE)=0,"",VLOOKUP($A170,'Annex 2 EHV charges'!$A:$O,10,FALSE)),"")</f>
        <v/>
      </c>
      <c r="H170" s="72" t="str">
        <f>IFERROR(IF(VLOOKUP($A170,'Annex 2 EHV charges'!$A:$O,11,FALSE)=0,"",VLOOKUP($A170,'Annex 2 EHV charges'!$A:$O,11,FALSE)),"")</f>
        <v/>
      </c>
    </row>
    <row r="171" spans="1:8" ht="30" customHeight="1" x14ac:dyDescent="0.2">
      <c r="A171" s="73" t="str">
        <f t="array" ref="A171">IFERROR(INDEX('Annex 2 EHV charges'!$A$10:$A$11, MATCH(0, IF(ISBLANK('Annex 2 EHV charges'!$A$10:$A$11),1, COUNTIF(A$4:$A170, 'Annex 2 EHV charges'!$A$10:$A$11)), 0)),"")</f>
        <v/>
      </c>
      <c r="B171" s="74" t="str">
        <f>IF($A171="","",VLOOKUP($A171,'Annex 2 EHV charges'!$A:$O,2,0))</f>
        <v/>
      </c>
      <c r="C171" s="75" t="str">
        <f>IF($A171="","",VLOOKUP($A171,'Annex 2 EHV charges'!$A:$O,3,0))</f>
        <v/>
      </c>
      <c r="D171" s="73" t="str">
        <f>IF($A171="","",VLOOKUP($A171,'Annex 2 EHV charges'!$A:$O,7,0))</f>
        <v/>
      </c>
      <c r="E171" s="71" t="str">
        <f>IFERROR(IF(VLOOKUP($A171,'Annex 2 EHV charges'!$A:$O,8,FALSE)=0,"",VLOOKUP($A171,'Annex 2 EHV charges'!$A:$O,8,FALSE)),"")</f>
        <v/>
      </c>
      <c r="F171" s="72" t="str">
        <f>IFERROR(IF(VLOOKUP($A171,'Annex 2 EHV charges'!$A:$O,9,FALSE)=0,"",VLOOKUP($A171,'Annex 2 EHV charges'!$A:$O,9,FALSE)),"")</f>
        <v/>
      </c>
      <c r="G171" s="72" t="str">
        <f>IFERROR(IF(VLOOKUP($A171,'Annex 2 EHV charges'!$A:$O,10,FALSE)=0,"",VLOOKUP($A171,'Annex 2 EHV charges'!$A:$O,10,FALSE)),"")</f>
        <v/>
      </c>
      <c r="H171" s="72" t="str">
        <f>IFERROR(IF(VLOOKUP($A171,'Annex 2 EHV charges'!$A:$O,11,FALSE)=0,"",VLOOKUP($A171,'Annex 2 EHV charges'!$A:$O,11,FALSE)),"")</f>
        <v/>
      </c>
    </row>
    <row r="172" spans="1:8" ht="30" customHeight="1" x14ac:dyDescent="0.2">
      <c r="A172" s="73" t="str">
        <f t="array" ref="A172">IFERROR(INDEX('Annex 2 EHV charges'!$A$10:$A$11, MATCH(0, IF(ISBLANK('Annex 2 EHV charges'!$A$10:$A$11),1, COUNTIF(A$4:$A171, 'Annex 2 EHV charges'!$A$10:$A$11)), 0)),"")</f>
        <v/>
      </c>
      <c r="B172" s="74" t="str">
        <f>IF($A172="","",VLOOKUP($A172,'Annex 2 EHV charges'!$A:$O,2,0))</f>
        <v/>
      </c>
      <c r="C172" s="75" t="str">
        <f>IF($A172="","",VLOOKUP($A172,'Annex 2 EHV charges'!$A:$O,3,0))</f>
        <v/>
      </c>
      <c r="D172" s="73" t="str">
        <f>IF($A172="","",VLOOKUP($A172,'Annex 2 EHV charges'!$A:$O,7,0))</f>
        <v/>
      </c>
      <c r="E172" s="71" t="str">
        <f>IFERROR(IF(VLOOKUP($A172,'Annex 2 EHV charges'!$A:$O,8,FALSE)=0,"",VLOOKUP($A172,'Annex 2 EHV charges'!$A:$O,8,FALSE)),"")</f>
        <v/>
      </c>
      <c r="F172" s="72" t="str">
        <f>IFERROR(IF(VLOOKUP($A172,'Annex 2 EHV charges'!$A:$O,9,FALSE)=0,"",VLOOKUP($A172,'Annex 2 EHV charges'!$A:$O,9,FALSE)),"")</f>
        <v/>
      </c>
      <c r="G172" s="72" t="str">
        <f>IFERROR(IF(VLOOKUP($A172,'Annex 2 EHV charges'!$A:$O,10,FALSE)=0,"",VLOOKUP($A172,'Annex 2 EHV charges'!$A:$O,10,FALSE)),"")</f>
        <v/>
      </c>
      <c r="H172" s="72" t="str">
        <f>IFERROR(IF(VLOOKUP($A172,'Annex 2 EHV charges'!$A:$O,11,FALSE)=0,"",VLOOKUP($A172,'Annex 2 EHV charges'!$A:$O,11,FALSE)),"")</f>
        <v/>
      </c>
    </row>
    <row r="173" spans="1:8" ht="30" customHeight="1" x14ac:dyDescent="0.2">
      <c r="A173" s="73" t="str">
        <f t="array" ref="A173">IFERROR(INDEX('Annex 2 EHV charges'!$A$10:$A$11, MATCH(0, IF(ISBLANK('Annex 2 EHV charges'!$A$10:$A$11),1, COUNTIF(A$4:$A172, 'Annex 2 EHV charges'!$A$10:$A$11)), 0)),"")</f>
        <v/>
      </c>
      <c r="B173" s="74" t="str">
        <f>IF($A173="","",VLOOKUP($A173,'Annex 2 EHV charges'!$A:$O,2,0))</f>
        <v/>
      </c>
      <c r="C173" s="75" t="str">
        <f>IF($A173="","",VLOOKUP($A173,'Annex 2 EHV charges'!$A:$O,3,0))</f>
        <v/>
      </c>
      <c r="D173" s="73" t="str">
        <f>IF($A173="","",VLOOKUP($A173,'Annex 2 EHV charges'!$A:$O,7,0))</f>
        <v/>
      </c>
      <c r="E173" s="71" t="str">
        <f>IFERROR(IF(VLOOKUP($A173,'Annex 2 EHV charges'!$A:$O,8,FALSE)=0,"",VLOOKUP($A173,'Annex 2 EHV charges'!$A:$O,8,FALSE)),"")</f>
        <v/>
      </c>
      <c r="F173" s="72" t="str">
        <f>IFERROR(IF(VLOOKUP($A173,'Annex 2 EHV charges'!$A:$O,9,FALSE)=0,"",VLOOKUP($A173,'Annex 2 EHV charges'!$A:$O,9,FALSE)),"")</f>
        <v/>
      </c>
      <c r="G173" s="72" t="str">
        <f>IFERROR(IF(VLOOKUP($A173,'Annex 2 EHV charges'!$A:$O,10,FALSE)=0,"",VLOOKUP($A173,'Annex 2 EHV charges'!$A:$O,10,FALSE)),"")</f>
        <v/>
      </c>
      <c r="H173" s="72" t="str">
        <f>IFERROR(IF(VLOOKUP($A173,'Annex 2 EHV charges'!$A:$O,11,FALSE)=0,"",VLOOKUP($A173,'Annex 2 EHV charges'!$A:$O,11,FALSE)),"")</f>
        <v/>
      </c>
    </row>
    <row r="174" spans="1:8" ht="30" customHeight="1" x14ac:dyDescent="0.2">
      <c r="A174" s="73" t="str">
        <f t="array" ref="A174">IFERROR(INDEX('Annex 2 EHV charges'!$A$10:$A$11, MATCH(0, IF(ISBLANK('Annex 2 EHV charges'!$A$10:$A$11),1, COUNTIF(A$4:$A173, 'Annex 2 EHV charges'!$A$10:$A$11)), 0)),"")</f>
        <v/>
      </c>
      <c r="B174" s="74" t="str">
        <f>IF($A174="","",VLOOKUP($A174,'Annex 2 EHV charges'!$A:$O,2,0))</f>
        <v/>
      </c>
      <c r="C174" s="75" t="str">
        <f>IF($A174="","",VLOOKUP($A174,'Annex 2 EHV charges'!$A:$O,3,0))</f>
        <v/>
      </c>
      <c r="D174" s="73" t="str">
        <f>IF($A174="","",VLOOKUP($A174,'Annex 2 EHV charges'!$A:$O,7,0))</f>
        <v/>
      </c>
      <c r="E174" s="71" t="str">
        <f>IFERROR(IF(VLOOKUP($A174,'Annex 2 EHV charges'!$A:$O,8,FALSE)=0,"",VLOOKUP($A174,'Annex 2 EHV charges'!$A:$O,8,FALSE)),"")</f>
        <v/>
      </c>
      <c r="F174" s="72" t="str">
        <f>IFERROR(IF(VLOOKUP($A174,'Annex 2 EHV charges'!$A:$O,9,FALSE)=0,"",VLOOKUP($A174,'Annex 2 EHV charges'!$A:$O,9,FALSE)),"")</f>
        <v/>
      </c>
      <c r="G174" s="72" t="str">
        <f>IFERROR(IF(VLOOKUP($A174,'Annex 2 EHV charges'!$A:$O,10,FALSE)=0,"",VLOOKUP($A174,'Annex 2 EHV charges'!$A:$O,10,FALSE)),"")</f>
        <v/>
      </c>
      <c r="H174" s="72" t="str">
        <f>IFERROR(IF(VLOOKUP($A174,'Annex 2 EHV charges'!$A:$O,11,FALSE)=0,"",VLOOKUP($A174,'Annex 2 EHV charges'!$A:$O,11,FALSE)),"")</f>
        <v/>
      </c>
    </row>
    <row r="175" spans="1:8" ht="30" customHeight="1" x14ac:dyDescent="0.2">
      <c r="A175" s="73" t="str">
        <f t="array" ref="A175">IFERROR(INDEX('Annex 2 EHV charges'!$A$10:$A$11, MATCH(0, IF(ISBLANK('Annex 2 EHV charges'!$A$10:$A$11),1, COUNTIF(A$4:$A174, 'Annex 2 EHV charges'!$A$10:$A$11)), 0)),"")</f>
        <v/>
      </c>
      <c r="B175" s="74" t="str">
        <f>IF($A175="","",VLOOKUP($A175,'Annex 2 EHV charges'!$A:$O,2,0))</f>
        <v/>
      </c>
      <c r="C175" s="75" t="str">
        <f>IF($A175="","",VLOOKUP($A175,'Annex 2 EHV charges'!$A:$O,3,0))</f>
        <v/>
      </c>
      <c r="D175" s="73" t="str">
        <f>IF($A175="","",VLOOKUP($A175,'Annex 2 EHV charges'!$A:$O,7,0))</f>
        <v/>
      </c>
      <c r="E175" s="71" t="str">
        <f>IFERROR(IF(VLOOKUP($A175,'Annex 2 EHV charges'!$A:$O,8,FALSE)=0,"",VLOOKUP($A175,'Annex 2 EHV charges'!$A:$O,8,FALSE)),"")</f>
        <v/>
      </c>
      <c r="F175" s="72" t="str">
        <f>IFERROR(IF(VLOOKUP($A175,'Annex 2 EHV charges'!$A:$O,9,FALSE)=0,"",VLOOKUP($A175,'Annex 2 EHV charges'!$A:$O,9,FALSE)),"")</f>
        <v/>
      </c>
      <c r="G175" s="72" t="str">
        <f>IFERROR(IF(VLOOKUP($A175,'Annex 2 EHV charges'!$A:$O,10,FALSE)=0,"",VLOOKUP($A175,'Annex 2 EHV charges'!$A:$O,10,FALSE)),"")</f>
        <v/>
      </c>
      <c r="H175" s="72" t="str">
        <f>IFERROR(IF(VLOOKUP($A175,'Annex 2 EHV charges'!$A:$O,11,FALSE)=0,"",VLOOKUP($A175,'Annex 2 EHV charges'!$A:$O,11,FALSE)),"")</f>
        <v/>
      </c>
    </row>
    <row r="176" spans="1:8" ht="30" customHeight="1" x14ac:dyDescent="0.2">
      <c r="A176" s="73" t="str">
        <f t="array" ref="A176">IFERROR(INDEX('Annex 2 EHV charges'!$A$10:$A$11, MATCH(0, IF(ISBLANK('Annex 2 EHV charges'!$A$10:$A$11),1, COUNTIF(A$4:$A175, 'Annex 2 EHV charges'!$A$10:$A$11)), 0)),"")</f>
        <v/>
      </c>
      <c r="B176" s="74" t="str">
        <f>IF($A176="","",VLOOKUP($A176,'Annex 2 EHV charges'!$A:$O,2,0))</f>
        <v/>
      </c>
      <c r="C176" s="75" t="str">
        <f>IF($A176="","",VLOOKUP($A176,'Annex 2 EHV charges'!$A:$O,3,0))</f>
        <v/>
      </c>
      <c r="D176" s="73" t="str">
        <f>IF($A176="","",VLOOKUP($A176,'Annex 2 EHV charges'!$A:$O,7,0))</f>
        <v/>
      </c>
      <c r="E176" s="71" t="str">
        <f>IFERROR(IF(VLOOKUP($A176,'Annex 2 EHV charges'!$A:$O,8,FALSE)=0,"",VLOOKUP($A176,'Annex 2 EHV charges'!$A:$O,8,FALSE)),"")</f>
        <v/>
      </c>
      <c r="F176" s="72" t="str">
        <f>IFERROR(IF(VLOOKUP($A176,'Annex 2 EHV charges'!$A:$O,9,FALSE)=0,"",VLOOKUP($A176,'Annex 2 EHV charges'!$A:$O,9,FALSE)),"")</f>
        <v/>
      </c>
      <c r="G176" s="72" t="str">
        <f>IFERROR(IF(VLOOKUP($A176,'Annex 2 EHV charges'!$A:$O,10,FALSE)=0,"",VLOOKUP($A176,'Annex 2 EHV charges'!$A:$O,10,FALSE)),"")</f>
        <v/>
      </c>
      <c r="H176" s="72" t="str">
        <f>IFERROR(IF(VLOOKUP($A176,'Annex 2 EHV charges'!$A:$O,11,FALSE)=0,"",VLOOKUP($A176,'Annex 2 EHV charges'!$A:$O,11,FALSE)),"")</f>
        <v/>
      </c>
    </row>
    <row r="177" spans="1:8" ht="30" customHeight="1" x14ac:dyDescent="0.2">
      <c r="A177" s="73" t="str">
        <f t="array" ref="A177">IFERROR(INDEX('Annex 2 EHV charges'!$A$10:$A$11, MATCH(0, IF(ISBLANK('Annex 2 EHV charges'!$A$10:$A$11),1, COUNTIF(A$4:$A176, 'Annex 2 EHV charges'!$A$10:$A$11)), 0)),"")</f>
        <v/>
      </c>
      <c r="B177" s="74" t="str">
        <f>IF($A177="","",VLOOKUP($A177,'Annex 2 EHV charges'!$A:$O,2,0))</f>
        <v/>
      </c>
      <c r="C177" s="75" t="str">
        <f>IF($A177="","",VLOOKUP($A177,'Annex 2 EHV charges'!$A:$O,3,0))</f>
        <v/>
      </c>
      <c r="D177" s="73" t="str">
        <f>IF($A177="","",VLOOKUP($A177,'Annex 2 EHV charges'!$A:$O,7,0))</f>
        <v/>
      </c>
      <c r="E177" s="71" t="str">
        <f>IFERROR(IF(VLOOKUP($A177,'Annex 2 EHV charges'!$A:$O,8,FALSE)=0,"",VLOOKUP($A177,'Annex 2 EHV charges'!$A:$O,8,FALSE)),"")</f>
        <v/>
      </c>
      <c r="F177" s="72" t="str">
        <f>IFERROR(IF(VLOOKUP($A177,'Annex 2 EHV charges'!$A:$O,9,FALSE)=0,"",VLOOKUP($A177,'Annex 2 EHV charges'!$A:$O,9,FALSE)),"")</f>
        <v/>
      </c>
      <c r="G177" s="72" t="str">
        <f>IFERROR(IF(VLOOKUP($A177,'Annex 2 EHV charges'!$A:$O,10,FALSE)=0,"",VLOOKUP($A177,'Annex 2 EHV charges'!$A:$O,10,FALSE)),"")</f>
        <v/>
      </c>
      <c r="H177" s="72" t="str">
        <f>IFERROR(IF(VLOOKUP($A177,'Annex 2 EHV charges'!$A:$O,11,FALSE)=0,"",VLOOKUP($A177,'Annex 2 EHV charges'!$A:$O,11,FALSE)),"")</f>
        <v/>
      </c>
    </row>
    <row r="178" spans="1:8" ht="30" customHeight="1" x14ac:dyDescent="0.2">
      <c r="A178" s="73" t="str">
        <f t="array" ref="A178">IFERROR(INDEX('Annex 2 EHV charges'!$A$10:$A$11, MATCH(0, IF(ISBLANK('Annex 2 EHV charges'!$A$10:$A$11),1, COUNTIF(A$4:$A177, 'Annex 2 EHV charges'!$A$10:$A$11)), 0)),"")</f>
        <v/>
      </c>
      <c r="B178" s="74" t="str">
        <f>IF($A178="","",VLOOKUP($A178,'Annex 2 EHV charges'!$A:$O,2,0))</f>
        <v/>
      </c>
      <c r="C178" s="75" t="str">
        <f>IF($A178="","",VLOOKUP($A178,'Annex 2 EHV charges'!$A:$O,3,0))</f>
        <v/>
      </c>
      <c r="D178" s="73" t="str">
        <f>IF($A178="","",VLOOKUP($A178,'Annex 2 EHV charges'!$A:$O,7,0))</f>
        <v/>
      </c>
      <c r="E178" s="71" t="str">
        <f>IFERROR(IF(VLOOKUP($A178,'Annex 2 EHV charges'!$A:$O,8,FALSE)=0,"",VLOOKUP($A178,'Annex 2 EHV charges'!$A:$O,8,FALSE)),"")</f>
        <v/>
      </c>
      <c r="F178" s="72" t="str">
        <f>IFERROR(IF(VLOOKUP($A178,'Annex 2 EHV charges'!$A:$O,9,FALSE)=0,"",VLOOKUP($A178,'Annex 2 EHV charges'!$A:$O,9,FALSE)),"")</f>
        <v/>
      </c>
      <c r="G178" s="72" t="str">
        <f>IFERROR(IF(VLOOKUP($A178,'Annex 2 EHV charges'!$A:$O,10,FALSE)=0,"",VLOOKUP($A178,'Annex 2 EHV charges'!$A:$O,10,FALSE)),"")</f>
        <v/>
      </c>
      <c r="H178" s="72" t="str">
        <f>IFERROR(IF(VLOOKUP($A178,'Annex 2 EHV charges'!$A:$O,11,FALSE)=0,"",VLOOKUP($A178,'Annex 2 EHV charges'!$A:$O,11,FALSE)),"")</f>
        <v/>
      </c>
    </row>
    <row r="179" spans="1:8" ht="30" customHeight="1" x14ac:dyDescent="0.2">
      <c r="A179" s="73" t="str">
        <f t="array" ref="A179">IFERROR(INDEX('Annex 2 EHV charges'!$A$10:$A$11, MATCH(0, IF(ISBLANK('Annex 2 EHV charges'!$A$10:$A$11),1, COUNTIF(A$4:$A178, 'Annex 2 EHV charges'!$A$10:$A$11)), 0)),"")</f>
        <v/>
      </c>
      <c r="B179" s="74" t="str">
        <f>IF($A179="","",VLOOKUP($A179,'Annex 2 EHV charges'!$A:$O,2,0))</f>
        <v/>
      </c>
      <c r="C179" s="75" t="str">
        <f>IF($A179="","",VLOOKUP($A179,'Annex 2 EHV charges'!$A:$O,3,0))</f>
        <v/>
      </c>
      <c r="D179" s="73" t="str">
        <f>IF($A179="","",VLOOKUP($A179,'Annex 2 EHV charges'!$A:$O,7,0))</f>
        <v/>
      </c>
      <c r="E179" s="71" t="str">
        <f>IFERROR(IF(VLOOKUP($A179,'Annex 2 EHV charges'!$A:$O,8,FALSE)=0,"",VLOOKUP($A179,'Annex 2 EHV charges'!$A:$O,8,FALSE)),"")</f>
        <v/>
      </c>
      <c r="F179" s="72" t="str">
        <f>IFERROR(IF(VLOOKUP($A179,'Annex 2 EHV charges'!$A:$O,9,FALSE)=0,"",VLOOKUP($A179,'Annex 2 EHV charges'!$A:$O,9,FALSE)),"")</f>
        <v/>
      </c>
      <c r="G179" s="72" t="str">
        <f>IFERROR(IF(VLOOKUP($A179,'Annex 2 EHV charges'!$A:$O,10,FALSE)=0,"",VLOOKUP($A179,'Annex 2 EHV charges'!$A:$O,10,FALSE)),"")</f>
        <v/>
      </c>
      <c r="H179" s="72" t="str">
        <f>IFERROR(IF(VLOOKUP($A179,'Annex 2 EHV charges'!$A:$O,11,FALSE)=0,"",VLOOKUP($A179,'Annex 2 EHV charges'!$A:$O,11,FALSE)),"")</f>
        <v/>
      </c>
    </row>
    <row r="180" spans="1:8" ht="30" customHeight="1" x14ac:dyDescent="0.2">
      <c r="A180" s="73" t="str">
        <f t="array" ref="A180">IFERROR(INDEX('Annex 2 EHV charges'!$A$10:$A$11, MATCH(0, IF(ISBLANK('Annex 2 EHV charges'!$A$10:$A$11),1, COUNTIF(A$4:$A179, 'Annex 2 EHV charges'!$A$10:$A$11)), 0)),"")</f>
        <v/>
      </c>
      <c r="B180" s="74" t="str">
        <f>IF($A180="","",VLOOKUP($A180,'Annex 2 EHV charges'!$A:$O,2,0))</f>
        <v/>
      </c>
      <c r="C180" s="75" t="str">
        <f>IF($A180="","",VLOOKUP($A180,'Annex 2 EHV charges'!$A:$O,3,0))</f>
        <v/>
      </c>
      <c r="D180" s="73" t="str">
        <f>IF($A180="","",VLOOKUP($A180,'Annex 2 EHV charges'!$A:$O,7,0))</f>
        <v/>
      </c>
      <c r="E180" s="71" t="str">
        <f>IFERROR(IF(VLOOKUP($A180,'Annex 2 EHV charges'!$A:$O,8,FALSE)=0,"",VLOOKUP($A180,'Annex 2 EHV charges'!$A:$O,8,FALSE)),"")</f>
        <v/>
      </c>
      <c r="F180" s="72" t="str">
        <f>IFERROR(IF(VLOOKUP($A180,'Annex 2 EHV charges'!$A:$O,9,FALSE)=0,"",VLOOKUP($A180,'Annex 2 EHV charges'!$A:$O,9,FALSE)),"")</f>
        <v/>
      </c>
      <c r="G180" s="72" t="str">
        <f>IFERROR(IF(VLOOKUP($A180,'Annex 2 EHV charges'!$A:$O,10,FALSE)=0,"",VLOOKUP($A180,'Annex 2 EHV charges'!$A:$O,10,FALSE)),"")</f>
        <v/>
      </c>
      <c r="H180" s="72" t="str">
        <f>IFERROR(IF(VLOOKUP($A180,'Annex 2 EHV charges'!$A:$O,11,FALSE)=0,"",VLOOKUP($A180,'Annex 2 EHV charges'!$A:$O,11,FALSE)),"")</f>
        <v/>
      </c>
    </row>
    <row r="181" spans="1:8" ht="30" customHeight="1" x14ac:dyDescent="0.2">
      <c r="A181" s="73" t="str">
        <f t="array" ref="A181">IFERROR(INDEX('Annex 2 EHV charges'!$A$10:$A$11, MATCH(0, IF(ISBLANK('Annex 2 EHV charges'!$A$10:$A$11),1, COUNTIF(A$4:$A180, 'Annex 2 EHV charges'!$A$10:$A$11)), 0)),"")</f>
        <v/>
      </c>
      <c r="B181" s="74" t="str">
        <f>IF($A181="","",VLOOKUP($A181,'Annex 2 EHV charges'!$A:$O,2,0))</f>
        <v/>
      </c>
      <c r="C181" s="75" t="str">
        <f>IF($A181="","",VLOOKUP($A181,'Annex 2 EHV charges'!$A:$O,3,0))</f>
        <v/>
      </c>
      <c r="D181" s="73" t="str">
        <f>IF($A181="","",VLOOKUP($A181,'Annex 2 EHV charges'!$A:$O,7,0))</f>
        <v/>
      </c>
      <c r="E181" s="71" t="str">
        <f>IFERROR(IF(VLOOKUP($A181,'Annex 2 EHV charges'!$A:$O,8,FALSE)=0,"",VLOOKUP($A181,'Annex 2 EHV charges'!$A:$O,8,FALSE)),"")</f>
        <v/>
      </c>
      <c r="F181" s="72" t="str">
        <f>IFERROR(IF(VLOOKUP($A181,'Annex 2 EHV charges'!$A:$O,9,FALSE)=0,"",VLOOKUP($A181,'Annex 2 EHV charges'!$A:$O,9,FALSE)),"")</f>
        <v/>
      </c>
      <c r="G181" s="72" t="str">
        <f>IFERROR(IF(VLOOKUP($A181,'Annex 2 EHV charges'!$A:$O,10,FALSE)=0,"",VLOOKUP($A181,'Annex 2 EHV charges'!$A:$O,10,FALSE)),"")</f>
        <v/>
      </c>
      <c r="H181" s="72" t="str">
        <f>IFERROR(IF(VLOOKUP($A181,'Annex 2 EHV charges'!$A:$O,11,FALSE)=0,"",VLOOKUP($A181,'Annex 2 EHV charges'!$A:$O,11,FALSE)),"")</f>
        <v/>
      </c>
    </row>
    <row r="182" spans="1:8" ht="30" customHeight="1" x14ac:dyDescent="0.2">
      <c r="A182" s="73" t="str">
        <f t="array" ref="A182">IFERROR(INDEX('Annex 2 EHV charges'!$A$10:$A$11, MATCH(0, IF(ISBLANK('Annex 2 EHV charges'!$A$10:$A$11),1, COUNTIF(A$4:$A181, 'Annex 2 EHV charges'!$A$10:$A$11)), 0)),"")</f>
        <v/>
      </c>
      <c r="B182" s="74" t="str">
        <f>IF($A182="","",VLOOKUP($A182,'Annex 2 EHV charges'!$A:$O,2,0))</f>
        <v/>
      </c>
      <c r="C182" s="75" t="str">
        <f>IF($A182="","",VLOOKUP($A182,'Annex 2 EHV charges'!$A:$O,3,0))</f>
        <v/>
      </c>
      <c r="D182" s="73" t="str">
        <f>IF($A182="","",VLOOKUP($A182,'Annex 2 EHV charges'!$A:$O,7,0))</f>
        <v/>
      </c>
      <c r="E182" s="71" t="str">
        <f>IFERROR(IF(VLOOKUP($A182,'Annex 2 EHV charges'!$A:$O,8,FALSE)=0,"",VLOOKUP($A182,'Annex 2 EHV charges'!$A:$O,8,FALSE)),"")</f>
        <v/>
      </c>
      <c r="F182" s="72" t="str">
        <f>IFERROR(IF(VLOOKUP($A182,'Annex 2 EHV charges'!$A:$O,9,FALSE)=0,"",VLOOKUP($A182,'Annex 2 EHV charges'!$A:$O,9,FALSE)),"")</f>
        <v/>
      </c>
      <c r="G182" s="72" t="str">
        <f>IFERROR(IF(VLOOKUP($A182,'Annex 2 EHV charges'!$A:$O,10,FALSE)=0,"",VLOOKUP($A182,'Annex 2 EHV charges'!$A:$O,10,FALSE)),"")</f>
        <v/>
      </c>
      <c r="H182" s="72" t="str">
        <f>IFERROR(IF(VLOOKUP($A182,'Annex 2 EHV charges'!$A:$O,11,FALSE)=0,"",VLOOKUP($A182,'Annex 2 EHV charges'!$A:$O,11,FALSE)),"")</f>
        <v/>
      </c>
    </row>
    <row r="183" spans="1:8" ht="30" customHeight="1" x14ac:dyDescent="0.2">
      <c r="A183" s="73" t="str">
        <f t="array" ref="A183">IFERROR(INDEX('Annex 2 EHV charges'!$A$10:$A$11, MATCH(0, IF(ISBLANK('Annex 2 EHV charges'!$A$10:$A$11),1, COUNTIF(A$4:$A182, 'Annex 2 EHV charges'!$A$10:$A$11)), 0)),"")</f>
        <v/>
      </c>
      <c r="B183" s="74" t="str">
        <f>IF($A183="","",VLOOKUP($A183,'Annex 2 EHV charges'!$A:$O,2,0))</f>
        <v/>
      </c>
      <c r="C183" s="75" t="str">
        <f>IF($A183="","",VLOOKUP($A183,'Annex 2 EHV charges'!$A:$O,3,0))</f>
        <v/>
      </c>
      <c r="D183" s="73" t="str">
        <f>IF($A183="","",VLOOKUP($A183,'Annex 2 EHV charges'!$A:$O,7,0))</f>
        <v/>
      </c>
      <c r="E183" s="71" t="str">
        <f>IFERROR(IF(VLOOKUP($A183,'Annex 2 EHV charges'!$A:$O,8,FALSE)=0,"",VLOOKUP($A183,'Annex 2 EHV charges'!$A:$O,8,FALSE)),"")</f>
        <v/>
      </c>
      <c r="F183" s="72" t="str">
        <f>IFERROR(IF(VLOOKUP($A183,'Annex 2 EHV charges'!$A:$O,9,FALSE)=0,"",VLOOKUP($A183,'Annex 2 EHV charges'!$A:$O,9,FALSE)),"")</f>
        <v/>
      </c>
      <c r="G183" s="72" t="str">
        <f>IFERROR(IF(VLOOKUP($A183,'Annex 2 EHV charges'!$A:$O,10,FALSE)=0,"",VLOOKUP($A183,'Annex 2 EHV charges'!$A:$O,10,FALSE)),"")</f>
        <v/>
      </c>
      <c r="H183" s="72" t="str">
        <f>IFERROR(IF(VLOOKUP($A183,'Annex 2 EHV charges'!$A:$O,11,FALSE)=0,"",VLOOKUP($A183,'Annex 2 EHV charges'!$A:$O,11,FALSE)),"")</f>
        <v/>
      </c>
    </row>
    <row r="184" spans="1:8" ht="30" customHeight="1" x14ac:dyDescent="0.2">
      <c r="A184" s="73" t="str">
        <f t="array" ref="A184">IFERROR(INDEX('Annex 2 EHV charges'!$A$10:$A$11, MATCH(0, IF(ISBLANK('Annex 2 EHV charges'!$A$10:$A$11),1, COUNTIF(A$4:$A183, 'Annex 2 EHV charges'!$A$10:$A$11)), 0)),"")</f>
        <v/>
      </c>
      <c r="B184" s="74" t="str">
        <f>IF($A184="","",VLOOKUP($A184,'Annex 2 EHV charges'!$A:$O,2,0))</f>
        <v/>
      </c>
      <c r="C184" s="75" t="str">
        <f>IF($A184="","",VLOOKUP($A184,'Annex 2 EHV charges'!$A:$O,3,0))</f>
        <v/>
      </c>
      <c r="D184" s="73" t="str">
        <f>IF($A184="","",VLOOKUP($A184,'Annex 2 EHV charges'!$A:$O,7,0))</f>
        <v/>
      </c>
      <c r="E184" s="71" t="str">
        <f>IFERROR(IF(VLOOKUP($A184,'Annex 2 EHV charges'!$A:$O,8,FALSE)=0,"",VLOOKUP($A184,'Annex 2 EHV charges'!$A:$O,8,FALSE)),"")</f>
        <v/>
      </c>
      <c r="F184" s="72" t="str">
        <f>IFERROR(IF(VLOOKUP($A184,'Annex 2 EHV charges'!$A:$O,9,FALSE)=0,"",VLOOKUP($A184,'Annex 2 EHV charges'!$A:$O,9,FALSE)),"")</f>
        <v/>
      </c>
      <c r="G184" s="72" t="str">
        <f>IFERROR(IF(VLOOKUP($A184,'Annex 2 EHV charges'!$A:$O,10,FALSE)=0,"",VLOOKUP($A184,'Annex 2 EHV charges'!$A:$O,10,FALSE)),"")</f>
        <v/>
      </c>
      <c r="H184" s="72" t="str">
        <f>IFERROR(IF(VLOOKUP($A184,'Annex 2 EHV charges'!$A:$O,11,FALSE)=0,"",VLOOKUP($A184,'Annex 2 EHV charges'!$A:$O,11,FALSE)),"")</f>
        <v/>
      </c>
    </row>
    <row r="185" spans="1:8" ht="30" customHeight="1" x14ac:dyDescent="0.2">
      <c r="A185" s="73" t="str">
        <f t="array" ref="A185">IFERROR(INDEX('Annex 2 EHV charges'!$A$10:$A$11, MATCH(0, IF(ISBLANK('Annex 2 EHV charges'!$A$10:$A$11),1, COUNTIF(A$4:$A184, 'Annex 2 EHV charges'!$A$10:$A$11)), 0)),"")</f>
        <v/>
      </c>
      <c r="B185" s="74" t="str">
        <f>IF($A185="","",VLOOKUP($A185,'Annex 2 EHV charges'!$A:$O,2,0))</f>
        <v/>
      </c>
      <c r="C185" s="75" t="str">
        <f>IF($A185="","",VLOOKUP($A185,'Annex 2 EHV charges'!$A:$O,3,0))</f>
        <v/>
      </c>
      <c r="D185" s="73" t="str">
        <f>IF($A185="","",VLOOKUP($A185,'Annex 2 EHV charges'!$A:$O,7,0))</f>
        <v/>
      </c>
      <c r="E185" s="71" t="str">
        <f>IFERROR(IF(VLOOKUP($A185,'Annex 2 EHV charges'!$A:$O,8,FALSE)=0,"",VLOOKUP($A185,'Annex 2 EHV charges'!$A:$O,8,FALSE)),"")</f>
        <v/>
      </c>
      <c r="F185" s="72" t="str">
        <f>IFERROR(IF(VLOOKUP($A185,'Annex 2 EHV charges'!$A:$O,9,FALSE)=0,"",VLOOKUP($A185,'Annex 2 EHV charges'!$A:$O,9,FALSE)),"")</f>
        <v/>
      </c>
      <c r="G185" s="72" t="str">
        <f>IFERROR(IF(VLOOKUP($A185,'Annex 2 EHV charges'!$A:$O,10,FALSE)=0,"",VLOOKUP($A185,'Annex 2 EHV charges'!$A:$O,10,FALSE)),"")</f>
        <v/>
      </c>
      <c r="H185" s="72" t="str">
        <f>IFERROR(IF(VLOOKUP($A185,'Annex 2 EHV charges'!$A:$O,11,FALSE)=0,"",VLOOKUP($A185,'Annex 2 EHV charges'!$A:$O,11,FALSE)),"")</f>
        <v/>
      </c>
    </row>
    <row r="186" spans="1:8" ht="30" customHeight="1" x14ac:dyDescent="0.2">
      <c r="A186" s="73" t="str">
        <f t="array" ref="A186">IFERROR(INDEX('Annex 2 EHV charges'!$A$10:$A$11, MATCH(0, IF(ISBLANK('Annex 2 EHV charges'!$A$10:$A$11),1, COUNTIF(A$4:$A185, 'Annex 2 EHV charges'!$A$10:$A$11)), 0)),"")</f>
        <v/>
      </c>
      <c r="B186" s="74" t="str">
        <f>IF($A186="","",VLOOKUP($A186,'Annex 2 EHV charges'!$A:$O,2,0))</f>
        <v/>
      </c>
      <c r="C186" s="75" t="str">
        <f>IF($A186="","",VLOOKUP($A186,'Annex 2 EHV charges'!$A:$O,3,0))</f>
        <v/>
      </c>
      <c r="D186" s="73" t="str">
        <f>IF($A186="","",VLOOKUP($A186,'Annex 2 EHV charges'!$A:$O,7,0))</f>
        <v/>
      </c>
      <c r="E186" s="71" t="str">
        <f>IFERROR(IF(VLOOKUP($A186,'Annex 2 EHV charges'!$A:$O,8,FALSE)=0,"",VLOOKUP($A186,'Annex 2 EHV charges'!$A:$O,8,FALSE)),"")</f>
        <v/>
      </c>
      <c r="F186" s="72" t="str">
        <f>IFERROR(IF(VLOOKUP($A186,'Annex 2 EHV charges'!$A:$O,9,FALSE)=0,"",VLOOKUP($A186,'Annex 2 EHV charges'!$A:$O,9,FALSE)),"")</f>
        <v/>
      </c>
      <c r="G186" s="72" t="str">
        <f>IFERROR(IF(VLOOKUP($A186,'Annex 2 EHV charges'!$A:$O,10,FALSE)=0,"",VLOOKUP($A186,'Annex 2 EHV charges'!$A:$O,10,FALSE)),"")</f>
        <v/>
      </c>
      <c r="H186" s="72" t="str">
        <f>IFERROR(IF(VLOOKUP($A186,'Annex 2 EHV charges'!$A:$O,11,FALSE)=0,"",VLOOKUP($A186,'Annex 2 EHV charges'!$A:$O,11,FALSE)),"")</f>
        <v/>
      </c>
    </row>
    <row r="187" spans="1:8" ht="30" customHeight="1" x14ac:dyDescent="0.2">
      <c r="A187" s="73" t="str">
        <f t="array" ref="A187">IFERROR(INDEX('Annex 2 EHV charges'!$A$10:$A$11, MATCH(0, IF(ISBLANK('Annex 2 EHV charges'!$A$10:$A$11),1, COUNTIF(A$4:$A186, 'Annex 2 EHV charges'!$A$10:$A$11)), 0)),"")</f>
        <v/>
      </c>
      <c r="B187" s="74" t="str">
        <f>IF($A187="","",VLOOKUP($A187,'Annex 2 EHV charges'!$A:$O,2,0))</f>
        <v/>
      </c>
      <c r="C187" s="75" t="str">
        <f>IF($A187="","",VLOOKUP($A187,'Annex 2 EHV charges'!$A:$O,3,0))</f>
        <v/>
      </c>
      <c r="D187" s="73" t="str">
        <f>IF($A187="","",VLOOKUP($A187,'Annex 2 EHV charges'!$A:$O,7,0))</f>
        <v/>
      </c>
      <c r="E187" s="71" t="str">
        <f>IFERROR(IF(VLOOKUP($A187,'Annex 2 EHV charges'!$A:$O,8,FALSE)=0,"",VLOOKUP($A187,'Annex 2 EHV charges'!$A:$O,8,FALSE)),"")</f>
        <v/>
      </c>
      <c r="F187" s="72" t="str">
        <f>IFERROR(IF(VLOOKUP($A187,'Annex 2 EHV charges'!$A:$O,9,FALSE)=0,"",VLOOKUP($A187,'Annex 2 EHV charges'!$A:$O,9,FALSE)),"")</f>
        <v/>
      </c>
      <c r="G187" s="72" t="str">
        <f>IFERROR(IF(VLOOKUP($A187,'Annex 2 EHV charges'!$A:$O,10,FALSE)=0,"",VLOOKUP($A187,'Annex 2 EHV charges'!$A:$O,10,FALSE)),"")</f>
        <v/>
      </c>
      <c r="H187" s="72" t="str">
        <f>IFERROR(IF(VLOOKUP($A187,'Annex 2 EHV charges'!$A:$O,11,FALSE)=0,"",VLOOKUP($A187,'Annex 2 EHV charges'!$A:$O,11,FALSE)),"")</f>
        <v/>
      </c>
    </row>
    <row r="188" spans="1:8" ht="30" customHeight="1" x14ac:dyDescent="0.2">
      <c r="A188" s="73" t="str">
        <f t="array" ref="A188">IFERROR(INDEX('Annex 2 EHV charges'!$A$10:$A$11, MATCH(0, IF(ISBLANK('Annex 2 EHV charges'!$A$10:$A$11),1, COUNTIF(A$4:$A187, 'Annex 2 EHV charges'!$A$10:$A$11)), 0)),"")</f>
        <v/>
      </c>
      <c r="B188" s="74" t="str">
        <f>IF($A188="","",VLOOKUP($A188,'Annex 2 EHV charges'!$A:$O,2,0))</f>
        <v/>
      </c>
      <c r="C188" s="75" t="str">
        <f>IF($A188="","",VLOOKUP($A188,'Annex 2 EHV charges'!$A:$O,3,0))</f>
        <v/>
      </c>
      <c r="D188" s="73" t="str">
        <f>IF($A188="","",VLOOKUP($A188,'Annex 2 EHV charges'!$A:$O,7,0))</f>
        <v/>
      </c>
      <c r="E188" s="71" t="str">
        <f>IFERROR(IF(VLOOKUP($A188,'Annex 2 EHV charges'!$A:$O,8,FALSE)=0,"",VLOOKUP($A188,'Annex 2 EHV charges'!$A:$O,8,FALSE)),"")</f>
        <v/>
      </c>
      <c r="F188" s="72" t="str">
        <f>IFERROR(IF(VLOOKUP($A188,'Annex 2 EHV charges'!$A:$O,9,FALSE)=0,"",VLOOKUP($A188,'Annex 2 EHV charges'!$A:$O,9,FALSE)),"")</f>
        <v/>
      </c>
      <c r="G188" s="72" t="str">
        <f>IFERROR(IF(VLOOKUP($A188,'Annex 2 EHV charges'!$A:$O,10,FALSE)=0,"",VLOOKUP($A188,'Annex 2 EHV charges'!$A:$O,10,FALSE)),"")</f>
        <v/>
      </c>
      <c r="H188" s="72" t="str">
        <f>IFERROR(IF(VLOOKUP($A188,'Annex 2 EHV charges'!$A:$O,11,FALSE)=0,"",VLOOKUP($A188,'Annex 2 EHV charges'!$A:$O,11,FALSE)),"")</f>
        <v/>
      </c>
    </row>
    <row r="189" spans="1:8" ht="30" customHeight="1" x14ac:dyDescent="0.2">
      <c r="A189" s="73" t="str">
        <f t="array" ref="A189">IFERROR(INDEX('Annex 2 EHV charges'!$A$10:$A$11, MATCH(0, IF(ISBLANK('Annex 2 EHV charges'!$A$10:$A$11),1, COUNTIF(A$4:$A188, 'Annex 2 EHV charges'!$A$10:$A$11)), 0)),"")</f>
        <v/>
      </c>
      <c r="B189" s="74" t="str">
        <f>IF($A189="","",VLOOKUP($A189,'Annex 2 EHV charges'!$A:$O,2,0))</f>
        <v/>
      </c>
      <c r="C189" s="75" t="str">
        <f>IF($A189="","",VLOOKUP($A189,'Annex 2 EHV charges'!$A:$O,3,0))</f>
        <v/>
      </c>
      <c r="D189" s="73" t="str">
        <f>IF($A189="","",VLOOKUP($A189,'Annex 2 EHV charges'!$A:$O,7,0))</f>
        <v/>
      </c>
      <c r="E189" s="71" t="str">
        <f>IFERROR(IF(VLOOKUP($A189,'Annex 2 EHV charges'!$A:$O,8,FALSE)=0,"",VLOOKUP($A189,'Annex 2 EHV charges'!$A:$O,8,FALSE)),"")</f>
        <v/>
      </c>
      <c r="F189" s="72" t="str">
        <f>IFERROR(IF(VLOOKUP($A189,'Annex 2 EHV charges'!$A:$O,9,FALSE)=0,"",VLOOKUP($A189,'Annex 2 EHV charges'!$A:$O,9,FALSE)),"")</f>
        <v/>
      </c>
      <c r="G189" s="72" t="str">
        <f>IFERROR(IF(VLOOKUP($A189,'Annex 2 EHV charges'!$A:$O,10,FALSE)=0,"",VLOOKUP($A189,'Annex 2 EHV charges'!$A:$O,10,FALSE)),"")</f>
        <v/>
      </c>
      <c r="H189" s="72" t="str">
        <f>IFERROR(IF(VLOOKUP($A189,'Annex 2 EHV charges'!$A:$O,11,FALSE)=0,"",VLOOKUP($A189,'Annex 2 EHV charges'!$A:$O,11,FALSE)),"")</f>
        <v/>
      </c>
    </row>
    <row r="190" spans="1:8" ht="30" customHeight="1" x14ac:dyDescent="0.2">
      <c r="A190" s="73" t="str">
        <f t="array" ref="A190">IFERROR(INDEX('Annex 2 EHV charges'!$A$10:$A$11, MATCH(0, IF(ISBLANK('Annex 2 EHV charges'!$A$10:$A$11),1, COUNTIF(A$4:$A189, 'Annex 2 EHV charges'!$A$10:$A$11)), 0)),"")</f>
        <v/>
      </c>
      <c r="B190" s="74" t="str">
        <f>IF($A190="","",VLOOKUP($A190,'Annex 2 EHV charges'!$A:$O,2,0))</f>
        <v/>
      </c>
      <c r="C190" s="75" t="str">
        <f>IF($A190="","",VLOOKUP($A190,'Annex 2 EHV charges'!$A:$O,3,0))</f>
        <v/>
      </c>
      <c r="D190" s="73" t="str">
        <f>IF($A190="","",VLOOKUP($A190,'Annex 2 EHV charges'!$A:$O,7,0))</f>
        <v/>
      </c>
      <c r="E190" s="71" t="str">
        <f>IFERROR(IF(VLOOKUP($A190,'Annex 2 EHV charges'!$A:$O,8,FALSE)=0,"",VLOOKUP($A190,'Annex 2 EHV charges'!$A:$O,8,FALSE)),"")</f>
        <v/>
      </c>
      <c r="F190" s="72" t="str">
        <f>IFERROR(IF(VLOOKUP($A190,'Annex 2 EHV charges'!$A:$O,9,FALSE)=0,"",VLOOKUP($A190,'Annex 2 EHV charges'!$A:$O,9,FALSE)),"")</f>
        <v/>
      </c>
      <c r="G190" s="72" t="str">
        <f>IFERROR(IF(VLOOKUP($A190,'Annex 2 EHV charges'!$A:$O,10,FALSE)=0,"",VLOOKUP($A190,'Annex 2 EHV charges'!$A:$O,10,FALSE)),"")</f>
        <v/>
      </c>
      <c r="H190" s="72" t="str">
        <f>IFERROR(IF(VLOOKUP($A190,'Annex 2 EHV charges'!$A:$O,11,FALSE)=0,"",VLOOKUP($A190,'Annex 2 EHV charges'!$A:$O,11,FALSE)),"")</f>
        <v/>
      </c>
    </row>
    <row r="191" spans="1:8" ht="30" customHeight="1" x14ac:dyDescent="0.2">
      <c r="A191" s="73" t="str">
        <f t="array" ref="A191">IFERROR(INDEX('Annex 2 EHV charges'!$A$10:$A$11, MATCH(0, IF(ISBLANK('Annex 2 EHV charges'!$A$10:$A$11),1, COUNTIF(A$4:$A190, 'Annex 2 EHV charges'!$A$10:$A$11)), 0)),"")</f>
        <v/>
      </c>
      <c r="B191" s="74" t="str">
        <f>IF($A191="","",VLOOKUP($A191,'Annex 2 EHV charges'!$A:$O,2,0))</f>
        <v/>
      </c>
      <c r="C191" s="75" t="str">
        <f>IF($A191="","",VLOOKUP($A191,'Annex 2 EHV charges'!$A:$O,3,0))</f>
        <v/>
      </c>
      <c r="D191" s="73" t="str">
        <f>IF($A191="","",VLOOKUP($A191,'Annex 2 EHV charges'!$A:$O,7,0))</f>
        <v/>
      </c>
      <c r="E191" s="71" t="str">
        <f>IFERROR(IF(VLOOKUP($A191,'Annex 2 EHV charges'!$A:$O,8,FALSE)=0,"",VLOOKUP($A191,'Annex 2 EHV charges'!$A:$O,8,FALSE)),"")</f>
        <v/>
      </c>
      <c r="F191" s="72" t="str">
        <f>IFERROR(IF(VLOOKUP($A191,'Annex 2 EHV charges'!$A:$O,9,FALSE)=0,"",VLOOKUP($A191,'Annex 2 EHV charges'!$A:$O,9,FALSE)),"")</f>
        <v/>
      </c>
      <c r="G191" s="72" t="str">
        <f>IFERROR(IF(VLOOKUP($A191,'Annex 2 EHV charges'!$A:$O,10,FALSE)=0,"",VLOOKUP($A191,'Annex 2 EHV charges'!$A:$O,10,FALSE)),"")</f>
        <v/>
      </c>
      <c r="H191" s="72" t="str">
        <f>IFERROR(IF(VLOOKUP($A191,'Annex 2 EHV charges'!$A:$O,11,FALSE)=0,"",VLOOKUP($A191,'Annex 2 EHV charges'!$A:$O,11,FALSE)),"")</f>
        <v/>
      </c>
    </row>
    <row r="192" spans="1:8" ht="30" customHeight="1" x14ac:dyDescent="0.2">
      <c r="A192" s="73" t="str">
        <f t="array" ref="A192">IFERROR(INDEX('Annex 2 EHV charges'!$A$10:$A$11, MATCH(0, IF(ISBLANK('Annex 2 EHV charges'!$A$10:$A$11),1, COUNTIF(A$4:$A191, 'Annex 2 EHV charges'!$A$10:$A$11)), 0)),"")</f>
        <v/>
      </c>
      <c r="B192" s="74" t="str">
        <f>IF($A192="","",VLOOKUP($A192,'Annex 2 EHV charges'!$A:$O,2,0))</f>
        <v/>
      </c>
      <c r="C192" s="75" t="str">
        <f>IF($A192="","",VLOOKUP($A192,'Annex 2 EHV charges'!$A:$O,3,0))</f>
        <v/>
      </c>
      <c r="D192" s="73" t="str">
        <f>IF($A192="","",VLOOKUP($A192,'Annex 2 EHV charges'!$A:$O,7,0))</f>
        <v/>
      </c>
      <c r="E192" s="71" t="str">
        <f>IFERROR(IF(VLOOKUP($A192,'Annex 2 EHV charges'!$A:$O,8,FALSE)=0,"",VLOOKUP($A192,'Annex 2 EHV charges'!$A:$O,8,FALSE)),"")</f>
        <v/>
      </c>
      <c r="F192" s="72" t="str">
        <f>IFERROR(IF(VLOOKUP($A192,'Annex 2 EHV charges'!$A:$O,9,FALSE)=0,"",VLOOKUP($A192,'Annex 2 EHV charges'!$A:$O,9,FALSE)),"")</f>
        <v/>
      </c>
      <c r="G192" s="72" t="str">
        <f>IFERROR(IF(VLOOKUP($A192,'Annex 2 EHV charges'!$A:$O,10,FALSE)=0,"",VLOOKUP($A192,'Annex 2 EHV charges'!$A:$O,10,FALSE)),"")</f>
        <v/>
      </c>
      <c r="H192" s="72" t="str">
        <f>IFERROR(IF(VLOOKUP($A192,'Annex 2 EHV charges'!$A:$O,11,FALSE)=0,"",VLOOKUP($A192,'Annex 2 EHV charges'!$A:$O,11,FALSE)),"")</f>
        <v/>
      </c>
    </row>
    <row r="193" spans="1:8" ht="30" customHeight="1" x14ac:dyDescent="0.2">
      <c r="A193" s="73" t="str">
        <f t="array" ref="A193">IFERROR(INDEX('Annex 2 EHV charges'!$A$10:$A$11, MATCH(0, IF(ISBLANK('Annex 2 EHV charges'!$A$10:$A$11),1, COUNTIF(A$4:$A192, 'Annex 2 EHV charges'!$A$10:$A$11)), 0)),"")</f>
        <v/>
      </c>
      <c r="B193" s="74" t="str">
        <f>IF($A193="","",VLOOKUP($A193,'Annex 2 EHV charges'!$A:$O,2,0))</f>
        <v/>
      </c>
      <c r="C193" s="75" t="str">
        <f>IF($A193="","",VLOOKUP($A193,'Annex 2 EHV charges'!$A:$O,3,0))</f>
        <v/>
      </c>
      <c r="D193" s="73" t="str">
        <f>IF($A193="","",VLOOKUP($A193,'Annex 2 EHV charges'!$A:$O,7,0))</f>
        <v/>
      </c>
      <c r="E193" s="71" t="str">
        <f>IFERROR(IF(VLOOKUP($A193,'Annex 2 EHV charges'!$A:$O,8,FALSE)=0,"",VLOOKUP($A193,'Annex 2 EHV charges'!$A:$O,8,FALSE)),"")</f>
        <v/>
      </c>
      <c r="F193" s="72" t="str">
        <f>IFERROR(IF(VLOOKUP($A193,'Annex 2 EHV charges'!$A:$O,9,FALSE)=0,"",VLOOKUP($A193,'Annex 2 EHV charges'!$A:$O,9,FALSE)),"")</f>
        <v/>
      </c>
      <c r="G193" s="72" t="str">
        <f>IFERROR(IF(VLOOKUP($A193,'Annex 2 EHV charges'!$A:$O,10,FALSE)=0,"",VLOOKUP($A193,'Annex 2 EHV charges'!$A:$O,10,FALSE)),"")</f>
        <v/>
      </c>
      <c r="H193" s="72" t="str">
        <f>IFERROR(IF(VLOOKUP($A193,'Annex 2 EHV charges'!$A:$O,11,FALSE)=0,"",VLOOKUP($A193,'Annex 2 EHV charges'!$A:$O,11,FALSE)),"")</f>
        <v/>
      </c>
    </row>
    <row r="194" spans="1:8" ht="30" customHeight="1" x14ac:dyDescent="0.2">
      <c r="A194" s="73" t="str">
        <f t="array" ref="A194">IFERROR(INDEX('Annex 2 EHV charges'!$A$10:$A$11, MATCH(0, IF(ISBLANK('Annex 2 EHV charges'!$A$10:$A$11),1, COUNTIF(A$4:$A193, 'Annex 2 EHV charges'!$A$10:$A$11)), 0)),"")</f>
        <v/>
      </c>
      <c r="B194" s="74" t="str">
        <f>IF($A194="","",VLOOKUP($A194,'Annex 2 EHV charges'!$A:$O,2,0))</f>
        <v/>
      </c>
      <c r="C194" s="75" t="str">
        <f>IF($A194="","",VLOOKUP($A194,'Annex 2 EHV charges'!$A:$O,3,0))</f>
        <v/>
      </c>
      <c r="D194" s="73" t="str">
        <f>IF($A194="","",VLOOKUP($A194,'Annex 2 EHV charges'!$A:$O,7,0))</f>
        <v/>
      </c>
      <c r="E194" s="71" t="str">
        <f>IFERROR(IF(VLOOKUP($A194,'Annex 2 EHV charges'!$A:$O,8,FALSE)=0,"",VLOOKUP($A194,'Annex 2 EHV charges'!$A:$O,8,FALSE)),"")</f>
        <v/>
      </c>
      <c r="F194" s="72" t="str">
        <f>IFERROR(IF(VLOOKUP($A194,'Annex 2 EHV charges'!$A:$O,9,FALSE)=0,"",VLOOKUP($A194,'Annex 2 EHV charges'!$A:$O,9,FALSE)),"")</f>
        <v/>
      </c>
      <c r="G194" s="72" t="str">
        <f>IFERROR(IF(VLOOKUP($A194,'Annex 2 EHV charges'!$A:$O,10,FALSE)=0,"",VLOOKUP($A194,'Annex 2 EHV charges'!$A:$O,10,FALSE)),"")</f>
        <v/>
      </c>
      <c r="H194" s="72" t="str">
        <f>IFERROR(IF(VLOOKUP($A194,'Annex 2 EHV charges'!$A:$O,11,FALSE)=0,"",VLOOKUP($A194,'Annex 2 EHV charges'!$A:$O,11,FALSE)),"")</f>
        <v/>
      </c>
    </row>
    <row r="195" spans="1:8" ht="30" customHeight="1" x14ac:dyDescent="0.2">
      <c r="A195" s="73" t="str">
        <f t="array" ref="A195">IFERROR(INDEX('Annex 2 EHV charges'!$A$10:$A$11, MATCH(0, IF(ISBLANK('Annex 2 EHV charges'!$A$10:$A$11),1, COUNTIF(A$4:$A194, 'Annex 2 EHV charges'!$A$10:$A$11)), 0)),"")</f>
        <v/>
      </c>
      <c r="B195" s="74" t="str">
        <f>IF($A195="","",VLOOKUP($A195,'Annex 2 EHV charges'!$A:$O,2,0))</f>
        <v/>
      </c>
      <c r="C195" s="75" t="str">
        <f>IF($A195="","",VLOOKUP($A195,'Annex 2 EHV charges'!$A:$O,3,0))</f>
        <v/>
      </c>
      <c r="D195" s="73" t="str">
        <f>IF($A195="","",VLOOKUP($A195,'Annex 2 EHV charges'!$A:$O,7,0))</f>
        <v/>
      </c>
      <c r="E195" s="71" t="str">
        <f>IFERROR(IF(VLOOKUP($A195,'Annex 2 EHV charges'!$A:$O,8,FALSE)=0,"",VLOOKUP($A195,'Annex 2 EHV charges'!$A:$O,8,FALSE)),"")</f>
        <v/>
      </c>
      <c r="F195" s="72" t="str">
        <f>IFERROR(IF(VLOOKUP($A195,'Annex 2 EHV charges'!$A:$O,9,FALSE)=0,"",VLOOKUP($A195,'Annex 2 EHV charges'!$A:$O,9,FALSE)),"")</f>
        <v/>
      </c>
      <c r="G195" s="72" t="str">
        <f>IFERROR(IF(VLOOKUP($A195,'Annex 2 EHV charges'!$A:$O,10,FALSE)=0,"",VLOOKUP($A195,'Annex 2 EHV charges'!$A:$O,10,FALSE)),"")</f>
        <v/>
      </c>
      <c r="H195" s="72" t="str">
        <f>IFERROR(IF(VLOOKUP($A195,'Annex 2 EHV charges'!$A:$O,11,FALSE)=0,"",VLOOKUP($A195,'Annex 2 EHV charges'!$A:$O,11,FALSE)),"")</f>
        <v/>
      </c>
    </row>
    <row r="196" spans="1:8" ht="30" customHeight="1" x14ac:dyDescent="0.2">
      <c r="A196" s="73" t="str">
        <f t="array" ref="A196">IFERROR(INDEX('Annex 2 EHV charges'!$A$10:$A$11, MATCH(0, IF(ISBLANK('Annex 2 EHV charges'!$A$10:$A$11),1, COUNTIF(A$4:$A195, 'Annex 2 EHV charges'!$A$10:$A$11)), 0)),"")</f>
        <v/>
      </c>
      <c r="B196" s="74" t="str">
        <f>IF($A196="","",VLOOKUP($A196,'Annex 2 EHV charges'!$A:$O,2,0))</f>
        <v/>
      </c>
      <c r="C196" s="75" t="str">
        <f>IF($A196="","",VLOOKUP($A196,'Annex 2 EHV charges'!$A:$O,3,0))</f>
        <v/>
      </c>
      <c r="D196" s="73" t="str">
        <f>IF($A196="","",VLOOKUP($A196,'Annex 2 EHV charges'!$A:$O,7,0))</f>
        <v/>
      </c>
      <c r="E196" s="71" t="str">
        <f>IFERROR(IF(VLOOKUP($A196,'Annex 2 EHV charges'!$A:$O,8,FALSE)=0,"",VLOOKUP($A196,'Annex 2 EHV charges'!$A:$O,8,FALSE)),"")</f>
        <v/>
      </c>
      <c r="F196" s="72" t="str">
        <f>IFERROR(IF(VLOOKUP($A196,'Annex 2 EHV charges'!$A:$O,9,FALSE)=0,"",VLOOKUP($A196,'Annex 2 EHV charges'!$A:$O,9,FALSE)),"")</f>
        <v/>
      </c>
      <c r="G196" s="72" t="str">
        <f>IFERROR(IF(VLOOKUP($A196,'Annex 2 EHV charges'!$A:$O,10,FALSE)=0,"",VLOOKUP($A196,'Annex 2 EHV charges'!$A:$O,10,FALSE)),"")</f>
        <v/>
      </c>
      <c r="H196" s="72" t="str">
        <f>IFERROR(IF(VLOOKUP($A196,'Annex 2 EHV charges'!$A:$O,11,FALSE)=0,"",VLOOKUP($A196,'Annex 2 EHV charges'!$A:$O,11,FALSE)),"")</f>
        <v/>
      </c>
    </row>
    <row r="197" spans="1:8" ht="30" customHeight="1" x14ac:dyDescent="0.2">
      <c r="A197" s="73" t="str">
        <f t="array" ref="A197">IFERROR(INDEX('Annex 2 EHV charges'!$A$10:$A$11, MATCH(0, IF(ISBLANK('Annex 2 EHV charges'!$A$10:$A$11),1, COUNTIF(A$4:$A196, 'Annex 2 EHV charges'!$A$10:$A$11)), 0)),"")</f>
        <v/>
      </c>
      <c r="B197" s="74" t="str">
        <f>IF($A197="","",VLOOKUP($A197,'Annex 2 EHV charges'!$A:$O,2,0))</f>
        <v/>
      </c>
      <c r="C197" s="75" t="str">
        <f>IF($A197="","",VLOOKUP($A197,'Annex 2 EHV charges'!$A:$O,3,0))</f>
        <v/>
      </c>
      <c r="D197" s="73" t="str">
        <f>IF($A197="","",VLOOKUP($A197,'Annex 2 EHV charges'!$A:$O,7,0))</f>
        <v/>
      </c>
      <c r="E197" s="71" t="str">
        <f>IFERROR(IF(VLOOKUP($A197,'Annex 2 EHV charges'!$A:$O,8,FALSE)=0,"",VLOOKUP($A197,'Annex 2 EHV charges'!$A:$O,8,FALSE)),"")</f>
        <v/>
      </c>
      <c r="F197" s="72" t="str">
        <f>IFERROR(IF(VLOOKUP($A197,'Annex 2 EHV charges'!$A:$O,9,FALSE)=0,"",VLOOKUP($A197,'Annex 2 EHV charges'!$A:$O,9,FALSE)),"")</f>
        <v/>
      </c>
      <c r="G197" s="72" t="str">
        <f>IFERROR(IF(VLOOKUP($A197,'Annex 2 EHV charges'!$A:$O,10,FALSE)=0,"",VLOOKUP($A197,'Annex 2 EHV charges'!$A:$O,10,FALSE)),"")</f>
        <v/>
      </c>
      <c r="H197" s="72" t="str">
        <f>IFERROR(IF(VLOOKUP($A197,'Annex 2 EHV charges'!$A:$O,11,FALSE)=0,"",VLOOKUP($A197,'Annex 2 EHV charges'!$A:$O,11,FALSE)),"")</f>
        <v/>
      </c>
    </row>
    <row r="198" spans="1:8" ht="30" customHeight="1" x14ac:dyDescent="0.2">
      <c r="A198" s="73" t="str">
        <f t="array" ref="A198">IFERROR(INDEX('Annex 2 EHV charges'!$A$10:$A$11, MATCH(0, IF(ISBLANK('Annex 2 EHV charges'!$A$10:$A$11),1, COUNTIF(A$4:$A197, 'Annex 2 EHV charges'!$A$10:$A$11)), 0)),"")</f>
        <v/>
      </c>
      <c r="B198" s="74" t="str">
        <f>IF($A198="","",VLOOKUP($A198,'Annex 2 EHV charges'!$A:$O,2,0))</f>
        <v/>
      </c>
      <c r="C198" s="75" t="str">
        <f>IF($A198="","",VLOOKUP($A198,'Annex 2 EHV charges'!$A:$O,3,0))</f>
        <v/>
      </c>
      <c r="D198" s="73" t="str">
        <f>IF($A198="","",VLOOKUP($A198,'Annex 2 EHV charges'!$A:$O,7,0))</f>
        <v/>
      </c>
      <c r="E198" s="71" t="str">
        <f>IFERROR(IF(VLOOKUP($A198,'Annex 2 EHV charges'!$A:$O,8,FALSE)=0,"",VLOOKUP($A198,'Annex 2 EHV charges'!$A:$O,8,FALSE)),"")</f>
        <v/>
      </c>
      <c r="F198" s="72" t="str">
        <f>IFERROR(IF(VLOOKUP($A198,'Annex 2 EHV charges'!$A:$O,9,FALSE)=0,"",VLOOKUP($A198,'Annex 2 EHV charges'!$A:$O,9,FALSE)),"")</f>
        <v/>
      </c>
      <c r="G198" s="72" t="str">
        <f>IFERROR(IF(VLOOKUP($A198,'Annex 2 EHV charges'!$A:$O,10,FALSE)=0,"",VLOOKUP($A198,'Annex 2 EHV charges'!$A:$O,10,FALSE)),"")</f>
        <v/>
      </c>
      <c r="H198" s="72" t="str">
        <f>IFERROR(IF(VLOOKUP($A198,'Annex 2 EHV charges'!$A:$O,11,FALSE)=0,"",VLOOKUP($A198,'Annex 2 EHV charges'!$A:$O,11,FALSE)),"")</f>
        <v/>
      </c>
    </row>
    <row r="199" spans="1:8" ht="30" customHeight="1" x14ac:dyDescent="0.2">
      <c r="A199" s="73" t="str">
        <f t="array" ref="A199">IFERROR(INDEX('Annex 2 EHV charges'!$A$10:$A$11, MATCH(0, IF(ISBLANK('Annex 2 EHV charges'!$A$10:$A$11),1, COUNTIF(A$4:$A198, 'Annex 2 EHV charges'!$A$10:$A$11)), 0)),"")</f>
        <v/>
      </c>
      <c r="B199" s="74" t="str">
        <f>IF($A199="","",VLOOKUP($A199,'Annex 2 EHV charges'!$A:$O,2,0))</f>
        <v/>
      </c>
      <c r="C199" s="75" t="str">
        <f>IF($A199="","",VLOOKUP($A199,'Annex 2 EHV charges'!$A:$O,3,0))</f>
        <v/>
      </c>
      <c r="D199" s="73" t="str">
        <f>IF($A199="","",VLOOKUP($A199,'Annex 2 EHV charges'!$A:$O,7,0))</f>
        <v/>
      </c>
      <c r="E199" s="71" t="str">
        <f>IFERROR(IF(VLOOKUP($A199,'Annex 2 EHV charges'!$A:$O,8,FALSE)=0,"",VLOOKUP($A199,'Annex 2 EHV charges'!$A:$O,8,FALSE)),"")</f>
        <v/>
      </c>
      <c r="F199" s="72" t="str">
        <f>IFERROR(IF(VLOOKUP($A199,'Annex 2 EHV charges'!$A:$O,9,FALSE)=0,"",VLOOKUP($A199,'Annex 2 EHV charges'!$A:$O,9,FALSE)),"")</f>
        <v/>
      </c>
      <c r="G199" s="72" t="str">
        <f>IFERROR(IF(VLOOKUP($A199,'Annex 2 EHV charges'!$A:$O,10,FALSE)=0,"",VLOOKUP($A199,'Annex 2 EHV charges'!$A:$O,10,FALSE)),"")</f>
        <v/>
      </c>
      <c r="H199" s="72" t="str">
        <f>IFERROR(IF(VLOOKUP($A199,'Annex 2 EHV charges'!$A:$O,11,FALSE)=0,"",VLOOKUP($A199,'Annex 2 EHV charges'!$A:$O,11,FALSE)),"")</f>
        <v/>
      </c>
    </row>
    <row r="200" spans="1:8" ht="30" customHeight="1" x14ac:dyDescent="0.2">
      <c r="A200" s="73" t="str">
        <f t="array" ref="A200">IFERROR(INDEX('Annex 2 EHV charges'!$A$10:$A$11, MATCH(0, IF(ISBLANK('Annex 2 EHV charges'!$A$10:$A$11),1, COUNTIF(A$4:$A199, 'Annex 2 EHV charges'!$A$10:$A$11)), 0)),"")</f>
        <v/>
      </c>
      <c r="B200" s="74" t="str">
        <f>IF($A200="","",VLOOKUP($A200,'Annex 2 EHV charges'!$A:$O,2,0))</f>
        <v/>
      </c>
      <c r="C200" s="75" t="str">
        <f>IF($A200="","",VLOOKUP($A200,'Annex 2 EHV charges'!$A:$O,3,0))</f>
        <v/>
      </c>
      <c r="D200" s="73" t="str">
        <f>IF($A200="","",VLOOKUP($A200,'Annex 2 EHV charges'!$A:$O,7,0))</f>
        <v/>
      </c>
      <c r="E200" s="71" t="str">
        <f>IFERROR(IF(VLOOKUP($A200,'Annex 2 EHV charges'!$A:$O,8,FALSE)=0,"",VLOOKUP($A200,'Annex 2 EHV charges'!$A:$O,8,FALSE)),"")</f>
        <v/>
      </c>
      <c r="F200" s="72" t="str">
        <f>IFERROR(IF(VLOOKUP($A200,'Annex 2 EHV charges'!$A:$O,9,FALSE)=0,"",VLOOKUP($A200,'Annex 2 EHV charges'!$A:$O,9,FALSE)),"")</f>
        <v/>
      </c>
      <c r="G200" s="72" t="str">
        <f>IFERROR(IF(VLOOKUP($A200,'Annex 2 EHV charges'!$A:$O,10,FALSE)=0,"",VLOOKUP($A200,'Annex 2 EHV charges'!$A:$O,10,FALSE)),"")</f>
        <v/>
      </c>
      <c r="H200" s="72" t="str">
        <f>IFERROR(IF(VLOOKUP($A200,'Annex 2 EHV charges'!$A:$O,11,FALSE)=0,"",VLOOKUP($A200,'Annex 2 EHV charges'!$A:$O,11,FALSE)),"")</f>
        <v/>
      </c>
    </row>
    <row r="201" spans="1:8" ht="30" customHeight="1" x14ac:dyDescent="0.2">
      <c r="A201" s="73" t="str">
        <f t="array" ref="A201">IFERROR(INDEX('Annex 2 EHV charges'!$A$10:$A$11, MATCH(0, IF(ISBLANK('Annex 2 EHV charges'!$A$10:$A$11),1, COUNTIF(A$4:$A200, 'Annex 2 EHV charges'!$A$10:$A$11)), 0)),"")</f>
        <v/>
      </c>
      <c r="B201" s="74" t="str">
        <f>IF($A201="","",VLOOKUP($A201,'Annex 2 EHV charges'!$A:$O,2,0))</f>
        <v/>
      </c>
      <c r="C201" s="75" t="str">
        <f>IF($A201="","",VLOOKUP($A201,'Annex 2 EHV charges'!$A:$O,3,0))</f>
        <v/>
      </c>
      <c r="D201" s="73" t="str">
        <f>IF($A201="","",VLOOKUP($A201,'Annex 2 EHV charges'!$A:$O,7,0))</f>
        <v/>
      </c>
      <c r="E201" s="71" t="str">
        <f>IFERROR(IF(VLOOKUP($A201,'Annex 2 EHV charges'!$A:$O,8,FALSE)=0,"",VLOOKUP($A201,'Annex 2 EHV charges'!$A:$O,8,FALSE)),"")</f>
        <v/>
      </c>
      <c r="F201" s="72" t="str">
        <f>IFERROR(IF(VLOOKUP($A201,'Annex 2 EHV charges'!$A:$O,9,FALSE)=0,"",VLOOKUP($A201,'Annex 2 EHV charges'!$A:$O,9,FALSE)),"")</f>
        <v/>
      </c>
      <c r="G201" s="72" t="str">
        <f>IFERROR(IF(VLOOKUP($A201,'Annex 2 EHV charges'!$A:$O,10,FALSE)=0,"",VLOOKUP($A201,'Annex 2 EHV charges'!$A:$O,10,FALSE)),"")</f>
        <v/>
      </c>
      <c r="H201" s="72" t="str">
        <f>IFERROR(IF(VLOOKUP($A201,'Annex 2 EHV charges'!$A:$O,11,FALSE)=0,"",VLOOKUP($A201,'Annex 2 EHV charges'!$A:$O,11,FALSE)),"")</f>
        <v/>
      </c>
    </row>
    <row r="202" spans="1:8" ht="30" customHeight="1" x14ac:dyDescent="0.2">
      <c r="A202" s="73" t="str">
        <f t="array" ref="A202">IFERROR(INDEX('Annex 2 EHV charges'!$A$10:$A$11, MATCH(0, IF(ISBLANK('Annex 2 EHV charges'!$A$10:$A$11),1, COUNTIF(A$4:$A201, 'Annex 2 EHV charges'!$A$10:$A$11)), 0)),"")</f>
        <v/>
      </c>
      <c r="B202" s="74" t="str">
        <f>IF($A202="","",VLOOKUP($A202,'Annex 2 EHV charges'!$A:$O,2,0))</f>
        <v/>
      </c>
      <c r="C202" s="75" t="str">
        <f>IF($A202="","",VLOOKUP($A202,'Annex 2 EHV charges'!$A:$O,3,0))</f>
        <v/>
      </c>
      <c r="D202" s="73" t="str">
        <f>IF($A202="","",VLOOKUP($A202,'Annex 2 EHV charges'!$A:$O,7,0))</f>
        <v/>
      </c>
      <c r="E202" s="71" t="str">
        <f>IFERROR(IF(VLOOKUP($A202,'Annex 2 EHV charges'!$A:$O,8,FALSE)=0,"",VLOOKUP($A202,'Annex 2 EHV charges'!$A:$O,8,FALSE)),"")</f>
        <v/>
      </c>
      <c r="F202" s="72" t="str">
        <f>IFERROR(IF(VLOOKUP($A202,'Annex 2 EHV charges'!$A:$O,9,FALSE)=0,"",VLOOKUP($A202,'Annex 2 EHV charges'!$A:$O,9,FALSE)),"")</f>
        <v/>
      </c>
      <c r="G202" s="72" t="str">
        <f>IFERROR(IF(VLOOKUP($A202,'Annex 2 EHV charges'!$A:$O,10,FALSE)=0,"",VLOOKUP($A202,'Annex 2 EHV charges'!$A:$O,10,FALSE)),"")</f>
        <v/>
      </c>
      <c r="H202" s="72" t="str">
        <f>IFERROR(IF(VLOOKUP($A202,'Annex 2 EHV charges'!$A:$O,11,FALSE)=0,"",VLOOKUP($A202,'Annex 2 EHV charges'!$A:$O,11,FALSE)),"")</f>
        <v/>
      </c>
    </row>
    <row r="203" spans="1:8" ht="30" customHeight="1" x14ac:dyDescent="0.2">
      <c r="A203" s="73" t="str">
        <f t="array" ref="A203">IFERROR(INDEX('Annex 2 EHV charges'!$A$10:$A$11, MATCH(0, IF(ISBLANK('Annex 2 EHV charges'!$A$10:$A$11),1, COUNTIF(A$4:$A202, 'Annex 2 EHV charges'!$A$10:$A$11)), 0)),"")</f>
        <v/>
      </c>
      <c r="B203" s="74" t="str">
        <f>IF($A203="","",VLOOKUP($A203,'Annex 2 EHV charges'!$A:$O,2,0))</f>
        <v/>
      </c>
      <c r="C203" s="75" t="str">
        <f>IF($A203="","",VLOOKUP($A203,'Annex 2 EHV charges'!$A:$O,3,0))</f>
        <v/>
      </c>
      <c r="D203" s="73" t="str">
        <f>IF($A203="","",VLOOKUP($A203,'Annex 2 EHV charges'!$A:$O,7,0))</f>
        <v/>
      </c>
      <c r="E203" s="71" t="str">
        <f>IFERROR(IF(VLOOKUP($A203,'Annex 2 EHV charges'!$A:$O,8,FALSE)=0,"",VLOOKUP($A203,'Annex 2 EHV charges'!$A:$O,8,FALSE)),"")</f>
        <v/>
      </c>
      <c r="F203" s="72" t="str">
        <f>IFERROR(IF(VLOOKUP($A203,'Annex 2 EHV charges'!$A:$O,9,FALSE)=0,"",VLOOKUP($A203,'Annex 2 EHV charges'!$A:$O,9,FALSE)),"")</f>
        <v/>
      </c>
      <c r="G203" s="72" t="str">
        <f>IFERROR(IF(VLOOKUP($A203,'Annex 2 EHV charges'!$A:$O,10,FALSE)=0,"",VLOOKUP($A203,'Annex 2 EHV charges'!$A:$O,10,FALSE)),"")</f>
        <v/>
      </c>
      <c r="H203" s="72" t="str">
        <f>IFERROR(IF(VLOOKUP($A203,'Annex 2 EHV charges'!$A:$O,11,FALSE)=0,"",VLOOKUP($A203,'Annex 2 EHV charges'!$A:$O,11,FALSE)),"")</f>
        <v/>
      </c>
    </row>
    <row r="204" spans="1:8" ht="30" customHeight="1" x14ac:dyDescent="0.2">
      <c r="A204" s="73" t="str">
        <f t="array" ref="A204">IFERROR(INDEX('Annex 2 EHV charges'!$A$10:$A$11, MATCH(0, IF(ISBLANK('Annex 2 EHV charges'!$A$10:$A$11),1, COUNTIF(A$4:$A203, 'Annex 2 EHV charges'!$A$10:$A$11)), 0)),"")</f>
        <v/>
      </c>
      <c r="B204" s="74" t="str">
        <f>IF($A204="","",VLOOKUP($A204,'Annex 2 EHV charges'!$A:$O,2,0))</f>
        <v/>
      </c>
      <c r="C204" s="75" t="str">
        <f>IF($A204="","",VLOOKUP($A204,'Annex 2 EHV charges'!$A:$O,3,0))</f>
        <v/>
      </c>
      <c r="D204" s="73" t="str">
        <f>IF($A204="","",VLOOKUP($A204,'Annex 2 EHV charges'!$A:$O,7,0))</f>
        <v/>
      </c>
      <c r="E204" s="71" t="str">
        <f>IFERROR(IF(VLOOKUP($A204,'Annex 2 EHV charges'!$A:$O,8,FALSE)=0,"",VLOOKUP($A204,'Annex 2 EHV charges'!$A:$O,8,FALSE)),"")</f>
        <v/>
      </c>
      <c r="F204" s="72" t="str">
        <f>IFERROR(IF(VLOOKUP($A204,'Annex 2 EHV charges'!$A:$O,9,FALSE)=0,"",VLOOKUP($A204,'Annex 2 EHV charges'!$A:$O,9,FALSE)),"")</f>
        <v/>
      </c>
      <c r="G204" s="72" t="str">
        <f>IFERROR(IF(VLOOKUP($A204,'Annex 2 EHV charges'!$A:$O,10,FALSE)=0,"",VLOOKUP($A204,'Annex 2 EHV charges'!$A:$O,10,FALSE)),"")</f>
        <v/>
      </c>
      <c r="H204" s="72" t="str">
        <f>IFERROR(IF(VLOOKUP($A204,'Annex 2 EHV charges'!$A:$O,11,FALSE)=0,"",VLOOKUP($A204,'Annex 2 EHV charges'!$A:$O,11,FALSE)),"")</f>
        <v/>
      </c>
    </row>
    <row r="205" spans="1:8" ht="30" customHeight="1" x14ac:dyDescent="0.2">
      <c r="A205" s="73" t="str">
        <f t="array" ref="A205">IFERROR(INDEX('Annex 2 EHV charges'!$A$10:$A$11, MATCH(0, IF(ISBLANK('Annex 2 EHV charges'!$A$10:$A$11),1, COUNTIF(A$4:$A204, 'Annex 2 EHV charges'!$A$10:$A$11)), 0)),"")</f>
        <v/>
      </c>
      <c r="B205" s="74" t="str">
        <f>IF($A205="","",VLOOKUP($A205,'Annex 2 EHV charges'!$A:$O,2,0))</f>
        <v/>
      </c>
      <c r="C205" s="75" t="str">
        <f>IF($A205="","",VLOOKUP($A205,'Annex 2 EHV charges'!$A:$O,3,0))</f>
        <v/>
      </c>
      <c r="D205" s="73" t="str">
        <f>IF($A205="","",VLOOKUP($A205,'Annex 2 EHV charges'!$A:$O,7,0))</f>
        <v/>
      </c>
      <c r="E205" s="71" t="str">
        <f>IFERROR(IF(VLOOKUP($A205,'Annex 2 EHV charges'!$A:$O,8,FALSE)=0,"",VLOOKUP($A205,'Annex 2 EHV charges'!$A:$O,8,FALSE)),"")</f>
        <v/>
      </c>
      <c r="F205" s="72" t="str">
        <f>IFERROR(IF(VLOOKUP($A205,'Annex 2 EHV charges'!$A:$O,9,FALSE)=0,"",VLOOKUP($A205,'Annex 2 EHV charges'!$A:$O,9,FALSE)),"")</f>
        <v/>
      </c>
      <c r="G205" s="72" t="str">
        <f>IFERROR(IF(VLOOKUP($A205,'Annex 2 EHV charges'!$A:$O,10,FALSE)=0,"",VLOOKUP($A205,'Annex 2 EHV charges'!$A:$O,10,FALSE)),"")</f>
        <v/>
      </c>
      <c r="H205" s="72" t="str">
        <f>IFERROR(IF(VLOOKUP($A205,'Annex 2 EHV charges'!$A:$O,11,FALSE)=0,"",VLOOKUP($A205,'Annex 2 EHV charges'!$A:$O,11,FALSE)),"")</f>
        <v/>
      </c>
    </row>
    <row r="206" spans="1:8" ht="30" customHeight="1" x14ac:dyDescent="0.2">
      <c r="A206" s="73" t="str">
        <f t="array" ref="A206">IFERROR(INDEX('Annex 2 EHV charges'!$A$10:$A$11, MATCH(0, IF(ISBLANK('Annex 2 EHV charges'!$A$10:$A$11),1, COUNTIF(A$4:$A205, 'Annex 2 EHV charges'!$A$10:$A$11)), 0)),"")</f>
        <v/>
      </c>
      <c r="B206" s="74" t="str">
        <f>IF($A206="","",VLOOKUP($A206,'Annex 2 EHV charges'!$A:$O,2,0))</f>
        <v/>
      </c>
      <c r="C206" s="75" t="str">
        <f>IF($A206="","",VLOOKUP($A206,'Annex 2 EHV charges'!$A:$O,3,0))</f>
        <v/>
      </c>
      <c r="D206" s="73" t="str">
        <f>IF($A206="","",VLOOKUP($A206,'Annex 2 EHV charges'!$A:$O,7,0))</f>
        <v/>
      </c>
      <c r="E206" s="71" t="str">
        <f>IFERROR(IF(VLOOKUP($A206,'Annex 2 EHV charges'!$A:$O,8,FALSE)=0,"",VLOOKUP($A206,'Annex 2 EHV charges'!$A:$O,8,FALSE)),"")</f>
        <v/>
      </c>
      <c r="F206" s="72" t="str">
        <f>IFERROR(IF(VLOOKUP($A206,'Annex 2 EHV charges'!$A:$O,9,FALSE)=0,"",VLOOKUP($A206,'Annex 2 EHV charges'!$A:$O,9,FALSE)),"")</f>
        <v/>
      </c>
      <c r="G206" s="72" t="str">
        <f>IFERROR(IF(VLOOKUP($A206,'Annex 2 EHV charges'!$A:$O,10,FALSE)=0,"",VLOOKUP($A206,'Annex 2 EHV charges'!$A:$O,10,FALSE)),"")</f>
        <v/>
      </c>
      <c r="H206" s="72" t="str">
        <f>IFERROR(IF(VLOOKUP($A206,'Annex 2 EHV charges'!$A:$O,11,FALSE)=0,"",VLOOKUP($A206,'Annex 2 EHV charges'!$A:$O,11,FALSE)),"")</f>
        <v/>
      </c>
    </row>
    <row r="207" spans="1:8" ht="30" customHeight="1" x14ac:dyDescent="0.2">
      <c r="A207" s="73" t="str">
        <f t="array" ref="A207">IFERROR(INDEX('Annex 2 EHV charges'!$A$10:$A$11, MATCH(0, IF(ISBLANK('Annex 2 EHV charges'!$A$10:$A$11),1, COUNTIF(A$4:$A206, 'Annex 2 EHV charges'!$A$10:$A$11)), 0)),"")</f>
        <v/>
      </c>
      <c r="B207" s="74" t="str">
        <f>IF($A207="","",VLOOKUP($A207,'Annex 2 EHV charges'!$A:$O,2,0))</f>
        <v/>
      </c>
      <c r="C207" s="75" t="str">
        <f>IF($A207="","",VLOOKUP($A207,'Annex 2 EHV charges'!$A:$O,3,0))</f>
        <v/>
      </c>
      <c r="D207" s="73" t="str">
        <f>IF($A207="","",VLOOKUP($A207,'Annex 2 EHV charges'!$A:$O,7,0))</f>
        <v/>
      </c>
      <c r="E207" s="71" t="str">
        <f>IFERROR(IF(VLOOKUP($A207,'Annex 2 EHV charges'!$A:$O,8,FALSE)=0,"",VLOOKUP($A207,'Annex 2 EHV charges'!$A:$O,8,FALSE)),"")</f>
        <v/>
      </c>
      <c r="F207" s="72" t="str">
        <f>IFERROR(IF(VLOOKUP($A207,'Annex 2 EHV charges'!$A:$O,9,FALSE)=0,"",VLOOKUP($A207,'Annex 2 EHV charges'!$A:$O,9,FALSE)),"")</f>
        <v/>
      </c>
      <c r="G207" s="72" t="str">
        <f>IFERROR(IF(VLOOKUP($A207,'Annex 2 EHV charges'!$A:$O,10,FALSE)=0,"",VLOOKUP($A207,'Annex 2 EHV charges'!$A:$O,10,FALSE)),"")</f>
        <v/>
      </c>
      <c r="H207" s="72" t="str">
        <f>IFERROR(IF(VLOOKUP($A207,'Annex 2 EHV charges'!$A:$O,11,FALSE)=0,"",VLOOKUP($A207,'Annex 2 EHV charges'!$A:$O,11,FALSE)),"")</f>
        <v/>
      </c>
    </row>
    <row r="208" spans="1:8" ht="30" customHeight="1" x14ac:dyDescent="0.2">
      <c r="A208" s="73" t="str">
        <f t="array" ref="A208">IFERROR(INDEX('Annex 2 EHV charges'!$A$10:$A$11, MATCH(0, IF(ISBLANK('Annex 2 EHV charges'!$A$10:$A$11),1, COUNTIF(A$4:$A207, 'Annex 2 EHV charges'!$A$10:$A$11)), 0)),"")</f>
        <v/>
      </c>
      <c r="B208" s="74" t="str">
        <f>IF($A208="","",VLOOKUP($A208,'Annex 2 EHV charges'!$A:$O,2,0))</f>
        <v/>
      </c>
      <c r="C208" s="75" t="str">
        <f>IF($A208="","",VLOOKUP($A208,'Annex 2 EHV charges'!$A:$O,3,0))</f>
        <v/>
      </c>
      <c r="D208" s="73" t="str">
        <f>IF($A208="","",VLOOKUP($A208,'Annex 2 EHV charges'!$A:$O,7,0))</f>
        <v/>
      </c>
      <c r="E208" s="71" t="str">
        <f>IFERROR(IF(VLOOKUP($A208,'Annex 2 EHV charges'!$A:$O,8,FALSE)=0,"",VLOOKUP($A208,'Annex 2 EHV charges'!$A:$O,8,FALSE)),"")</f>
        <v/>
      </c>
      <c r="F208" s="72" t="str">
        <f>IFERROR(IF(VLOOKUP($A208,'Annex 2 EHV charges'!$A:$O,9,FALSE)=0,"",VLOOKUP($A208,'Annex 2 EHV charges'!$A:$O,9,FALSE)),"")</f>
        <v/>
      </c>
      <c r="G208" s="72" t="str">
        <f>IFERROR(IF(VLOOKUP($A208,'Annex 2 EHV charges'!$A:$O,10,FALSE)=0,"",VLOOKUP($A208,'Annex 2 EHV charges'!$A:$O,10,FALSE)),"")</f>
        <v/>
      </c>
      <c r="H208" s="72" t="str">
        <f>IFERROR(IF(VLOOKUP($A208,'Annex 2 EHV charges'!$A:$O,11,FALSE)=0,"",VLOOKUP($A208,'Annex 2 EHV charges'!$A:$O,11,FALSE)),"")</f>
        <v/>
      </c>
    </row>
    <row r="209" spans="1:8" ht="30" customHeight="1" x14ac:dyDescent="0.2">
      <c r="A209" s="73" t="str">
        <f t="array" ref="A209">IFERROR(INDEX('Annex 2 EHV charges'!$A$10:$A$11, MATCH(0, IF(ISBLANK('Annex 2 EHV charges'!$A$10:$A$11),1, COUNTIF(A$4:$A208, 'Annex 2 EHV charges'!$A$10:$A$11)), 0)),"")</f>
        <v/>
      </c>
      <c r="B209" s="74" t="str">
        <f>IF($A209="","",VLOOKUP($A209,'Annex 2 EHV charges'!$A:$O,2,0))</f>
        <v/>
      </c>
      <c r="C209" s="75" t="str">
        <f>IF($A209="","",VLOOKUP($A209,'Annex 2 EHV charges'!$A:$O,3,0))</f>
        <v/>
      </c>
      <c r="D209" s="73" t="str">
        <f>IF($A209="","",VLOOKUP($A209,'Annex 2 EHV charges'!$A:$O,7,0))</f>
        <v/>
      </c>
      <c r="E209" s="71" t="str">
        <f>IFERROR(IF(VLOOKUP($A209,'Annex 2 EHV charges'!$A:$O,8,FALSE)=0,"",VLOOKUP($A209,'Annex 2 EHV charges'!$A:$O,8,FALSE)),"")</f>
        <v/>
      </c>
      <c r="F209" s="72" t="str">
        <f>IFERROR(IF(VLOOKUP($A209,'Annex 2 EHV charges'!$A:$O,9,FALSE)=0,"",VLOOKUP($A209,'Annex 2 EHV charges'!$A:$O,9,FALSE)),"")</f>
        <v/>
      </c>
      <c r="G209" s="72" t="str">
        <f>IFERROR(IF(VLOOKUP($A209,'Annex 2 EHV charges'!$A:$O,10,FALSE)=0,"",VLOOKUP($A209,'Annex 2 EHV charges'!$A:$O,10,FALSE)),"")</f>
        <v/>
      </c>
      <c r="H209" s="72" t="str">
        <f>IFERROR(IF(VLOOKUP($A209,'Annex 2 EHV charges'!$A:$O,11,FALSE)=0,"",VLOOKUP($A209,'Annex 2 EHV charges'!$A:$O,11,FALSE)),"")</f>
        <v/>
      </c>
    </row>
    <row r="210" spans="1:8" ht="30" customHeight="1" x14ac:dyDescent="0.2">
      <c r="A210" s="73" t="str">
        <f t="array" ref="A210">IFERROR(INDEX('Annex 2 EHV charges'!$A$10:$A$11, MATCH(0, IF(ISBLANK('Annex 2 EHV charges'!$A$10:$A$11),1, COUNTIF(A$4:$A209, 'Annex 2 EHV charges'!$A$10:$A$11)), 0)),"")</f>
        <v/>
      </c>
      <c r="B210" s="74" t="str">
        <f>IF($A210="","",VLOOKUP($A210,'Annex 2 EHV charges'!$A:$O,2,0))</f>
        <v/>
      </c>
      <c r="C210" s="75" t="str">
        <f>IF($A210="","",VLOOKUP($A210,'Annex 2 EHV charges'!$A:$O,3,0))</f>
        <v/>
      </c>
      <c r="D210" s="73" t="str">
        <f>IF($A210="","",VLOOKUP($A210,'Annex 2 EHV charges'!$A:$O,7,0))</f>
        <v/>
      </c>
      <c r="E210" s="71" t="str">
        <f>IFERROR(IF(VLOOKUP($A210,'Annex 2 EHV charges'!$A:$O,8,FALSE)=0,"",VLOOKUP($A210,'Annex 2 EHV charges'!$A:$O,8,FALSE)),"")</f>
        <v/>
      </c>
      <c r="F210" s="72" t="str">
        <f>IFERROR(IF(VLOOKUP($A210,'Annex 2 EHV charges'!$A:$O,9,FALSE)=0,"",VLOOKUP($A210,'Annex 2 EHV charges'!$A:$O,9,FALSE)),"")</f>
        <v/>
      </c>
      <c r="G210" s="72" t="str">
        <f>IFERROR(IF(VLOOKUP($A210,'Annex 2 EHV charges'!$A:$O,10,FALSE)=0,"",VLOOKUP($A210,'Annex 2 EHV charges'!$A:$O,10,FALSE)),"")</f>
        <v/>
      </c>
      <c r="H210" s="72" t="str">
        <f>IFERROR(IF(VLOOKUP($A210,'Annex 2 EHV charges'!$A:$O,11,FALSE)=0,"",VLOOKUP($A210,'Annex 2 EHV charges'!$A:$O,11,FALSE)),"")</f>
        <v/>
      </c>
    </row>
    <row r="211" spans="1:8" ht="30" customHeight="1" x14ac:dyDescent="0.2">
      <c r="A211" s="73" t="str">
        <f t="array" ref="A211">IFERROR(INDEX('Annex 2 EHV charges'!$A$10:$A$11, MATCH(0, IF(ISBLANK('Annex 2 EHV charges'!$A$10:$A$11),1, COUNTIF(A$4:$A210, 'Annex 2 EHV charges'!$A$10:$A$11)), 0)),"")</f>
        <v/>
      </c>
      <c r="B211" s="74" t="str">
        <f>IF($A211="","",VLOOKUP($A211,'Annex 2 EHV charges'!$A:$O,2,0))</f>
        <v/>
      </c>
      <c r="C211" s="75" t="str">
        <f>IF($A211="","",VLOOKUP($A211,'Annex 2 EHV charges'!$A:$O,3,0))</f>
        <v/>
      </c>
      <c r="D211" s="73" t="str">
        <f>IF($A211="","",VLOOKUP($A211,'Annex 2 EHV charges'!$A:$O,7,0))</f>
        <v/>
      </c>
      <c r="E211" s="71" t="str">
        <f>IFERROR(IF(VLOOKUP($A211,'Annex 2 EHV charges'!$A:$O,8,FALSE)=0,"",VLOOKUP($A211,'Annex 2 EHV charges'!$A:$O,8,FALSE)),"")</f>
        <v/>
      </c>
      <c r="F211" s="72" t="str">
        <f>IFERROR(IF(VLOOKUP($A211,'Annex 2 EHV charges'!$A:$O,9,FALSE)=0,"",VLOOKUP($A211,'Annex 2 EHV charges'!$A:$O,9,FALSE)),"")</f>
        <v/>
      </c>
      <c r="G211" s="72" t="str">
        <f>IFERROR(IF(VLOOKUP($A211,'Annex 2 EHV charges'!$A:$O,10,FALSE)=0,"",VLOOKUP($A211,'Annex 2 EHV charges'!$A:$O,10,FALSE)),"")</f>
        <v/>
      </c>
      <c r="H211" s="72" t="str">
        <f>IFERROR(IF(VLOOKUP($A211,'Annex 2 EHV charges'!$A:$O,11,FALSE)=0,"",VLOOKUP($A211,'Annex 2 EHV charges'!$A:$O,11,FALSE)),"")</f>
        <v/>
      </c>
    </row>
    <row r="212" spans="1:8" ht="30" customHeight="1" x14ac:dyDescent="0.2">
      <c r="A212" s="73" t="str">
        <f t="array" ref="A212">IFERROR(INDEX('Annex 2 EHV charges'!$A$10:$A$11, MATCH(0, IF(ISBLANK('Annex 2 EHV charges'!$A$10:$A$11),1, COUNTIF(A$4:$A211, 'Annex 2 EHV charges'!$A$10:$A$11)), 0)),"")</f>
        <v/>
      </c>
      <c r="B212" s="74" t="str">
        <f>IF($A212="","",VLOOKUP($A212,'Annex 2 EHV charges'!$A:$O,2,0))</f>
        <v/>
      </c>
      <c r="C212" s="75" t="str">
        <f>IF($A212="","",VLOOKUP($A212,'Annex 2 EHV charges'!$A:$O,3,0))</f>
        <v/>
      </c>
      <c r="D212" s="73" t="str">
        <f>IF($A212="","",VLOOKUP($A212,'Annex 2 EHV charges'!$A:$O,7,0))</f>
        <v/>
      </c>
      <c r="E212" s="71" t="str">
        <f>IFERROR(IF(VLOOKUP($A212,'Annex 2 EHV charges'!$A:$O,8,FALSE)=0,"",VLOOKUP($A212,'Annex 2 EHV charges'!$A:$O,8,FALSE)),"")</f>
        <v/>
      </c>
      <c r="F212" s="72" t="str">
        <f>IFERROR(IF(VLOOKUP($A212,'Annex 2 EHV charges'!$A:$O,9,FALSE)=0,"",VLOOKUP($A212,'Annex 2 EHV charges'!$A:$O,9,FALSE)),"")</f>
        <v/>
      </c>
      <c r="G212" s="72" t="str">
        <f>IFERROR(IF(VLOOKUP($A212,'Annex 2 EHV charges'!$A:$O,10,FALSE)=0,"",VLOOKUP($A212,'Annex 2 EHV charges'!$A:$O,10,FALSE)),"")</f>
        <v/>
      </c>
      <c r="H212" s="72" t="str">
        <f>IFERROR(IF(VLOOKUP($A212,'Annex 2 EHV charges'!$A:$O,11,FALSE)=0,"",VLOOKUP($A212,'Annex 2 EHV charges'!$A:$O,11,FALSE)),"")</f>
        <v/>
      </c>
    </row>
    <row r="213" spans="1:8" ht="30" customHeight="1" x14ac:dyDescent="0.2">
      <c r="A213" s="73" t="str">
        <f t="array" ref="A213">IFERROR(INDEX('Annex 2 EHV charges'!$A$10:$A$11, MATCH(0, IF(ISBLANK('Annex 2 EHV charges'!$A$10:$A$11),1, COUNTIF(A$4:$A212, 'Annex 2 EHV charges'!$A$10:$A$11)), 0)),"")</f>
        <v/>
      </c>
      <c r="B213" s="74" t="str">
        <f>IF($A213="","",VLOOKUP($A213,'Annex 2 EHV charges'!$A:$O,2,0))</f>
        <v/>
      </c>
      <c r="C213" s="75" t="str">
        <f>IF($A213="","",VLOOKUP($A213,'Annex 2 EHV charges'!$A:$O,3,0))</f>
        <v/>
      </c>
      <c r="D213" s="73" t="str">
        <f>IF($A213="","",VLOOKUP($A213,'Annex 2 EHV charges'!$A:$O,7,0))</f>
        <v/>
      </c>
      <c r="E213" s="71" t="str">
        <f>IFERROR(IF(VLOOKUP($A213,'Annex 2 EHV charges'!$A:$O,8,FALSE)=0,"",VLOOKUP($A213,'Annex 2 EHV charges'!$A:$O,8,FALSE)),"")</f>
        <v/>
      </c>
      <c r="F213" s="72" t="str">
        <f>IFERROR(IF(VLOOKUP($A213,'Annex 2 EHV charges'!$A:$O,9,FALSE)=0,"",VLOOKUP($A213,'Annex 2 EHV charges'!$A:$O,9,FALSE)),"")</f>
        <v/>
      </c>
      <c r="G213" s="72" t="str">
        <f>IFERROR(IF(VLOOKUP($A213,'Annex 2 EHV charges'!$A:$O,10,FALSE)=0,"",VLOOKUP($A213,'Annex 2 EHV charges'!$A:$O,10,FALSE)),"")</f>
        <v/>
      </c>
      <c r="H213" s="72" t="str">
        <f>IFERROR(IF(VLOOKUP($A213,'Annex 2 EHV charges'!$A:$O,11,FALSE)=0,"",VLOOKUP($A213,'Annex 2 EHV charges'!$A:$O,11,FALSE)),"")</f>
        <v/>
      </c>
    </row>
    <row r="214" spans="1:8" ht="30" customHeight="1" x14ac:dyDescent="0.2">
      <c r="A214" s="73" t="str">
        <f t="array" ref="A214">IFERROR(INDEX('Annex 2 EHV charges'!$A$10:$A$11, MATCH(0, IF(ISBLANK('Annex 2 EHV charges'!$A$10:$A$11),1, COUNTIF(A$4:$A213, 'Annex 2 EHV charges'!$A$10:$A$11)), 0)),"")</f>
        <v/>
      </c>
      <c r="B214" s="74" t="str">
        <f>IF($A214="","",VLOOKUP($A214,'Annex 2 EHV charges'!$A:$O,2,0))</f>
        <v/>
      </c>
      <c r="C214" s="75" t="str">
        <f>IF($A214="","",VLOOKUP($A214,'Annex 2 EHV charges'!$A:$O,3,0))</f>
        <v/>
      </c>
      <c r="D214" s="73" t="str">
        <f>IF($A214="","",VLOOKUP($A214,'Annex 2 EHV charges'!$A:$O,7,0))</f>
        <v/>
      </c>
      <c r="E214" s="71" t="str">
        <f>IFERROR(IF(VLOOKUP($A214,'Annex 2 EHV charges'!$A:$O,8,FALSE)=0,"",VLOOKUP($A214,'Annex 2 EHV charges'!$A:$O,8,FALSE)),"")</f>
        <v/>
      </c>
      <c r="F214" s="72" t="str">
        <f>IFERROR(IF(VLOOKUP($A214,'Annex 2 EHV charges'!$A:$O,9,FALSE)=0,"",VLOOKUP($A214,'Annex 2 EHV charges'!$A:$O,9,FALSE)),"")</f>
        <v/>
      </c>
      <c r="G214" s="72" t="str">
        <f>IFERROR(IF(VLOOKUP($A214,'Annex 2 EHV charges'!$A:$O,10,FALSE)=0,"",VLOOKUP($A214,'Annex 2 EHV charges'!$A:$O,10,FALSE)),"")</f>
        <v/>
      </c>
      <c r="H214" s="72" t="str">
        <f>IFERROR(IF(VLOOKUP($A214,'Annex 2 EHV charges'!$A:$O,11,FALSE)=0,"",VLOOKUP($A214,'Annex 2 EHV charges'!$A:$O,11,FALSE)),"")</f>
        <v/>
      </c>
    </row>
    <row r="215" spans="1:8" ht="30" customHeight="1" x14ac:dyDescent="0.2">
      <c r="A215" s="73" t="str">
        <f t="array" ref="A215">IFERROR(INDEX('Annex 2 EHV charges'!$A$10:$A$11, MATCH(0, IF(ISBLANK('Annex 2 EHV charges'!$A$10:$A$11),1, COUNTIF(A$4:$A214, 'Annex 2 EHV charges'!$A$10:$A$11)), 0)),"")</f>
        <v/>
      </c>
      <c r="B215" s="74" t="str">
        <f>IF($A215="","",VLOOKUP($A215,'Annex 2 EHV charges'!$A:$O,2,0))</f>
        <v/>
      </c>
      <c r="C215" s="75" t="str">
        <f>IF($A215="","",VLOOKUP($A215,'Annex 2 EHV charges'!$A:$O,3,0))</f>
        <v/>
      </c>
      <c r="D215" s="73" t="str">
        <f>IF($A215="","",VLOOKUP($A215,'Annex 2 EHV charges'!$A:$O,7,0))</f>
        <v/>
      </c>
      <c r="E215" s="71" t="str">
        <f>IFERROR(IF(VLOOKUP($A215,'Annex 2 EHV charges'!$A:$O,8,FALSE)=0,"",VLOOKUP($A215,'Annex 2 EHV charges'!$A:$O,8,FALSE)),"")</f>
        <v/>
      </c>
      <c r="F215" s="72" t="str">
        <f>IFERROR(IF(VLOOKUP($A215,'Annex 2 EHV charges'!$A:$O,9,FALSE)=0,"",VLOOKUP($A215,'Annex 2 EHV charges'!$A:$O,9,FALSE)),"")</f>
        <v/>
      </c>
      <c r="G215" s="72" t="str">
        <f>IFERROR(IF(VLOOKUP($A215,'Annex 2 EHV charges'!$A:$O,10,FALSE)=0,"",VLOOKUP($A215,'Annex 2 EHV charges'!$A:$O,10,FALSE)),"")</f>
        <v/>
      </c>
      <c r="H215" s="72" t="str">
        <f>IFERROR(IF(VLOOKUP($A215,'Annex 2 EHV charges'!$A:$O,11,FALSE)=0,"",VLOOKUP($A215,'Annex 2 EHV charges'!$A:$O,11,FALSE)),"")</f>
        <v/>
      </c>
    </row>
    <row r="216" spans="1:8" ht="30" customHeight="1" x14ac:dyDescent="0.2">
      <c r="A216" s="73" t="str">
        <f t="array" ref="A216">IFERROR(INDEX('Annex 2 EHV charges'!$A$10:$A$11, MATCH(0, IF(ISBLANK('Annex 2 EHV charges'!$A$10:$A$11),1, COUNTIF(A$4:$A215, 'Annex 2 EHV charges'!$A$10:$A$11)), 0)),"")</f>
        <v/>
      </c>
      <c r="B216" s="74" t="str">
        <f>IF($A216="","",VLOOKUP($A216,'Annex 2 EHV charges'!$A:$O,2,0))</f>
        <v/>
      </c>
      <c r="C216" s="75" t="str">
        <f>IF($A216="","",VLOOKUP($A216,'Annex 2 EHV charges'!$A:$O,3,0))</f>
        <v/>
      </c>
      <c r="D216" s="73" t="str">
        <f>IF($A216="","",VLOOKUP($A216,'Annex 2 EHV charges'!$A:$O,7,0))</f>
        <v/>
      </c>
      <c r="E216" s="71" t="str">
        <f>IFERROR(IF(VLOOKUP($A216,'Annex 2 EHV charges'!$A:$O,8,FALSE)=0,"",VLOOKUP($A216,'Annex 2 EHV charges'!$A:$O,8,FALSE)),"")</f>
        <v/>
      </c>
      <c r="F216" s="72" t="str">
        <f>IFERROR(IF(VLOOKUP($A216,'Annex 2 EHV charges'!$A:$O,9,FALSE)=0,"",VLOOKUP($A216,'Annex 2 EHV charges'!$A:$O,9,FALSE)),"")</f>
        <v/>
      </c>
      <c r="G216" s="72" t="str">
        <f>IFERROR(IF(VLOOKUP($A216,'Annex 2 EHV charges'!$A:$O,10,FALSE)=0,"",VLOOKUP($A216,'Annex 2 EHV charges'!$A:$O,10,FALSE)),"")</f>
        <v/>
      </c>
      <c r="H216" s="72" t="str">
        <f>IFERROR(IF(VLOOKUP($A216,'Annex 2 EHV charges'!$A:$O,11,FALSE)=0,"",VLOOKUP($A216,'Annex 2 EHV charges'!$A:$O,11,FALSE)),"")</f>
        <v/>
      </c>
    </row>
    <row r="217" spans="1:8" ht="30" customHeight="1" x14ac:dyDescent="0.2">
      <c r="A217" s="73" t="str">
        <f t="array" ref="A217">IFERROR(INDEX('Annex 2 EHV charges'!$A$10:$A$11, MATCH(0, IF(ISBLANK('Annex 2 EHV charges'!$A$10:$A$11),1, COUNTIF(A$4:$A216, 'Annex 2 EHV charges'!$A$10:$A$11)), 0)),"")</f>
        <v/>
      </c>
      <c r="B217" s="74" t="str">
        <f>IF($A217="","",VLOOKUP($A217,'Annex 2 EHV charges'!$A:$O,2,0))</f>
        <v/>
      </c>
      <c r="C217" s="75" t="str">
        <f>IF($A217="","",VLOOKUP($A217,'Annex 2 EHV charges'!$A:$O,3,0))</f>
        <v/>
      </c>
      <c r="D217" s="73" t="str">
        <f>IF($A217="","",VLOOKUP($A217,'Annex 2 EHV charges'!$A:$O,7,0))</f>
        <v/>
      </c>
      <c r="E217" s="71" t="str">
        <f>IFERROR(IF(VLOOKUP($A217,'Annex 2 EHV charges'!$A:$O,8,FALSE)=0,"",VLOOKUP($A217,'Annex 2 EHV charges'!$A:$O,8,FALSE)),"")</f>
        <v/>
      </c>
      <c r="F217" s="72" t="str">
        <f>IFERROR(IF(VLOOKUP($A217,'Annex 2 EHV charges'!$A:$O,9,FALSE)=0,"",VLOOKUP($A217,'Annex 2 EHV charges'!$A:$O,9,FALSE)),"")</f>
        <v/>
      </c>
      <c r="G217" s="72" t="str">
        <f>IFERROR(IF(VLOOKUP($A217,'Annex 2 EHV charges'!$A:$O,10,FALSE)=0,"",VLOOKUP($A217,'Annex 2 EHV charges'!$A:$O,10,FALSE)),"")</f>
        <v/>
      </c>
      <c r="H217" s="72" t="str">
        <f>IFERROR(IF(VLOOKUP($A217,'Annex 2 EHV charges'!$A:$O,11,FALSE)=0,"",VLOOKUP($A217,'Annex 2 EHV charges'!$A:$O,11,FALSE)),"")</f>
        <v/>
      </c>
    </row>
    <row r="218" spans="1:8" ht="30" customHeight="1" x14ac:dyDescent="0.2">
      <c r="A218" s="73" t="str">
        <f t="array" ref="A218">IFERROR(INDEX('Annex 2 EHV charges'!$A$10:$A$11, MATCH(0, IF(ISBLANK('Annex 2 EHV charges'!$A$10:$A$11),1, COUNTIF(A$4:$A217, 'Annex 2 EHV charges'!$A$10:$A$11)), 0)),"")</f>
        <v/>
      </c>
      <c r="B218" s="74" t="str">
        <f>IF($A218="","",VLOOKUP($A218,'Annex 2 EHV charges'!$A:$O,2,0))</f>
        <v/>
      </c>
      <c r="C218" s="75" t="str">
        <f>IF($A218="","",VLOOKUP($A218,'Annex 2 EHV charges'!$A:$O,3,0))</f>
        <v/>
      </c>
      <c r="D218" s="73" t="str">
        <f>IF($A218="","",VLOOKUP($A218,'Annex 2 EHV charges'!$A:$O,7,0))</f>
        <v/>
      </c>
      <c r="E218" s="71" t="str">
        <f>IFERROR(IF(VLOOKUP($A218,'Annex 2 EHV charges'!$A:$O,8,FALSE)=0,"",VLOOKUP($A218,'Annex 2 EHV charges'!$A:$O,8,FALSE)),"")</f>
        <v/>
      </c>
      <c r="F218" s="72" t="str">
        <f>IFERROR(IF(VLOOKUP($A218,'Annex 2 EHV charges'!$A:$O,9,FALSE)=0,"",VLOOKUP($A218,'Annex 2 EHV charges'!$A:$O,9,FALSE)),"")</f>
        <v/>
      </c>
      <c r="G218" s="72" t="str">
        <f>IFERROR(IF(VLOOKUP($A218,'Annex 2 EHV charges'!$A:$O,10,FALSE)=0,"",VLOOKUP($A218,'Annex 2 EHV charges'!$A:$O,10,FALSE)),"")</f>
        <v/>
      </c>
      <c r="H218" s="72" t="str">
        <f>IFERROR(IF(VLOOKUP($A218,'Annex 2 EHV charges'!$A:$O,11,FALSE)=0,"",VLOOKUP($A218,'Annex 2 EHV charges'!$A:$O,11,FALSE)),"")</f>
        <v/>
      </c>
    </row>
    <row r="219" spans="1:8" x14ac:dyDescent="0.2">
      <c r="A219" s="73" t="str">
        <f t="array" ref="A219">IFERROR(INDEX('Annex 2 EHV charges'!$A$10:$A$11, MATCH(0, IF(ISBLANK('Annex 2 EHV charges'!$A$10:$A$11),1, COUNTIF(A$4:$A218, 'Annex 2 EHV charges'!$A$10:$A$11)), 0)),"")</f>
        <v/>
      </c>
      <c r="B219" s="74" t="str">
        <f>IF($A219="","",VLOOKUP($A219,'Annex 2 EHV charges'!$A:$O,2,0))</f>
        <v/>
      </c>
      <c r="C219" s="75" t="str">
        <f>IF($A219="","",VLOOKUP($A219,'Annex 2 EHV charges'!$A:$O,3,0))</f>
        <v/>
      </c>
      <c r="D219" s="73" t="str">
        <f>IF($A219="","",VLOOKUP($A219,'Annex 2 EHV charges'!$A:$O,7,0))</f>
        <v/>
      </c>
      <c r="E219" s="71" t="str">
        <f>IFERROR(IF(VLOOKUP($A219,'Annex 2 EHV charges'!$A:$O,8,FALSE)=0,"",VLOOKUP($A219,'Annex 2 EHV charges'!$A:$O,8,FALSE)),"")</f>
        <v/>
      </c>
      <c r="F219" s="72" t="str">
        <f>IFERROR(IF(VLOOKUP($A219,'Annex 2 EHV charges'!$A:$O,9,FALSE)=0,"",VLOOKUP($A219,'Annex 2 EHV charges'!$A:$O,9,FALSE)),"")</f>
        <v/>
      </c>
      <c r="G219" s="72" t="str">
        <f>IFERROR(IF(VLOOKUP($A219,'Annex 2 EHV charges'!$A:$O,10,FALSE)=0,"",VLOOKUP($A219,'Annex 2 EHV charges'!$A:$O,10,FALSE)),"")</f>
        <v/>
      </c>
      <c r="H219" s="72" t="str">
        <f>IFERROR(IF(VLOOKUP($A219,'Annex 2 EHV charges'!$A:$O,11,FALSE)=0,"",VLOOKUP($A219,'Annex 2 EHV charges'!$A:$O,11,FALSE)),"")</f>
        <v/>
      </c>
    </row>
    <row r="220" spans="1:8" ht="30" customHeight="1" x14ac:dyDescent="0.2">
      <c r="A220" s="73" t="str">
        <f t="array" ref="A220">IFERROR(INDEX('Annex 2 EHV charges'!$A$10:$A$11, MATCH(0, IF(ISBLANK('Annex 2 EHV charges'!$A$10:$A$11),1, COUNTIF(A$4:$A219, 'Annex 2 EHV charges'!$A$10:$A$11)), 0)),"")</f>
        <v/>
      </c>
      <c r="B220" s="74" t="str">
        <f>IF($A220="","",VLOOKUP($A220,'Annex 2 EHV charges'!$A:$O,2,0))</f>
        <v/>
      </c>
      <c r="C220" s="75" t="str">
        <f>IF($A220="","",VLOOKUP($A220,'Annex 2 EHV charges'!$A:$O,3,0))</f>
        <v/>
      </c>
      <c r="D220" s="73" t="str">
        <f>IF($A220="","",VLOOKUP($A220,'Annex 2 EHV charges'!$A:$O,7,0))</f>
        <v/>
      </c>
      <c r="E220" s="71" t="str">
        <f>IFERROR(IF(VLOOKUP($A220,'Annex 2 EHV charges'!$A:$O,8,FALSE)=0,"",VLOOKUP($A220,'Annex 2 EHV charges'!$A:$O,8,FALSE)),"")</f>
        <v/>
      </c>
      <c r="F220" s="72" t="str">
        <f>IFERROR(IF(VLOOKUP($A220,'Annex 2 EHV charges'!$A:$O,9,FALSE)=0,"",VLOOKUP($A220,'Annex 2 EHV charges'!$A:$O,9,FALSE)),"")</f>
        <v/>
      </c>
      <c r="G220" s="72" t="str">
        <f>IFERROR(IF(VLOOKUP($A220,'Annex 2 EHV charges'!$A:$O,10,FALSE)=0,"",VLOOKUP($A220,'Annex 2 EHV charges'!$A:$O,10,FALSE)),"")</f>
        <v/>
      </c>
      <c r="H220" s="72" t="str">
        <f>IFERROR(IF(VLOOKUP($A220,'Annex 2 EHV charges'!$A:$O,11,FALSE)=0,"",VLOOKUP($A220,'Annex 2 EHV charges'!$A:$O,11,FALSE)),"")</f>
        <v/>
      </c>
    </row>
    <row r="221" spans="1:8" ht="30" customHeight="1" x14ac:dyDescent="0.2">
      <c r="A221" s="73" t="str">
        <f t="array" ref="A221">IFERROR(INDEX('Annex 2 EHV charges'!$A$10:$A$11, MATCH(0, IF(ISBLANK('Annex 2 EHV charges'!$A$10:$A$11),1, COUNTIF(A$4:$A220, 'Annex 2 EHV charges'!$A$10:$A$11)), 0)),"")</f>
        <v/>
      </c>
      <c r="B221" s="74" t="str">
        <f>IF($A221="","",VLOOKUP($A221,'Annex 2 EHV charges'!$A:$O,2,0))</f>
        <v/>
      </c>
      <c r="C221" s="75" t="str">
        <f>IF($A221="","",VLOOKUP($A221,'Annex 2 EHV charges'!$A:$O,3,0))</f>
        <v/>
      </c>
      <c r="D221" s="73" t="str">
        <f>IF($A221="","",VLOOKUP($A221,'Annex 2 EHV charges'!$A:$O,7,0))</f>
        <v/>
      </c>
      <c r="E221" s="71" t="str">
        <f>IFERROR(IF(VLOOKUP($A221,'Annex 2 EHV charges'!$A:$O,8,FALSE)=0,"",VLOOKUP($A221,'Annex 2 EHV charges'!$A:$O,8,FALSE)),"")</f>
        <v/>
      </c>
      <c r="F221" s="72" t="str">
        <f>IFERROR(IF(VLOOKUP($A221,'Annex 2 EHV charges'!$A:$O,9,FALSE)=0,"",VLOOKUP($A221,'Annex 2 EHV charges'!$A:$O,9,FALSE)),"")</f>
        <v/>
      </c>
      <c r="G221" s="72" t="str">
        <f>IFERROR(IF(VLOOKUP($A221,'Annex 2 EHV charges'!$A:$O,10,FALSE)=0,"",VLOOKUP($A221,'Annex 2 EHV charges'!$A:$O,10,FALSE)),"")</f>
        <v/>
      </c>
      <c r="H221" s="72" t="str">
        <f>IFERROR(IF(VLOOKUP($A221,'Annex 2 EHV charges'!$A:$O,11,FALSE)=0,"",VLOOKUP($A221,'Annex 2 EHV charges'!$A:$O,11,FALSE)),"")</f>
        <v/>
      </c>
    </row>
    <row r="222" spans="1:8" ht="30" customHeight="1" x14ac:dyDescent="0.2">
      <c r="A222" s="73" t="str">
        <f t="array" ref="A222">IFERROR(INDEX('Annex 2 EHV charges'!$A$10:$A$11, MATCH(0, IF(ISBLANK('Annex 2 EHV charges'!$A$10:$A$11),1, COUNTIF(A$4:$A221, 'Annex 2 EHV charges'!$A$10:$A$11)), 0)),"")</f>
        <v/>
      </c>
      <c r="B222" s="74" t="str">
        <f>IF($A222="","",VLOOKUP($A222,'Annex 2 EHV charges'!$A:$O,2,0))</f>
        <v/>
      </c>
      <c r="C222" s="75" t="str">
        <f>IF($A222="","",VLOOKUP($A222,'Annex 2 EHV charges'!$A:$O,3,0))</f>
        <v/>
      </c>
      <c r="D222" s="73" t="str">
        <f>IF($A222="","",VLOOKUP($A222,'Annex 2 EHV charges'!$A:$O,7,0))</f>
        <v/>
      </c>
      <c r="E222" s="71" t="str">
        <f>IFERROR(IF(VLOOKUP($A222,'Annex 2 EHV charges'!$A:$O,8,FALSE)=0,"",VLOOKUP($A222,'Annex 2 EHV charges'!$A:$O,8,FALSE)),"")</f>
        <v/>
      </c>
      <c r="F222" s="72" t="str">
        <f>IFERROR(IF(VLOOKUP($A222,'Annex 2 EHV charges'!$A:$O,9,FALSE)=0,"",VLOOKUP($A222,'Annex 2 EHV charges'!$A:$O,9,FALSE)),"")</f>
        <v/>
      </c>
      <c r="G222" s="72" t="str">
        <f>IFERROR(IF(VLOOKUP($A222,'Annex 2 EHV charges'!$A:$O,10,FALSE)=0,"",VLOOKUP($A222,'Annex 2 EHV charges'!$A:$O,10,FALSE)),"")</f>
        <v/>
      </c>
      <c r="H222" s="72" t="str">
        <f>IFERROR(IF(VLOOKUP($A222,'Annex 2 EHV charges'!$A:$O,11,FALSE)=0,"",VLOOKUP($A222,'Annex 2 EHV charges'!$A:$O,11,FALSE)),"")</f>
        <v/>
      </c>
    </row>
    <row r="223" spans="1:8" ht="30" customHeight="1" x14ac:dyDescent="0.2">
      <c r="A223" s="73" t="str">
        <f t="array" ref="A223">IFERROR(INDEX('Annex 2 EHV charges'!$A$10:$A$11, MATCH(0, IF(ISBLANK('Annex 2 EHV charges'!$A$10:$A$11),1, COUNTIF(A$4:$A222, 'Annex 2 EHV charges'!$A$10:$A$11)), 0)),"")</f>
        <v/>
      </c>
      <c r="B223" s="74" t="str">
        <f>IF($A223="","",VLOOKUP($A223,'Annex 2 EHV charges'!$A:$O,2,0))</f>
        <v/>
      </c>
      <c r="C223" s="75" t="str">
        <f>IF($A223="","",VLOOKUP($A223,'Annex 2 EHV charges'!$A:$O,3,0))</f>
        <v/>
      </c>
      <c r="D223" s="73" t="str">
        <f>IF($A223="","",VLOOKUP($A223,'Annex 2 EHV charges'!$A:$O,7,0))</f>
        <v/>
      </c>
      <c r="E223" s="71" t="str">
        <f>IFERROR(IF(VLOOKUP($A223,'Annex 2 EHV charges'!$A:$O,8,FALSE)=0,"",VLOOKUP($A223,'Annex 2 EHV charges'!$A:$O,8,FALSE)),"")</f>
        <v/>
      </c>
      <c r="F223" s="72" t="str">
        <f>IFERROR(IF(VLOOKUP($A223,'Annex 2 EHV charges'!$A:$O,9,FALSE)=0,"",VLOOKUP($A223,'Annex 2 EHV charges'!$A:$O,9,FALSE)),"")</f>
        <v/>
      </c>
      <c r="G223" s="72" t="str">
        <f>IFERROR(IF(VLOOKUP($A223,'Annex 2 EHV charges'!$A:$O,10,FALSE)=0,"",VLOOKUP($A223,'Annex 2 EHV charges'!$A:$O,10,FALSE)),"")</f>
        <v/>
      </c>
      <c r="H223" s="72" t="str">
        <f>IFERROR(IF(VLOOKUP($A223,'Annex 2 EHV charges'!$A:$O,11,FALSE)=0,"",VLOOKUP($A223,'Annex 2 EHV charges'!$A:$O,11,FALSE)),"")</f>
        <v/>
      </c>
    </row>
    <row r="224" spans="1:8" ht="30" customHeight="1" x14ac:dyDescent="0.2">
      <c r="A224" s="73" t="str">
        <f t="array" ref="A224">IFERROR(INDEX('Annex 2 EHV charges'!$A$10:$A$11, MATCH(0, IF(ISBLANK('Annex 2 EHV charges'!$A$10:$A$11),1, COUNTIF(A$4:$A223, 'Annex 2 EHV charges'!$A$10:$A$11)), 0)),"")</f>
        <v/>
      </c>
      <c r="B224" s="74" t="str">
        <f>IF($A224="","",VLOOKUP($A224,'Annex 2 EHV charges'!$A:$O,2,0))</f>
        <v/>
      </c>
      <c r="C224" s="75" t="str">
        <f>IF($A224="","",VLOOKUP($A224,'Annex 2 EHV charges'!$A:$O,3,0))</f>
        <v/>
      </c>
      <c r="D224" s="73" t="str">
        <f>IF($A224="","",VLOOKUP($A224,'Annex 2 EHV charges'!$A:$O,7,0))</f>
        <v/>
      </c>
      <c r="E224" s="71" t="str">
        <f>IFERROR(IF(VLOOKUP($A224,'Annex 2 EHV charges'!$A:$O,8,FALSE)=0,"",VLOOKUP($A224,'Annex 2 EHV charges'!$A:$O,8,FALSE)),"")</f>
        <v/>
      </c>
      <c r="F224" s="72" t="str">
        <f>IFERROR(IF(VLOOKUP($A224,'Annex 2 EHV charges'!$A:$O,9,FALSE)=0,"",VLOOKUP($A224,'Annex 2 EHV charges'!$A:$O,9,FALSE)),"")</f>
        <v/>
      </c>
      <c r="G224" s="72" t="str">
        <f>IFERROR(IF(VLOOKUP($A224,'Annex 2 EHV charges'!$A:$O,10,FALSE)=0,"",VLOOKUP($A224,'Annex 2 EHV charges'!$A:$O,10,FALSE)),"")</f>
        <v/>
      </c>
      <c r="H224" s="72" t="str">
        <f>IFERROR(IF(VLOOKUP($A224,'Annex 2 EHV charges'!$A:$O,11,FALSE)=0,"",VLOOKUP($A224,'Annex 2 EHV charges'!$A:$O,11,FALSE)),"")</f>
        <v/>
      </c>
    </row>
    <row r="225" spans="1:8" ht="30" customHeight="1" x14ac:dyDescent="0.2">
      <c r="A225" s="73" t="str">
        <f t="array" ref="A225">IFERROR(INDEX('Annex 2 EHV charges'!$A$10:$A$11, MATCH(0, IF(ISBLANK('Annex 2 EHV charges'!$A$10:$A$11),1, COUNTIF(A$4:$A224, 'Annex 2 EHV charges'!$A$10:$A$11)), 0)),"")</f>
        <v/>
      </c>
      <c r="B225" s="74" t="str">
        <f>IF($A225="","",VLOOKUP($A225,'Annex 2 EHV charges'!$A:$O,2,0))</f>
        <v/>
      </c>
      <c r="C225" s="75" t="str">
        <f>IF($A225="","",VLOOKUP($A225,'Annex 2 EHV charges'!$A:$O,3,0))</f>
        <v/>
      </c>
      <c r="D225" s="73" t="str">
        <f>IF($A225="","",VLOOKUP($A225,'Annex 2 EHV charges'!$A:$O,7,0))</f>
        <v/>
      </c>
      <c r="E225" s="71" t="str">
        <f>IFERROR(IF(VLOOKUP($A225,'Annex 2 EHV charges'!$A:$O,8,FALSE)=0,"",VLOOKUP($A225,'Annex 2 EHV charges'!$A:$O,8,FALSE)),"")</f>
        <v/>
      </c>
      <c r="F225" s="72" t="str">
        <f>IFERROR(IF(VLOOKUP($A225,'Annex 2 EHV charges'!$A:$O,9,FALSE)=0,"",VLOOKUP($A225,'Annex 2 EHV charges'!$A:$O,9,FALSE)),"")</f>
        <v/>
      </c>
      <c r="G225" s="72" t="str">
        <f>IFERROR(IF(VLOOKUP($A225,'Annex 2 EHV charges'!$A:$O,10,FALSE)=0,"",VLOOKUP($A225,'Annex 2 EHV charges'!$A:$O,10,FALSE)),"")</f>
        <v/>
      </c>
      <c r="H225" s="72" t="str">
        <f>IFERROR(IF(VLOOKUP($A225,'Annex 2 EHV charges'!$A:$O,11,FALSE)=0,"",VLOOKUP($A225,'Annex 2 EHV charges'!$A:$O,11,FALSE)),"")</f>
        <v/>
      </c>
    </row>
    <row r="226" spans="1:8" ht="30" customHeight="1" x14ac:dyDescent="0.2">
      <c r="A226" s="73" t="str">
        <f t="array" ref="A226">IFERROR(INDEX('Annex 2 EHV charges'!$A$10:$A$11, MATCH(0, IF(ISBLANK('Annex 2 EHV charges'!$A$10:$A$11),1, COUNTIF(A$4:$A225, 'Annex 2 EHV charges'!$A$10:$A$11)), 0)),"")</f>
        <v/>
      </c>
      <c r="B226" s="74" t="str">
        <f>IF($A226="","",VLOOKUP($A226,'Annex 2 EHV charges'!$A:$O,2,0))</f>
        <v/>
      </c>
      <c r="C226" s="75" t="str">
        <f>IF($A226="","",VLOOKUP($A226,'Annex 2 EHV charges'!$A:$O,3,0))</f>
        <v/>
      </c>
      <c r="D226" s="73" t="str">
        <f>IF($A226="","",VLOOKUP($A226,'Annex 2 EHV charges'!$A:$O,7,0))</f>
        <v/>
      </c>
      <c r="E226" s="71" t="str">
        <f>IFERROR(IF(VLOOKUP($A226,'Annex 2 EHV charges'!$A:$O,8,FALSE)=0,"",VLOOKUP($A226,'Annex 2 EHV charges'!$A:$O,8,FALSE)),"")</f>
        <v/>
      </c>
      <c r="F226" s="72" t="str">
        <f>IFERROR(IF(VLOOKUP($A226,'Annex 2 EHV charges'!$A:$O,9,FALSE)=0,"",VLOOKUP($A226,'Annex 2 EHV charges'!$A:$O,9,FALSE)),"")</f>
        <v/>
      </c>
      <c r="G226" s="72" t="str">
        <f>IFERROR(IF(VLOOKUP($A226,'Annex 2 EHV charges'!$A:$O,10,FALSE)=0,"",VLOOKUP($A226,'Annex 2 EHV charges'!$A:$O,10,FALSE)),"")</f>
        <v/>
      </c>
      <c r="H226" s="72" t="str">
        <f>IFERROR(IF(VLOOKUP($A226,'Annex 2 EHV charges'!$A:$O,11,FALSE)=0,"",VLOOKUP($A226,'Annex 2 EHV charges'!$A:$O,11,FALSE)),"")</f>
        <v/>
      </c>
    </row>
    <row r="227" spans="1:8" ht="30" customHeight="1" x14ac:dyDescent="0.2">
      <c r="A227" s="73" t="str">
        <f t="array" ref="A227">IFERROR(INDEX('Annex 2 EHV charges'!$A$10:$A$11, MATCH(0, IF(ISBLANK('Annex 2 EHV charges'!$A$10:$A$11),1, COUNTIF(A$4:$A226, 'Annex 2 EHV charges'!$A$10:$A$11)), 0)),"")</f>
        <v/>
      </c>
      <c r="B227" s="74" t="str">
        <f>IF($A227="","",VLOOKUP($A227,'Annex 2 EHV charges'!$A:$O,2,0))</f>
        <v/>
      </c>
      <c r="C227" s="75" t="str">
        <f>IF($A227="","",VLOOKUP($A227,'Annex 2 EHV charges'!$A:$O,3,0))</f>
        <v/>
      </c>
      <c r="D227" s="73" t="str">
        <f>IF($A227="","",VLOOKUP($A227,'Annex 2 EHV charges'!$A:$O,7,0))</f>
        <v/>
      </c>
      <c r="E227" s="71" t="str">
        <f>IFERROR(IF(VLOOKUP($A227,'Annex 2 EHV charges'!$A:$O,8,FALSE)=0,"",VLOOKUP($A227,'Annex 2 EHV charges'!$A:$O,8,FALSE)),"")</f>
        <v/>
      </c>
      <c r="F227" s="72" t="str">
        <f>IFERROR(IF(VLOOKUP($A227,'Annex 2 EHV charges'!$A:$O,9,FALSE)=0,"",VLOOKUP($A227,'Annex 2 EHV charges'!$A:$O,9,FALSE)),"")</f>
        <v/>
      </c>
      <c r="G227" s="72" t="str">
        <f>IFERROR(IF(VLOOKUP($A227,'Annex 2 EHV charges'!$A:$O,10,FALSE)=0,"",VLOOKUP($A227,'Annex 2 EHV charges'!$A:$O,10,FALSE)),"")</f>
        <v/>
      </c>
      <c r="H227" s="72" t="str">
        <f>IFERROR(IF(VLOOKUP($A227,'Annex 2 EHV charges'!$A:$O,11,FALSE)=0,"",VLOOKUP($A227,'Annex 2 EHV charges'!$A:$O,11,FALSE)),"")</f>
        <v/>
      </c>
    </row>
    <row r="228" spans="1:8" ht="30" customHeight="1" x14ac:dyDescent="0.2">
      <c r="A228" s="73" t="str">
        <f t="array" ref="A228">IFERROR(INDEX('Annex 2 EHV charges'!$A$10:$A$11, MATCH(0, IF(ISBLANK('Annex 2 EHV charges'!$A$10:$A$11),1, COUNTIF(A$4:$A227, 'Annex 2 EHV charges'!$A$10:$A$11)), 0)),"")</f>
        <v/>
      </c>
      <c r="B228" s="74" t="str">
        <f>IF($A228="","",VLOOKUP($A228,'Annex 2 EHV charges'!$A:$O,2,0))</f>
        <v/>
      </c>
      <c r="C228" s="75" t="str">
        <f>IF($A228="","",VLOOKUP($A228,'Annex 2 EHV charges'!$A:$O,3,0))</f>
        <v/>
      </c>
      <c r="D228" s="73" t="str">
        <f>IF($A228="","",VLOOKUP($A228,'Annex 2 EHV charges'!$A:$O,7,0))</f>
        <v/>
      </c>
      <c r="E228" s="71" t="str">
        <f>IFERROR(IF(VLOOKUP($A228,'Annex 2 EHV charges'!$A:$O,8,FALSE)=0,"",VLOOKUP($A228,'Annex 2 EHV charges'!$A:$O,8,FALSE)),"")</f>
        <v/>
      </c>
      <c r="F228" s="72" t="str">
        <f>IFERROR(IF(VLOOKUP($A228,'Annex 2 EHV charges'!$A:$O,9,FALSE)=0,"",VLOOKUP($A228,'Annex 2 EHV charges'!$A:$O,9,FALSE)),"")</f>
        <v/>
      </c>
      <c r="G228" s="72" t="str">
        <f>IFERROR(IF(VLOOKUP($A228,'Annex 2 EHV charges'!$A:$O,10,FALSE)=0,"",VLOOKUP($A228,'Annex 2 EHV charges'!$A:$O,10,FALSE)),"")</f>
        <v/>
      </c>
      <c r="H228" s="72" t="str">
        <f>IFERROR(IF(VLOOKUP($A228,'Annex 2 EHV charges'!$A:$O,11,FALSE)=0,"",VLOOKUP($A228,'Annex 2 EHV charges'!$A:$O,11,FALSE)),"")</f>
        <v/>
      </c>
    </row>
    <row r="229" spans="1:8" ht="30" customHeight="1" x14ac:dyDescent="0.2">
      <c r="A229" s="73" t="str">
        <f t="array" ref="A229">IFERROR(INDEX('Annex 2 EHV charges'!$A$10:$A$11, MATCH(0, IF(ISBLANK('Annex 2 EHV charges'!$A$10:$A$11),1, COUNTIF(A$4:$A228, 'Annex 2 EHV charges'!$A$10:$A$11)), 0)),"")</f>
        <v/>
      </c>
      <c r="B229" s="74" t="str">
        <f>IF($A229="","",VLOOKUP($A229,'Annex 2 EHV charges'!$A:$O,2,0))</f>
        <v/>
      </c>
      <c r="C229" s="75" t="str">
        <f>IF($A229="","",VLOOKUP($A229,'Annex 2 EHV charges'!$A:$O,3,0))</f>
        <v/>
      </c>
      <c r="D229" s="73" t="str">
        <f>IF($A229="","",VLOOKUP($A229,'Annex 2 EHV charges'!$A:$O,7,0))</f>
        <v/>
      </c>
      <c r="E229" s="71" t="str">
        <f>IFERROR(IF(VLOOKUP($A229,'Annex 2 EHV charges'!$A:$O,8,FALSE)=0,"",VLOOKUP($A229,'Annex 2 EHV charges'!$A:$O,8,FALSE)),"")</f>
        <v/>
      </c>
      <c r="F229" s="72" t="str">
        <f>IFERROR(IF(VLOOKUP($A229,'Annex 2 EHV charges'!$A:$O,9,FALSE)=0,"",VLOOKUP($A229,'Annex 2 EHV charges'!$A:$O,9,FALSE)),"")</f>
        <v/>
      </c>
      <c r="G229" s="72" t="str">
        <f>IFERROR(IF(VLOOKUP($A229,'Annex 2 EHV charges'!$A:$O,10,FALSE)=0,"",VLOOKUP($A229,'Annex 2 EHV charges'!$A:$O,10,FALSE)),"")</f>
        <v/>
      </c>
      <c r="H229" s="72" t="str">
        <f>IFERROR(IF(VLOOKUP($A229,'Annex 2 EHV charges'!$A:$O,11,FALSE)=0,"",VLOOKUP($A229,'Annex 2 EHV charges'!$A:$O,11,FALSE)),"")</f>
        <v/>
      </c>
    </row>
    <row r="230" spans="1:8" ht="30" customHeight="1" x14ac:dyDescent="0.2">
      <c r="A230" s="73" t="str">
        <f t="array" ref="A230">IFERROR(INDEX('Annex 2 EHV charges'!$A$10:$A$11, MATCH(0, IF(ISBLANK('Annex 2 EHV charges'!$A$10:$A$11),1, COUNTIF(A$4:$A229, 'Annex 2 EHV charges'!$A$10:$A$11)), 0)),"")</f>
        <v/>
      </c>
      <c r="B230" s="74" t="str">
        <f>IF($A230="","",VLOOKUP($A230,'Annex 2 EHV charges'!$A:$O,2,0))</f>
        <v/>
      </c>
      <c r="C230" s="75" t="str">
        <f>IF($A230="","",VLOOKUP($A230,'Annex 2 EHV charges'!$A:$O,3,0))</f>
        <v/>
      </c>
      <c r="D230" s="73" t="str">
        <f>IF($A230="","",VLOOKUP($A230,'Annex 2 EHV charges'!$A:$O,7,0))</f>
        <v/>
      </c>
      <c r="E230" s="71" t="str">
        <f>IFERROR(IF(VLOOKUP($A230,'Annex 2 EHV charges'!$A:$O,8,FALSE)=0,"",VLOOKUP($A230,'Annex 2 EHV charges'!$A:$O,8,FALSE)),"")</f>
        <v/>
      </c>
      <c r="F230" s="72" t="str">
        <f>IFERROR(IF(VLOOKUP($A230,'Annex 2 EHV charges'!$A:$O,9,FALSE)=0,"",VLOOKUP($A230,'Annex 2 EHV charges'!$A:$O,9,FALSE)),"")</f>
        <v/>
      </c>
      <c r="G230" s="72" t="str">
        <f>IFERROR(IF(VLOOKUP($A230,'Annex 2 EHV charges'!$A:$O,10,FALSE)=0,"",VLOOKUP($A230,'Annex 2 EHV charges'!$A:$O,10,FALSE)),"")</f>
        <v/>
      </c>
      <c r="H230" s="72" t="str">
        <f>IFERROR(IF(VLOOKUP($A230,'Annex 2 EHV charges'!$A:$O,11,FALSE)=0,"",VLOOKUP($A230,'Annex 2 EHV charges'!$A:$O,11,FALSE)),"")</f>
        <v/>
      </c>
    </row>
    <row r="231" spans="1:8" ht="30" customHeight="1" x14ac:dyDescent="0.2">
      <c r="A231" s="73" t="str">
        <f t="array" ref="A231">IFERROR(INDEX('Annex 2 EHV charges'!$A$10:$A$11, MATCH(0, IF(ISBLANK('Annex 2 EHV charges'!$A$10:$A$11),1, COUNTIF(A$4:$A230, 'Annex 2 EHV charges'!$A$10:$A$11)), 0)),"")</f>
        <v/>
      </c>
      <c r="B231" s="74" t="str">
        <f>IF($A231="","",VLOOKUP($A231,'Annex 2 EHV charges'!$A:$O,2,0))</f>
        <v/>
      </c>
      <c r="C231" s="75" t="str">
        <f>IF($A231="","",VLOOKUP($A231,'Annex 2 EHV charges'!$A:$O,3,0))</f>
        <v/>
      </c>
      <c r="D231" s="73" t="str">
        <f>IF($A231="","",VLOOKUP($A231,'Annex 2 EHV charges'!$A:$O,7,0))</f>
        <v/>
      </c>
      <c r="E231" s="71" t="str">
        <f>IFERROR(IF(VLOOKUP($A231,'Annex 2 EHV charges'!$A:$O,8,FALSE)=0,"",VLOOKUP($A231,'Annex 2 EHV charges'!$A:$O,8,FALSE)),"")</f>
        <v/>
      </c>
      <c r="F231" s="72" t="str">
        <f>IFERROR(IF(VLOOKUP($A231,'Annex 2 EHV charges'!$A:$O,9,FALSE)=0,"",VLOOKUP($A231,'Annex 2 EHV charges'!$A:$O,9,FALSE)),"")</f>
        <v/>
      </c>
      <c r="G231" s="72" t="str">
        <f>IFERROR(IF(VLOOKUP($A231,'Annex 2 EHV charges'!$A:$O,10,FALSE)=0,"",VLOOKUP($A231,'Annex 2 EHV charges'!$A:$O,10,FALSE)),"")</f>
        <v/>
      </c>
      <c r="H231" s="72" t="str">
        <f>IFERROR(IF(VLOOKUP($A231,'Annex 2 EHV charges'!$A:$O,11,FALSE)=0,"",VLOOKUP($A231,'Annex 2 EHV charges'!$A:$O,11,FALSE)),"")</f>
        <v/>
      </c>
    </row>
    <row r="232" spans="1:8" ht="30" customHeight="1" x14ac:dyDescent="0.2">
      <c r="A232" s="73" t="str">
        <f t="array" ref="A232">IFERROR(INDEX('Annex 2 EHV charges'!$A$10:$A$11, MATCH(0, IF(ISBLANK('Annex 2 EHV charges'!$A$10:$A$11),1, COUNTIF(A$4:$A231, 'Annex 2 EHV charges'!$A$10:$A$11)), 0)),"")</f>
        <v/>
      </c>
      <c r="B232" s="74" t="str">
        <f>IF($A232="","",VLOOKUP($A232,'Annex 2 EHV charges'!$A:$O,2,0))</f>
        <v/>
      </c>
      <c r="C232" s="75" t="str">
        <f>IF($A232="","",VLOOKUP($A232,'Annex 2 EHV charges'!$A:$O,3,0))</f>
        <v/>
      </c>
      <c r="D232" s="73" t="str">
        <f>IF($A232="","",VLOOKUP($A232,'Annex 2 EHV charges'!$A:$O,7,0))</f>
        <v/>
      </c>
      <c r="E232" s="71" t="str">
        <f>IFERROR(IF(VLOOKUP($A232,'Annex 2 EHV charges'!$A:$O,8,FALSE)=0,"",VLOOKUP($A232,'Annex 2 EHV charges'!$A:$O,8,FALSE)),"")</f>
        <v/>
      </c>
      <c r="F232" s="72" t="str">
        <f>IFERROR(IF(VLOOKUP($A232,'Annex 2 EHV charges'!$A:$O,9,FALSE)=0,"",VLOOKUP($A232,'Annex 2 EHV charges'!$A:$O,9,FALSE)),"")</f>
        <v/>
      </c>
      <c r="G232" s="72" t="str">
        <f>IFERROR(IF(VLOOKUP($A232,'Annex 2 EHV charges'!$A:$O,10,FALSE)=0,"",VLOOKUP($A232,'Annex 2 EHV charges'!$A:$O,10,FALSE)),"")</f>
        <v/>
      </c>
      <c r="H232" s="72" t="str">
        <f>IFERROR(IF(VLOOKUP($A232,'Annex 2 EHV charges'!$A:$O,11,FALSE)=0,"",VLOOKUP($A232,'Annex 2 EHV charges'!$A:$O,11,FALSE)),"")</f>
        <v/>
      </c>
    </row>
    <row r="233" spans="1:8" ht="30" customHeight="1" x14ac:dyDescent="0.2">
      <c r="A233" s="73" t="str">
        <f t="array" ref="A233">IFERROR(INDEX('Annex 2 EHV charges'!$A$10:$A$11, MATCH(0, IF(ISBLANK('Annex 2 EHV charges'!$A$10:$A$11),1, COUNTIF(A$4:$A232, 'Annex 2 EHV charges'!$A$10:$A$11)), 0)),"")</f>
        <v/>
      </c>
      <c r="B233" s="74" t="str">
        <f>IF($A233="","",VLOOKUP($A233,'Annex 2 EHV charges'!$A:$O,2,0))</f>
        <v/>
      </c>
      <c r="C233" s="75" t="str">
        <f>IF($A233="","",VLOOKUP($A233,'Annex 2 EHV charges'!$A:$O,3,0))</f>
        <v/>
      </c>
      <c r="D233" s="73" t="str">
        <f>IF($A233="","",VLOOKUP($A233,'Annex 2 EHV charges'!$A:$O,7,0))</f>
        <v/>
      </c>
      <c r="E233" s="71" t="str">
        <f>IFERROR(IF(VLOOKUP($A233,'Annex 2 EHV charges'!$A:$O,8,FALSE)=0,"",VLOOKUP($A233,'Annex 2 EHV charges'!$A:$O,8,FALSE)),"")</f>
        <v/>
      </c>
      <c r="F233" s="72" t="str">
        <f>IFERROR(IF(VLOOKUP($A233,'Annex 2 EHV charges'!$A:$O,9,FALSE)=0,"",VLOOKUP($A233,'Annex 2 EHV charges'!$A:$O,9,FALSE)),"")</f>
        <v/>
      </c>
      <c r="G233" s="72" t="str">
        <f>IFERROR(IF(VLOOKUP($A233,'Annex 2 EHV charges'!$A:$O,10,FALSE)=0,"",VLOOKUP($A233,'Annex 2 EHV charges'!$A:$O,10,FALSE)),"")</f>
        <v/>
      </c>
      <c r="H233" s="72" t="str">
        <f>IFERROR(IF(VLOOKUP($A233,'Annex 2 EHV charges'!$A:$O,11,FALSE)=0,"",VLOOKUP($A233,'Annex 2 EHV charges'!$A:$O,11,FALSE)),"")</f>
        <v/>
      </c>
    </row>
    <row r="234" spans="1:8" ht="30" customHeight="1" x14ac:dyDescent="0.2">
      <c r="A234" s="73" t="str">
        <f t="array" ref="A234">IFERROR(INDEX('Annex 2 EHV charges'!$A$10:$A$11, MATCH(0, IF(ISBLANK('Annex 2 EHV charges'!$A$10:$A$11),1, COUNTIF(A$4:$A233, 'Annex 2 EHV charges'!$A$10:$A$11)), 0)),"")</f>
        <v/>
      </c>
      <c r="B234" s="74" t="str">
        <f>IF($A234="","",VLOOKUP($A234,'Annex 2 EHV charges'!$A:$O,2,0))</f>
        <v/>
      </c>
      <c r="C234" s="75" t="str">
        <f>IF($A234="","",VLOOKUP($A234,'Annex 2 EHV charges'!$A:$O,3,0))</f>
        <v/>
      </c>
      <c r="D234" s="73" t="str">
        <f>IF($A234="","",VLOOKUP($A234,'Annex 2 EHV charges'!$A:$O,7,0))</f>
        <v/>
      </c>
      <c r="E234" s="71" t="str">
        <f>IFERROR(IF(VLOOKUP($A234,'Annex 2 EHV charges'!$A:$O,8,FALSE)=0,"",VLOOKUP($A234,'Annex 2 EHV charges'!$A:$O,8,FALSE)),"")</f>
        <v/>
      </c>
      <c r="F234" s="72" t="str">
        <f>IFERROR(IF(VLOOKUP($A234,'Annex 2 EHV charges'!$A:$O,9,FALSE)=0,"",VLOOKUP($A234,'Annex 2 EHV charges'!$A:$O,9,FALSE)),"")</f>
        <v/>
      </c>
      <c r="G234" s="72" t="str">
        <f>IFERROR(IF(VLOOKUP($A234,'Annex 2 EHV charges'!$A:$O,10,FALSE)=0,"",VLOOKUP($A234,'Annex 2 EHV charges'!$A:$O,10,FALSE)),"")</f>
        <v/>
      </c>
      <c r="H234" s="72" t="str">
        <f>IFERROR(IF(VLOOKUP($A234,'Annex 2 EHV charges'!$A:$O,11,FALSE)=0,"",VLOOKUP($A234,'Annex 2 EHV charges'!$A:$O,11,FALSE)),"")</f>
        <v/>
      </c>
    </row>
    <row r="235" spans="1:8" ht="30" customHeight="1" x14ac:dyDescent="0.2">
      <c r="A235" s="73" t="str">
        <f t="array" ref="A235">IFERROR(INDEX('Annex 2 EHV charges'!$A$10:$A$11, MATCH(0, IF(ISBLANK('Annex 2 EHV charges'!$A$10:$A$11),1, COUNTIF(A$4:$A234, 'Annex 2 EHV charges'!$A$10:$A$11)), 0)),"")</f>
        <v/>
      </c>
      <c r="B235" s="74" t="str">
        <f>IF($A235="","",VLOOKUP($A235,'Annex 2 EHV charges'!$A:$O,2,0))</f>
        <v/>
      </c>
      <c r="C235" s="75" t="str">
        <f>IF($A235="","",VLOOKUP($A235,'Annex 2 EHV charges'!$A:$O,3,0))</f>
        <v/>
      </c>
      <c r="D235" s="73" t="str">
        <f>IF($A235="","",VLOOKUP($A235,'Annex 2 EHV charges'!$A:$O,7,0))</f>
        <v/>
      </c>
      <c r="E235" s="71" t="str">
        <f>IFERROR(IF(VLOOKUP($A235,'Annex 2 EHV charges'!$A:$O,8,FALSE)=0,"",VLOOKUP($A235,'Annex 2 EHV charges'!$A:$O,8,FALSE)),"")</f>
        <v/>
      </c>
      <c r="F235" s="72" t="str">
        <f>IFERROR(IF(VLOOKUP($A235,'Annex 2 EHV charges'!$A:$O,9,FALSE)=0,"",VLOOKUP($A235,'Annex 2 EHV charges'!$A:$O,9,FALSE)),"")</f>
        <v/>
      </c>
      <c r="G235" s="72" t="str">
        <f>IFERROR(IF(VLOOKUP($A235,'Annex 2 EHV charges'!$A:$O,10,FALSE)=0,"",VLOOKUP($A235,'Annex 2 EHV charges'!$A:$O,10,FALSE)),"")</f>
        <v/>
      </c>
      <c r="H235" s="72" t="str">
        <f>IFERROR(IF(VLOOKUP($A235,'Annex 2 EHV charges'!$A:$O,11,FALSE)=0,"",VLOOKUP($A235,'Annex 2 EHV charges'!$A:$O,11,FALSE)),"")</f>
        <v/>
      </c>
    </row>
    <row r="236" spans="1:8" ht="30" customHeight="1" x14ac:dyDescent="0.2">
      <c r="A236" s="73" t="str">
        <f t="array" ref="A236">IFERROR(INDEX('Annex 2 EHV charges'!$A$10:$A$11, MATCH(0, IF(ISBLANK('Annex 2 EHV charges'!$A$10:$A$11),1, COUNTIF(A$4:$A235, 'Annex 2 EHV charges'!$A$10:$A$11)), 0)),"")</f>
        <v/>
      </c>
      <c r="B236" s="74" t="str">
        <f>IF($A236="","",VLOOKUP($A236,'Annex 2 EHV charges'!$A:$O,2,0))</f>
        <v/>
      </c>
      <c r="C236" s="75" t="str">
        <f>IF($A236="","",VLOOKUP($A236,'Annex 2 EHV charges'!$A:$O,3,0))</f>
        <v/>
      </c>
      <c r="D236" s="73" t="str">
        <f>IF($A236="","",VLOOKUP($A236,'Annex 2 EHV charges'!$A:$O,7,0))</f>
        <v/>
      </c>
      <c r="E236" s="71" t="str">
        <f>IFERROR(IF(VLOOKUP($A236,'Annex 2 EHV charges'!$A:$O,8,FALSE)=0,"",VLOOKUP($A236,'Annex 2 EHV charges'!$A:$O,8,FALSE)),"")</f>
        <v/>
      </c>
      <c r="F236" s="72" t="str">
        <f>IFERROR(IF(VLOOKUP($A236,'Annex 2 EHV charges'!$A:$O,9,FALSE)=0,"",VLOOKUP($A236,'Annex 2 EHV charges'!$A:$O,9,FALSE)),"")</f>
        <v/>
      </c>
      <c r="G236" s="72" t="str">
        <f>IFERROR(IF(VLOOKUP($A236,'Annex 2 EHV charges'!$A:$O,10,FALSE)=0,"",VLOOKUP($A236,'Annex 2 EHV charges'!$A:$O,10,FALSE)),"")</f>
        <v/>
      </c>
      <c r="H236" s="72" t="str">
        <f>IFERROR(IF(VLOOKUP($A236,'Annex 2 EHV charges'!$A:$O,11,FALSE)=0,"",VLOOKUP($A236,'Annex 2 EHV charges'!$A:$O,11,FALSE)),"")</f>
        <v/>
      </c>
    </row>
    <row r="237" spans="1:8" ht="30" customHeight="1" x14ac:dyDescent="0.2">
      <c r="A237" s="73" t="str">
        <f t="array" ref="A237">IFERROR(INDEX('Annex 2 EHV charges'!$A$10:$A$11, MATCH(0, IF(ISBLANK('Annex 2 EHV charges'!$A$10:$A$11),1, COUNTIF(A$4:$A236, 'Annex 2 EHV charges'!$A$10:$A$11)), 0)),"")</f>
        <v/>
      </c>
      <c r="B237" s="74" t="str">
        <f>IF($A237="","",VLOOKUP($A237,'Annex 2 EHV charges'!$A:$O,2,0))</f>
        <v/>
      </c>
      <c r="C237" s="75" t="str">
        <f>IF($A237="","",VLOOKUP($A237,'Annex 2 EHV charges'!$A:$O,3,0))</f>
        <v/>
      </c>
      <c r="D237" s="73" t="str">
        <f>IF($A237="","",VLOOKUP($A237,'Annex 2 EHV charges'!$A:$O,7,0))</f>
        <v/>
      </c>
      <c r="E237" s="71" t="str">
        <f>IFERROR(IF(VLOOKUP($A237,'Annex 2 EHV charges'!$A:$O,8,FALSE)=0,"",VLOOKUP($A237,'Annex 2 EHV charges'!$A:$O,8,FALSE)),"")</f>
        <v/>
      </c>
      <c r="F237" s="72" t="str">
        <f>IFERROR(IF(VLOOKUP($A237,'Annex 2 EHV charges'!$A:$O,9,FALSE)=0,"",VLOOKUP($A237,'Annex 2 EHV charges'!$A:$O,9,FALSE)),"")</f>
        <v/>
      </c>
      <c r="G237" s="72" t="str">
        <f>IFERROR(IF(VLOOKUP($A237,'Annex 2 EHV charges'!$A:$O,10,FALSE)=0,"",VLOOKUP($A237,'Annex 2 EHV charges'!$A:$O,10,FALSE)),"")</f>
        <v/>
      </c>
      <c r="H237" s="72" t="str">
        <f>IFERROR(IF(VLOOKUP($A237,'Annex 2 EHV charges'!$A:$O,11,FALSE)=0,"",VLOOKUP($A237,'Annex 2 EHV charges'!$A:$O,11,FALSE)),"")</f>
        <v/>
      </c>
    </row>
    <row r="238" spans="1:8" ht="30" customHeight="1" x14ac:dyDescent="0.2">
      <c r="A238" s="73" t="str">
        <f t="array" ref="A238">IFERROR(INDEX('Annex 2 EHV charges'!$A$10:$A$11, MATCH(0, IF(ISBLANK('Annex 2 EHV charges'!$A$10:$A$11),1, COUNTIF(A$4:$A237, 'Annex 2 EHV charges'!$A$10:$A$11)), 0)),"")</f>
        <v/>
      </c>
      <c r="B238" s="74" t="str">
        <f>IF($A238="","",VLOOKUP($A238,'Annex 2 EHV charges'!$A:$O,2,0))</f>
        <v/>
      </c>
      <c r="C238" s="75" t="str">
        <f>IF($A238="","",VLOOKUP($A238,'Annex 2 EHV charges'!$A:$O,3,0))</f>
        <v/>
      </c>
      <c r="D238" s="73" t="str">
        <f>IF($A238="","",VLOOKUP($A238,'Annex 2 EHV charges'!$A:$O,7,0))</f>
        <v/>
      </c>
      <c r="E238" s="71" t="str">
        <f>IFERROR(IF(VLOOKUP($A238,'Annex 2 EHV charges'!$A:$O,8,FALSE)=0,"",VLOOKUP($A238,'Annex 2 EHV charges'!$A:$O,8,FALSE)),"")</f>
        <v/>
      </c>
      <c r="F238" s="72" t="str">
        <f>IFERROR(IF(VLOOKUP($A238,'Annex 2 EHV charges'!$A:$O,9,FALSE)=0,"",VLOOKUP($A238,'Annex 2 EHV charges'!$A:$O,9,FALSE)),"")</f>
        <v/>
      </c>
      <c r="G238" s="72" t="str">
        <f>IFERROR(IF(VLOOKUP($A238,'Annex 2 EHV charges'!$A:$O,10,FALSE)=0,"",VLOOKUP($A238,'Annex 2 EHV charges'!$A:$O,10,FALSE)),"")</f>
        <v/>
      </c>
      <c r="H238" s="72" t="str">
        <f>IFERROR(IF(VLOOKUP($A238,'Annex 2 EHV charges'!$A:$O,11,FALSE)=0,"",VLOOKUP($A238,'Annex 2 EHV charges'!$A:$O,11,FALSE)),"")</f>
        <v/>
      </c>
    </row>
    <row r="239" spans="1:8" ht="30" customHeight="1" x14ac:dyDescent="0.2">
      <c r="A239" s="73" t="str">
        <f t="array" ref="A239">IFERROR(INDEX('Annex 2 EHV charges'!$A$10:$A$11, MATCH(0, IF(ISBLANK('Annex 2 EHV charges'!$A$10:$A$11),1, COUNTIF(A$4:$A238, 'Annex 2 EHV charges'!$A$10:$A$11)), 0)),"")</f>
        <v/>
      </c>
      <c r="B239" s="74" t="str">
        <f>IF($A239="","",VLOOKUP($A239,'Annex 2 EHV charges'!$A:$O,2,0))</f>
        <v/>
      </c>
      <c r="C239" s="75" t="str">
        <f>IF($A239="","",VLOOKUP($A239,'Annex 2 EHV charges'!$A:$O,3,0))</f>
        <v/>
      </c>
      <c r="D239" s="73" t="str">
        <f>IF($A239="","",VLOOKUP($A239,'Annex 2 EHV charges'!$A:$O,7,0))</f>
        <v/>
      </c>
      <c r="E239" s="71" t="str">
        <f>IFERROR(IF(VLOOKUP($A239,'Annex 2 EHV charges'!$A:$O,8,FALSE)=0,"",VLOOKUP($A239,'Annex 2 EHV charges'!$A:$O,8,FALSE)),"")</f>
        <v/>
      </c>
      <c r="F239" s="72" t="str">
        <f>IFERROR(IF(VLOOKUP($A239,'Annex 2 EHV charges'!$A:$O,9,FALSE)=0,"",VLOOKUP($A239,'Annex 2 EHV charges'!$A:$O,9,FALSE)),"")</f>
        <v/>
      </c>
      <c r="G239" s="72" t="str">
        <f>IFERROR(IF(VLOOKUP($A239,'Annex 2 EHV charges'!$A:$O,10,FALSE)=0,"",VLOOKUP($A239,'Annex 2 EHV charges'!$A:$O,10,FALSE)),"")</f>
        <v/>
      </c>
      <c r="H239" s="72" t="str">
        <f>IFERROR(IF(VLOOKUP($A239,'Annex 2 EHV charges'!$A:$O,11,FALSE)=0,"",VLOOKUP($A239,'Annex 2 EHV charges'!$A:$O,11,FALSE)),"")</f>
        <v/>
      </c>
    </row>
    <row r="240" spans="1:8" ht="30" customHeight="1" x14ac:dyDescent="0.2">
      <c r="A240" s="73" t="str">
        <f t="array" ref="A240">IFERROR(INDEX('Annex 2 EHV charges'!$A$10:$A$11, MATCH(0, IF(ISBLANK('Annex 2 EHV charges'!$A$10:$A$11),1, COUNTIF(A$4:$A239, 'Annex 2 EHV charges'!$A$10:$A$11)), 0)),"")</f>
        <v/>
      </c>
      <c r="B240" s="74" t="str">
        <f>IF($A240="","",VLOOKUP($A240,'Annex 2 EHV charges'!$A:$O,2,0))</f>
        <v/>
      </c>
      <c r="C240" s="75" t="str">
        <f>IF($A240="","",VLOOKUP($A240,'Annex 2 EHV charges'!$A:$O,3,0))</f>
        <v/>
      </c>
      <c r="D240" s="73" t="str">
        <f>IF($A240="","",VLOOKUP($A240,'Annex 2 EHV charges'!$A:$O,7,0))</f>
        <v/>
      </c>
      <c r="E240" s="71" t="str">
        <f>IFERROR(IF(VLOOKUP($A240,'Annex 2 EHV charges'!$A:$O,8,FALSE)=0,"",VLOOKUP($A240,'Annex 2 EHV charges'!$A:$O,8,FALSE)),"")</f>
        <v/>
      </c>
      <c r="F240" s="72" t="str">
        <f>IFERROR(IF(VLOOKUP($A240,'Annex 2 EHV charges'!$A:$O,9,FALSE)=0,"",VLOOKUP($A240,'Annex 2 EHV charges'!$A:$O,9,FALSE)),"")</f>
        <v/>
      </c>
      <c r="G240" s="72" t="str">
        <f>IFERROR(IF(VLOOKUP($A240,'Annex 2 EHV charges'!$A:$O,10,FALSE)=0,"",VLOOKUP($A240,'Annex 2 EHV charges'!$A:$O,10,FALSE)),"")</f>
        <v/>
      </c>
      <c r="H240" s="72" t="str">
        <f>IFERROR(IF(VLOOKUP($A240,'Annex 2 EHV charges'!$A:$O,11,FALSE)=0,"",VLOOKUP($A240,'Annex 2 EHV charges'!$A:$O,11,FALSE)),"")</f>
        <v/>
      </c>
    </row>
    <row r="241" spans="1:8" ht="30" customHeight="1" x14ac:dyDescent="0.2">
      <c r="A241" s="73" t="str">
        <f t="array" ref="A241">IFERROR(INDEX('Annex 2 EHV charges'!$A$10:$A$11, MATCH(0, IF(ISBLANK('Annex 2 EHV charges'!$A$10:$A$11),1, COUNTIF(A$4:$A240, 'Annex 2 EHV charges'!$A$10:$A$11)), 0)),"")</f>
        <v/>
      </c>
      <c r="B241" s="74" t="str">
        <f>IF($A241="","",VLOOKUP($A241,'Annex 2 EHV charges'!$A:$O,2,0))</f>
        <v/>
      </c>
      <c r="C241" s="75" t="str">
        <f>IF($A241="","",VLOOKUP($A241,'Annex 2 EHV charges'!$A:$O,3,0))</f>
        <v/>
      </c>
      <c r="D241" s="73" t="str">
        <f>IF($A241="","",VLOOKUP($A241,'Annex 2 EHV charges'!$A:$O,7,0))</f>
        <v/>
      </c>
      <c r="E241" s="71" t="str">
        <f>IFERROR(IF(VLOOKUP($A241,'Annex 2 EHV charges'!$A:$O,8,FALSE)=0,"",VLOOKUP($A241,'Annex 2 EHV charges'!$A:$O,8,FALSE)),"")</f>
        <v/>
      </c>
      <c r="F241" s="72" t="str">
        <f>IFERROR(IF(VLOOKUP($A241,'Annex 2 EHV charges'!$A:$O,9,FALSE)=0,"",VLOOKUP($A241,'Annex 2 EHV charges'!$A:$O,9,FALSE)),"")</f>
        <v/>
      </c>
      <c r="G241" s="72" t="str">
        <f>IFERROR(IF(VLOOKUP($A241,'Annex 2 EHV charges'!$A:$O,10,FALSE)=0,"",VLOOKUP($A241,'Annex 2 EHV charges'!$A:$O,10,FALSE)),"")</f>
        <v/>
      </c>
      <c r="H241" s="72" t="str">
        <f>IFERROR(IF(VLOOKUP($A241,'Annex 2 EHV charges'!$A:$O,11,FALSE)=0,"",VLOOKUP($A241,'Annex 2 EHV charges'!$A:$O,11,FALSE)),"")</f>
        <v/>
      </c>
    </row>
    <row r="242" spans="1:8" ht="30" customHeight="1" x14ac:dyDescent="0.2">
      <c r="A242" s="73" t="str">
        <f t="array" ref="A242">IFERROR(INDEX('Annex 2 EHV charges'!$A$10:$A$11, MATCH(0, IF(ISBLANK('Annex 2 EHV charges'!$A$10:$A$11),1, COUNTIF(A$4:$A241, 'Annex 2 EHV charges'!$A$10:$A$11)), 0)),"")</f>
        <v/>
      </c>
      <c r="B242" s="74" t="str">
        <f>IF($A242="","",VLOOKUP($A242,'Annex 2 EHV charges'!$A:$O,2,0))</f>
        <v/>
      </c>
      <c r="C242" s="75" t="str">
        <f>IF($A242="","",VLOOKUP($A242,'Annex 2 EHV charges'!$A:$O,3,0))</f>
        <v/>
      </c>
      <c r="D242" s="73" t="str">
        <f>IF($A242="","",VLOOKUP($A242,'Annex 2 EHV charges'!$A:$O,7,0))</f>
        <v/>
      </c>
      <c r="E242" s="71" t="str">
        <f>IFERROR(IF(VLOOKUP($A242,'Annex 2 EHV charges'!$A:$O,8,FALSE)=0,"",VLOOKUP($A242,'Annex 2 EHV charges'!$A:$O,8,FALSE)),"")</f>
        <v/>
      </c>
      <c r="F242" s="72" t="str">
        <f>IFERROR(IF(VLOOKUP($A242,'Annex 2 EHV charges'!$A:$O,9,FALSE)=0,"",VLOOKUP($A242,'Annex 2 EHV charges'!$A:$O,9,FALSE)),"")</f>
        <v/>
      </c>
      <c r="G242" s="72" t="str">
        <f>IFERROR(IF(VLOOKUP($A242,'Annex 2 EHV charges'!$A:$O,10,FALSE)=0,"",VLOOKUP($A242,'Annex 2 EHV charges'!$A:$O,10,FALSE)),"")</f>
        <v/>
      </c>
      <c r="H242" s="72" t="str">
        <f>IFERROR(IF(VLOOKUP($A242,'Annex 2 EHV charges'!$A:$O,11,FALSE)=0,"",VLOOKUP($A242,'Annex 2 EHV charges'!$A:$O,11,FALSE)),"")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rowBreaks count="4" manualBreakCount="4">
    <brk id="18" max="7" man="1"/>
    <brk id="199" max="7" man="1"/>
    <brk id="213" max="7" man="1"/>
    <brk id="2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70"/>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5" customWidth="1"/>
    <col min="2" max="2" width="8.7109375" style="62" customWidth="1"/>
    <col min="3" max="3" width="15.7109375" style="62" bestFit="1" customWidth="1"/>
    <col min="4" max="4" width="50.7109375" style="62" customWidth="1"/>
    <col min="5" max="5" width="14.7109375" style="63" customWidth="1"/>
    <col min="6" max="7" width="14.7109375" style="64" customWidth="1"/>
    <col min="8" max="8" width="14.7109375" style="45" customWidth="1"/>
    <col min="9" max="9" width="15.5703125" style="45" customWidth="1"/>
    <col min="10" max="16384" width="9.140625" style="45"/>
  </cols>
  <sheetData>
    <row r="1" spans="1:15" ht="66.75" customHeight="1" x14ac:dyDescent="0.2">
      <c r="A1" s="247" t="s">
        <v>67</v>
      </c>
      <c r="B1" s="247"/>
      <c r="C1" s="247"/>
      <c r="D1" s="247"/>
      <c r="E1" s="247"/>
      <c r="F1" s="247"/>
      <c r="G1" s="247"/>
      <c r="H1" s="247"/>
    </row>
    <row r="2" spans="1:15" s="46" customFormat="1" ht="25.5" customHeight="1" x14ac:dyDescent="0.2">
      <c r="A2" s="251" t="str">
        <f>Overview!B4&amp; " - Effective from "&amp;Overview!D4&amp;" - "&amp;Overview!E4&amp;" EDCM export charges"</f>
        <v>Fulcrum Electricity Assets Limited - GSP_E - Effective from 1 April 2021 - FINAL EDCM export charges</v>
      </c>
      <c r="B2" s="252"/>
      <c r="C2" s="252"/>
      <c r="D2" s="252"/>
      <c r="E2" s="252"/>
      <c r="F2" s="252"/>
      <c r="G2" s="252"/>
      <c r="H2" s="253"/>
    </row>
    <row r="3" spans="1:15" s="47" customFormat="1" ht="18" x14ac:dyDescent="0.2">
      <c r="A3" s="65"/>
      <c r="B3" s="66"/>
      <c r="C3" s="65"/>
      <c r="D3" s="67"/>
      <c r="E3" s="68"/>
      <c r="F3" s="68"/>
      <c r="G3" s="69"/>
      <c r="H3" s="69"/>
      <c r="I3" s="22"/>
      <c r="J3" s="22"/>
      <c r="K3" s="22"/>
      <c r="L3" s="22"/>
      <c r="M3" s="22"/>
      <c r="N3" s="22"/>
      <c r="O3" s="22"/>
    </row>
    <row r="4" spans="1:15" ht="60.75" customHeight="1" x14ac:dyDescent="0.2">
      <c r="A4" s="48" t="s">
        <v>68</v>
      </c>
      <c r="B4" s="49" t="s">
        <v>54</v>
      </c>
      <c r="C4" s="48" t="s">
        <v>57</v>
      </c>
      <c r="D4" s="50" t="s">
        <v>58</v>
      </c>
      <c r="E4" s="50" t="str">
        <f>'Annex 2 EHV charges'!L9</f>
        <v>Export
Super Red
unit charge
(p/kWh)</v>
      </c>
      <c r="F4" s="50" t="str">
        <f>'Annex 2 EHV charges'!M9</f>
        <v>Export
fixed charge
(p/day)</v>
      </c>
      <c r="G4" s="50" t="str">
        <f>'Annex 2 EHV charges'!N9</f>
        <v>Export
capacity charge
(p/kVA/day)</v>
      </c>
      <c r="H4" s="50" t="str">
        <f>'Annex 2 EHV charges'!O9</f>
        <v>Export
exceeded capacity charge
(p/kVA/day)</v>
      </c>
    </row>
    <row r="5" spans="1:15" ht="28.5" customHeight="1" x14ac:dyDescent="0.2">
      <c r="A5" s="254" t="str">
        <f t="array" ref="A5">IFERROR(INDEX('Annex 2 EHV charges'!$A$10:$A$11, MATCH(0, IF(ISBLANK('Annex 2 EHV charges'!$A$10:$A$11),1, COUNTIF(A$4:$A4, 'Annex 2 EHV charges'!$A$10:$A$11)), 0)),"")</f>
        <v>Fulcrum Electricity Assets Ltd does not currently have any Designated EHV customers</v>
      </c>
      <c r="B5" s="255"/>
      <c r="C5" s="255"/>
      <c r="D5" s="256"/>
      <c r="E5" s="76" t="str">
        <f>IFERROR(IF(VLOOKUP($A5,'Annex 2 EHV charges'!$D:$O,9,FALSE)=0,"",VLOOKUP($A5,'Annex 2 EHV charges'!$D:$O,9,FALSE)),"")</f>
        <v/>
      </c>
      <c r="F5" s="77" t="str">
        <f>IFERROR(IF(VLOOKUP($A5,'Annex 2 EHV charges'!$D:$O,10,FALSE)=0,"",VLOOKUP($A5,'Annex 2 EHV charges'!$D:$O,10,FALSE)),"")</f>
        <v/>
      </c>
      <c r="G5" s="78" t="str">
        <f>IFERROR(IF(VLOOKUP($A5,'Annex 2 EHV charges'!$D:$O,11,FALSE)=0,"",VLOOKUP($A5,'Annex 2 EHV charges'!$D:$O,11,FALSE)),"")</f>
        <v/>
      </c>
      <c r="H5" s="78" t="str">
        <f>IFERROR(IF(VLOOKUP($A5,'Annex 2 EHV charges'!$D:$O,12,FALSE)=0,"",VLOOKUP($A5,'Annex 2 EHV charges'!$D:$O,12,FALSE)),"")</f>
        <v/>
      </c>
    </row>
    <row r="6" spans="1:15" ht="28.5" customHeight="1" x14ac:dyDescent="0.2">
      <c r="A6" s="257"/>
      <c r="B6" s="258"/>
      <c r="C6" s="258"/>
      <c r="D6" s="259"/>
      <c r="E6" s="76" t="str">
        <f>IFERROR(IF(VLOOKUP($A6,'Annex 2 EHV charges'!$D:$O,9,FALSE)=0,"",VLOOKUP($A6,'Annex 2 EHV charges'!$D:$O,9,FALSE)),"")</f>
        <v/>
      </c>
      <c r="F6" s="77" t="str">
        <f>IFERROR(IF(VLOOKUP($A6,'Annex 2 EHV charges'!$D:$O,10,FALSE)=0,"",VLOOKUP($A6,'Annex 2 EHV charges'!$D:$O,10,FALSE)),"")</f>
        <v/>
      </c>
      <c r="G6" s="78" t="str">
        <f>IFERROR(IF(VLOOKUP($A6,'Annex 2 EHV charges'!$D:$O,11,FALSE)=0,"",VLOOKUP($A6,'Annex 2 EHV charges'!$D:$O,11,FALSE)),"")</f>
        <v/>
      </c>
      <c r="H6" s="78" t="str">
        <f>IFERROR(IF(VLOOKUP($A6,'Annex 2 EHV charges'!$D:$O,12,FALSE)=0,"",VLOOKUP($A6,'Annex 2 EHV charges'!$D:$O,12,FALSE)),"")</f>
        <v/>
      </c>
    </row>
    <row r="7" spans="1:15" ht="28.5" customHeight="1" x14ac:dyDescent="0.2">
      <c r="A7" s="79" t="str">
        <f t="array" ref="A7">IFERROR(INDEX('Annex 2 EHV charges'!$D$10:$D$11, MATCH(0, IF(ISBLANK('Annex 2 EHV charges'!$D$10:$D$11),1, COUNTIF(A$4:$A6, 'Annex 2 EHV charges'!$D$10:$D$11)), 0)),"")</f>
        <v/>
      </c>
      <c r="B7" s="74" t="str">
        <f>IF($A7="","",VLOOKUP($A7,'Annex 2 EHV charges'!$D:$O,2,0))</f>
        <v/>
      </c>
      <c r="C7" s="80" t="str">
        <f>IF($A7="","",VLOOKUP($A7,'Annex 2 EHV charges'!$D:$O,3,0))</f>
        <v/>
      </c>
      <c r="D7" s="73" t="str">
        <f>IF($A7="","",VLOOKUP($A7,'Annex 2 EHV charges'!$D:$O,4,0))</f>
        <v/>
      </c>
      <c r="E7" s="76" t="str">
        <f>IFERROR(IF(VLOOKUP($A7,'Annex 2 EHV charges'!$D:$O,9,FALSE)=0,"",VLOOKUP($A7,'Annex 2 EHV charges'!$D:$O,9,FALSE)),"")</f>
        <v/>
      </c>
      <c r="F7" s="77" t="str">
        <f>IFERROR(IF(VLOOKUP($A7,'Annex 2 EHV charges'!$D:$O,10,FALSE)=0,"",VLOOKUP($A7,'Annex 2 EHV charges'!$D:$O,10,FALSE)),"")</f>
        <v/>
      </c>
      <c r="G7" s="78" t="str">
        <f>IFERROR(IF(VLOOKUP($A7,'Annex 2 EHV charges'!$D:$O,11,FALSE)=0,"",VLOOKUP($A7,'Annex 2 EHV charges'!$D:$O,11,FALSE)),"")</f>
        <v/>
      </c>
      <c r="H7" s="78" t="str">
        <f>IFERROR(IF(VLOOKUP($A7,'Annex 2 EHV charges'!$D:$O,12,FALSE)=0,"",VLOOKUP($A7,'Annex 2 EHV charges'!$D:$O,12,FALSE)),"")</f>
        <v/>
      </c>
    </row>
    <row r="8" spans="1:15" ht="28.5" customHeight="1" x14ac:dyDescent="0.2">
      <c r="A8" s="79" t="str">
        <f t="array" ref="A8">IFERROR(INDEX('Annex 2 EHV charges'!$D$10:$D$11, MATCH(0, IF(ISBLANK('Annex 2 EHV charges'!$D$10:$D$11),1, COUNTIF(A$4:$A7, 'Annex 2 EHV charges'!$D$10:$D$11)), 0)),"")</f>
        <v/>
      </c>
      <c r="B8" s="74" t="str">
        <f>IF($A8="","",VLOOKUP($A8,'Annex 2 EHV charges'!$D:$O,2,0))</f>
        <v/>
      </c>
      <c r="C8" s="80" t="str">
        <f>IF($A8="","",VLOOKUP($A8,'Annex 2 EHV charges'!$D:$O,3,0))</f>
        <v/>
      </c>
      <c r="D8" s="73" t="str">
        <f>IF($A8="","",VLOOKUP($A8,'Annex 2 EHV charges'!$D:$O,4,0))</f>
        <v/>
      </c>
      <c r="E8" s="76" t="str">
        <f>IFERROR(IF(VLOOKUP($A8,'Annex 2 EHV charges'!$D:$O,9,FALSE)=0,"",VLOOKUP($A8,'Annex 2 EHV charges'!$D:$O,9,FALSE)),"")</f>
        <v/>
      </c>
      <c r="F8" s="77" t="str">
        <f>IFERROR(IF(VLOOKUP($A8,'Annex 2 EHV charges'!$D:$O,10,FALSE)=0,"",VLOOKUP($A8,'Annex 2 EHV charges'!$D:$O,10,FALSE)),"")</f>
        <v/>
      </c>
      <c r="G8" s="78" t="str">
        <f>IFERROR(IF(VLOOKUP($A8,'Annex 2 EHV charges'!$D:$O,11,FALSE)=0,"",VLOOKUP($A8,'Annex 2 EHV charges'!$D:$O,11,FALSE)),"")</f>
        <v/>
      </c>
      <c r="H8" s="78" t="str">
        <f>IFERROR(IF(VLOOKUP($A8,'Annex 2 EHV charges'!$D:$O,12,FALSE)=0,"",VLOOKUP($A8,'Annex 2 EHV charges'!$D:$O,12,FALSE)),"")</f>
        <v/>
      </c>
    </row>
    <row r="9" spans="1:15" ht="28.5" customHeight="1" x14ac:dyDescent="0.2">
      <c r="A9" s="79" t="str">
        <f t="array" ref="A9">IFERROR(INDEX('Annex 2 EHV charges'!$D$10:$D$11, MATCH(0, IF(ISBLANK('Annex 2 EHV charges'!$D$10:$D$11),1, COUNTIF(A$4:$A8, 'Annex 2 EHV charges'!$D$10:$D$11)), 0)),"")</f>
        <v/>
      </c>
      <c r="B9" s="74" t="str">
        <f>IF($A9="","",VLOOKUP($A9,'Annex 2 EHV charges'!$D:$O,2,0))</f>
        <v/>
      </c>
      <c r="C9" s="80" t="str">
        <f>IF($A9="","",VLOOKUP($A9,'Annex 2 EHV charges'!$D:$O,3,0))</f>
        <v/>
      </c>
      <c r="D9" s="73" t="str">
        <f>IF($A9="","",VLOOKUP($A9,'Annex 2 EHV charges'!$D:$O,4,0))</f>
        <v/>
      </c>
      <c r="E9" s="76" t="str">
        <f>IFERROR(IF(VLOOKUP($A9,'Annex 2 EHV charges'!$D:$O,9,FALSE)=0,"",VLOOKUP($A9,'Annex 2 EHV charges'!$D:$O,9,FALSE)),"")</f>
        <v/>
      </c>
      <c r="F9" s="77" t="str">
        <f>IFERROR(IF(VLOOKUP($A9,'Annex 2 EHV charges'!$D:$O,10,FALSE)=0,"",VLOOKUP($A9,'Annex 2 EHV charges'!$D:$O,10,FALSE)),"")</f>
        <v/>
      </c>
      <c r="G9" s="78" t="str">
        <f>IFERROR(IF(VLOOKUP($A9,'Annex 2 EHV charges'!$D:$O,11,FALSE)=0,"",VLOOKUP($A9,'Annex 2 EHV charges'!$D:$O,11,FALSE)),"")</f>
        <v/>
      </c>
      <c r="H9" s="78" t="str">
        <f>IFERROR(IF(VLOOKUP($A9,'Annex 2 EHV charges'!$D:$O,12,FALSE)=0,"",VLOOKUP($A9,'Annex 2 EHV charges'!$D:$O,12,FALSE)),"")</f>
        <v/>
      </c>
    </row>
    <row r="10" spans="1:15" ht="28.5" customHeight="1" x14ac:dyDescent="0.2">
      <c r="A10" s="79" t="str">
        <f t="array" ref="A10">IFERROR(INDEX('Annex 2 EHV charges'!$D$10:$D$11, MATCH(0, IF(ISBLANK('Annex 2 EHV charges'!$D$10:$D$11),1, COUNTIF(A$4:$A9, 'Annex 2 EHV charges'!$D$10:$D$11)), 0)),"")</f>
        <v/>
      </c>
      <c r="B10" s="74" t="str">
        <f>IF($A10="","",VLOOKUP($A10,'Annex 2 EHV charges'!$D:$O,2,0))</f>
        <v/>
      </c>
      <c r="C10" s="80" t="str">
        <f>IF($A10="","",VLOOKUP($A10,'Annex 2 EHV charges'!$D:$O,3,0))</f>
        <v/>
      </c>
      <c r="D10" s="73" t="str">
        <f>IF($A10="","",VLOOKUP($A10,'Annex 2 EHV charges'!$D:$O,4,0))</f>
        <v/>
      </c>
      <c r="E10" s="76" t="str">
        <f>IFERROR(IF(VLOOKUP($A10,'Annex 2 EHV charges'!$D:$O,9,FALSE)=0,"",VLOOKUP($A10,'Annex 2 EHV charges'!$D:$O,9,FALSE)),"")</f>
        <v/>
      </c>
      <c r="F10" s="77" t="str">
        <f>IFERROR(IF(VLOOKUP($A10,'Annex 2 EHV charges'!$D:$O,10,FALSE)=0,"",VLOOKUP($A10,'Annex 2 EHV charges'!$D:$O,10,FALSE)),"")</f>
        <v/>
      </c>
      <c r="G10" s="78" t="str">
        <f>IFERROR(IF(VLOOKUP($A10,'Annex 2 EHV charges'!$D:$O,11,FALSE)=0,"",VLOOKUP($A10,'Annex 2 EHV charges'!$D:$O,11,FALSE)),"")</f>
        <v/>
      </c>
      <c r="H10" s="78" t="str">
        <f>IFERROR(IF(VLOOKUP($A10,'Annex 2 EHV charges'!$D:$O,12,FALSE)=0,"",VLOOKUP($A10,'Annex 2 EHV charges'!$D:$O,12,FALSE)),"")</f>
        <v/>
      </c>
    </row>
    <row r="11" spans="1:15" ht="28.5" customHeight="1" x14ac:dyDescent="0.2">
      <c r="A11" s="79" t="str">
        <f t="array" ref="A11">IFERROR(INDEX('Annex 2 EHV charges'!$D$10:$D$11, MATCH(0, IF(ISBLANK('Annex 2 EHV charges'!$D$10:$D$11),1, COUNTIF(A$4:$A10, 'Annex 2 EHV charges'!$D$10:$D$11)), 0)),"")</f>
        <v/>
      </c>
      <c r="B11" s="74" t="str">
        <f>IF($A11="","",VLOOKUP($A11,'Annex 2 EHV charges'!$D:$O,2,0))</f>
        <v/>
      </c>
      <c r="C11" s="80" t="str">
        <f>IF($A11="","",VLOOKUP($A11,'Annex 2 EHV charges'!$D:$O,3,0))</f>
        <v/>
      </c>
      <c r="D11" s="73" t="str">
        <f>IF($A11="","",VLOOKUP($A11,'Annex 2 EHV charges'!$D:$O,4,0))</f>
        <v/>
      </c>
      <c r="E11" s="76" t="str">
        <f>IFERROR(IF(VLOOKUP($A11,'Annex 2 EHV charges'!$D:$O,9,FALSE)=0,"",VLOOKUP($A11,'Annex 2 EHV charges'!$D:$O,9,FALSE)),"")</f>
        <v/>
      </c>
      <c r="F11" s="77" t="str">
        <f>IFERROR(IF(VLOOKUP($A11,'Annex 2 EHV charges'!$D:$O,10,FALSE)=0,"",VLOOKUP($A11,'Annex 2 EHV charges'!$D:$O,10,FALSE)),"")</f>
        <v/>
      </c>
      <c r="G11" s="78" t="str">
        <f>IFERROR(IF(VLOOKUP($A11,'Annex 2 EHV charges'!$D:$O,11,FALSE)=0,"",VLOOKUP($A11,'Annex 2 EHV charges'!$D:$O,11,FALSE)),"")</f>
        <v/>
      </c>
      <c r="H11" s="78" t="str">
        <f>IFERROR(IF(VLOOKUP($A11,'Annex 2 EHV charges'!$D:$O,12,FALSE)=0,"",VLOOKUP($A11,'Annex 2 EHV charges'!$D:$O,12,FALSE)),"")</f>
        <v/>
      </c>
    </row>
    <row r="12" spans="1:15" ht="28.5" customHeight="1" x14ac:dyDescent="0.2">
      <c r="A12" s="79" t="str">
        <f t="array" ref="A12">IFERROR(INDEX('Annex 2 EHV charges'!$D$10:$D$11, MATCH(0, IF(ISBLANK('Annex 2 EHV charges'!$D$10:$D$11),1, COUNTIF(A$4:$A11, 'Annex 2 EHV charges'!$D$10:$D$11)), 0)),"")</f>
        <v/>
      </c>
      <c r="B12" s="74" t="str">
        <f>IF($A12="","",VLOOKUP($A12,'Annex 2 EHV charges'!$D:$O,2,0))</f>
        <v/>
      </c>
      <c r="C12" s="80" t="str">
        <f>IF($A12="","",VLOOKUP($A12,'Annex 2 EHV charges'!$D:$O,3,0))</f>
        <v/>
      </c>
      <c r="D12" s="73" t="str">
        <f>IF($A12="","",VLOOKUP($A12,'Annex 2 EHV charges'!$D:$O,4,0))</f>
        <v/>
      </c>
      <c r="E12" s="76" t="str">
        <f>IFERROR(IF(VLOOKUP($A12,'Annex 2 EHV charges'!$D:$O,9,FALSE)=0,"",VLOOKUP($A12,'Annex 2 EHV charges'!$D:$O,9,FALSE)),"")</f>
        <v/>
      </c>
      <c r="F12" s="77" t="str">
        <f>IFERROR(IF(VLOOKUP($A12,'Annex 2 EHV charges'!$D:$O,10,FALSE)=0,"",VLOOKUP($A12,'Annex 2 EHV charges'!$D:$O,10,FALSE)),"")</f>
        <v/>
      </c>
      <c r="G12" s="78" t="str">
        <f>IFERROR(IF(VLOOKUP($A12,'Annex 2 EHV charges'!$D:$O,11,FALSE)=0,"",VLOOKUP($A12,'Annex 2 EHV charges'!$D:$O,11,FALSE)),"")</f>
        <v/>
      </c>
      <c r="H12" s="78" t="str">
        <f>IFERROR(IF(VLOOKUP($A12,'Annex 2 EHV charges'!$D:$O,12,FALSE)=0,"",VLOOKUP($A12,'Annex 2 EHV charges'!$D:$O,12,FALSE)),"")</f>
        <v/>
      </c>
    </row>
    <row r="13" spans="1:15" ht="28.5" customHeight="1" x14ac:dyDescent="0.2">
      <c r="A13" s="79" t="str">
        <f t="array" ref="A13">IFERROR(INDEX('Annex 2 EHV charges'!$D$10:$D$11, MATCH(0, IF(ISBLANK('Annex 2 EHV charges'!$D$10:$D$11),1, COUNTIF(A$4:$A12, 'Annex 2 EHV charges'!$D$10:$D$11)), 0)),"")</f>
        <v/>
      </c>
      <c r="B13" s="74" t="str">
        <f>IF($A13="","",VLOOKUP($A13,'Annex 2 EHV charges'!$D:$O,2,0))</f>
        <v/>
      </c>
      <c r="C13" s="80" t="str">
        <f>IF($A13="","",VLOOKUP($A13,'Annex 2 EHV charges'!$D:$O,3,0))</f>
        <v/>
      </c>
      <c r="D13" s="73" t="str">
        <f>IF($A13="","",VLOOKUP($A13,'Annex 2 EHV charges'!$D:$O,4,0))</f>
        <v/>
      </c>
      <c r="E13" s="76" t="str">
        <f>IFERROR(IF(VLOOKUP($A13,'Annex 2 EHV charges'!$D:$O,9,FALSE)=0,"",VLOOKUP($A13,'Annex 2 EHV charges'!$D:$O,9,FALSE)),"")</f>
        <v/>
      </c>
      <c r="F13" s="77" t="str">
        <f>IFERROR(IF(VLOOKUP($A13,'Annex 2 EHV charges'!$D:$O,10,FALSE)=0,"",VLOOKUP($A13,'Annex 2 EHV charges'!$D:$O,10,FALSE)),"")</f>
        <v/>
      </c>
      <c r="G13" s="78" t="str">
        <f>IFERROR(IF(VLOOKUP($A13,'Annex 2 EHV charges'!$D:$O,11,FALSE)=0,"",VLOOKUP($A13,'Annex 2 EHV charges'!$D:$O,11,FALSE)),"")</f>
        <v/>
      </c>
      <c r="H13" s="78" t="str">
        <f>IFERROR(IF(VLOOKUP($A13,'Annex 2 EHV charges'!$D:$O,12,FALSE)=0,"",VLOOKUP($A13,'Annex 2 EHV charges'!$D:$O,12,FALSE)),"")</f>
        <v/>
      </c>
    </row>
    <row r="14" spans="1:15" ht="28.5" customHeight="1" x14ac:dyDescent="0.2">
      <c r="A14" s="79" t="str">
        <f t="array" ref="A14">IFERROR(INDEX('Annex 2 EHV charges'!$D$10:$D$11, MATCH(0, IF(ISBLANK('Annex 2 EHV charges'!$D$10:$D$11),1, COUNTIF(A$4:$A13, 'Annex 2 EHV charges'!$D$10:$D$11)), 0)),"")</f>
        <v/>
      </c>
      <c r="B14" s="74" t="str">
        <f>IF($A14="","",VLOOKUP($A14,'Annex 2 EHV charges'!$D:$O,2,0))</f>
        <v/>
      </c>
      <c r="C14" s="80" t="str">
        <f>IF($A14="","",VLOOKUP($A14,'Annex 2 EHV charges'!$D:$O,3,0))</f>
        <v/>
      </c>
      <c r="D14" s="73" t="str">
        <f>IF($A14="","",VLOOKUP($A14,'Annex 2 EHV charges'!$D:$O,4,0))</f>
        <v/>
      </c>
      <c r="E14" s="76" t="str">
        <f>IFERROR(IF(VLOOKUP($A14,'Annex 2 EHV charges'!$D:$O,9,FALSE)=0,"",VLOOKUP($A14,'Annex 2 EHV charges'!$D:$O,9,FALSE)),"")</f>
        <v/>
      </c>
      <c r="F14" s="77" t="str">
        <f>IFERROR(IF(VLOOKUP($A14,'Annex 2 EHV charges'!$D:$O,10,FALSE)=0,"",VLOOKUP($A14,'Annex 2 EHV charges'!$D:$O,10,FALSE)),"")</f>
        <v/>
      </c>
      <c r="G14" s="78" t="str">
        <f>IFERROR(IF(VLOOKUP($A14,'Annex 2 EHV charges'!$D:$O,11,FALSE)=0,"",VLOOKUP($A14,'Annex 2 EHV charges'!$D:$O,11,FALSE)),"")</f>
        <v/>
      </c>
      <c r="H14" s="78" t="str">
        <f>IFERROR(IF(VLOOKUP($A14,'Annex 2 EHV charges'!$D:$O,12,FALSE)=0,"",VLOOKUP($A14,'Annex 2 EHV charges'!$D:$O,12,FALSE)),"")</f>
        <v/>
      </c>
    </row>
    <row r="15" spans="1:15" ht="28.5" customHeight="1" x14ac:dyDescent="0.2">
      <c r="A15" s="79" t="str">
        <f t="array" ref="A15">IFERROR(INDEX('Annex 2 EHV charges'!$D$10:$D$11, MATCH(0, IF(ISBLANK('Annex 2 EHV charges'!$D$10:$D$11),1, COUNTIF(A$4:$A14, 'Annex 2 EHV charges'!$D$10:$D$11)), 0)),"")</f>
        <v/>
      </c>
      <c r="B15" s="74" t="str">
        <f>IF($A15="","",VLOOKUP($A15,'Annex 2 EHV charges'!$D:$O,2,0))</f>
        <v/>
      </c>
      <c r="C15" s="80" t="str">
        <f>IF($A15="","",VLOOKUP($A15,'Annex 2 EHV charges'!$D:$O,3,0))</f>
        <v/>
      </c>
      <c r="D15" s="73" t="str">
        <f>IF($A15="","",VLOOKUP($A15,'Annex 2 EHV charges'!$D:$O,4,0))</f>
        <v/>
      </c>
      <c r="E15" s="76" t="str">
        <f>IFERROR(IF(VLOOKUP($A15,'Annex 2 EHV charges'!$D:$O,9,FALSE)=0,"",VLOOKUP($A15,'Annex 2 EHV charges'!$D:$O,9,FALSE)),"")</f>
        <v/>
      </c>
      <c r="F15" s="77" t="str">
        <f>IFERROR(IF(VLOOKUP($A15,'Annex 2 EHV charges'!$D:$O,10,FALSE)=0,"",VLOOKUP($A15,'Annex 2 EHV charges'!$D:$O,10,FALSE)),"")</f>
        <v/>
      </c>
      <c r="G15" s="78" t="str">
        <f>IFERROR(IF(VLOOKUP($A15,'Annex 2 EHV charges'!$D:$O,11,FALSE)=0,"",VLOOKUP($A15,'Annex 2 EHV charges'!$D:$O,11,FALSE)),"")</f>
        <v/>
      </c>
      <c r="H15" s="78" t="str">
        <f>IFERROR(IF(VLOOKUP($A15,'Annex 2 EHV charges'!$D:$O,12,FALSE)=0,"",VLOOKUP($A15,'Annex 2 EHV charges'!$D:$O,12,FALSE)),"")</f>
        <v/>
      </c>
    </row>
    <row r="16" spans="1:15" ht="28.5" customHeight="1" x14ac:dyDescent="0.2">
      <c r="A16" s="79" t="str">
        <f t="array" ref="A16">IFERROR(INDEX('Annex 2 EHV charges'!$D$10:$D$11, MATCH(0, IF(ISBLANK('Annex 2 EHV charges'!$D$10:$D$11),1, COUNTIF(A$4:$A15, 'Annex 2 EHV charges'!$D$10:$D$11)), 0)),"")</f>
        <v/>
      </c>
      <c r="B16" s="74" t="str">
        <f>IF($A16="","",VLOOKUP($A16,'Annex 2 EHV charges'!$D:$O,2,0))</f>
        <v/>
      </c>
      <c r="C16" s="80" t="str">
        <f>IF($A16="","",VLOOKUP($A16,'Annex 2 EHV charges'!$D:$O,3,0))</f>
        <v/>
      </c>
      <c r="D16" s="73" t="str">
        <f>IF($A16="","",VLOOKUP($A16,'Annex 2 EHV charges'!$D:$O,4,0))</f>
        <v/>
      </c>
      <c r="E16" s="76" t="str">
        <f>IFERROR(IF(VLOOKUP($A16,'Annex 2 EHV charges'!$D:$O,9,FALSE)=0,"",VLOOKUP($A16,'Annex 2 EHV charges'!$D:$O,9,FALSE)),"")</f>
        <v/>
      </c>
      <c r="F16" s="77" t="str">
        <f>IFERROR(IF(VLOOKUP($A16,'Annex 2 EHV charges'!$D:$O,10,FALSE)=0,"",VLOOKUP($A16,'Annex 2 EHV charges'!$D:$O,10,FALSE)),"")</f>
        <v/>
      </c>
      <c r="G16" s="78" t="str">
        <f>IFERROR(IF(VLOOKUP($A16,'Annex 2 EHV charges'!$D:$O,11,FALSE)=0,"",VLOOKUP($A16,'Annex 2 EHV charges'!$D:$O,11,FALSE)),"")</f>
        <v/>
      </c>
      <c r="H16" s="78" t="str">
        <f>IFERROR(IF(VLOOKUP($A16,'Annex 2 EHV charges'!$D:$O,12,FALSE)=0,"",VLOOKUP($A16,'Annex 2 EHV charges'!$D:$O,12,FALSE)),"")</f>
        <v/>
      </c>
    </row>
    <row r="17" spans="1:8" ht="28.5" customHeight="1" x14ac:dyDescent="0.2">
      <c r="A17" s="79" t="str">
        <f t="array" ref="A17">IFERROR(INDEX('Annex 2 EHV charges'!$D$10:$D$11, MATCH(0, IF(ISBLANK('Annex 2 EHV charges'!$D$10:$D$11),1, COUNTIF(A$4:$A16, 'Annex 2 EHV charges'!$D$10:$D$11)), 0)),"")</f>
        <v/>
      </c>
      <c r="B17" s="74" t="str">
        <f>IF($A17="","",VLOOKUP($A17,'Annex 2 EHV charges'!$D:$O,2,0))</f>
        <v/>
      </c>
      <c r="C17" s="80" t="str">
        <f>IF($A17="","",VLOOKUP($A17,'Annex 2 EHV charges'!$D:$O,3,0))</f>
        <v/>
      </c>
      <c r="D17" s="73" t="str">
        <f>IF($A17="","",VLOOKUP($A17,'Annex 2 EHV charges'!$D:$O,4,0))</f>
        <v/>
      </c>
      <c r="E17" s="76" t="str">
        <f>IFERROR(IF(VLOOKUP($A17,'Annex 2 EHV charges'!$D:$O,9,FALSE)=0,"",VLOOKUP($A17,'Annex 2 EHV charges'!$D:$O,9,FALSE)),"")</f>
        <v/>
      </c>
      <c r="F17" s="77" t="str">
        <f>IFERROR(IF(VLOOKUP($A17,'Annex 2 EHV charges'!$D:$O,10,FALSE)=0,"",VLOOKUP($A17,'Annex 2 EHV charges'!$D:$O,10,FALSE)),"")</f>
        <v/>
      </c>
      <c r="G17" s="78" t="str">
        <f>IFERROR(IF(VLOOKUP($A17,'Annex 2 EHV charges'!$D:$O,11,FALSE)=0,"",VLOOKUP($A17,'Annex 2 EHV charges'!$D:$O,11,FALSE)),"")</f>
        <v/>
      </c>
      <c r="H17" s="78" t="str">
        <f>IFERROR(IF(VLOOKUP($A17,'Annex 2 EHV charges'!$D:$O,12,FALSE)=0,"",VLOOKUP($A17,'Annex 2 EHV charges'!$D:$O,12,FALSE)),"")</f>
        <v/>
      </c>
    </row>
    <row r="18" spans="1:8" ht="28.5" customHeight="1" x14ac:dyDescent="0.2">
      <c r="A18" s="79" t="str">
        <f t="array" ref="A18">IFERROR(INDEX('Annex 2 EHV charges'!$D$10:$D$11, MATCH(0, IF(ISBLANK('Annex 2 EHV charges'!$D$10:$D$11),1, COUNTIF(A$4:$A17, 'Annex 2 EHV charges'!$D$10:$D$11)), 0)),"")</f>
        <v/>
      </c>
      <c r="B18" s="74" t="str">
        <f>IF($A18="","",VLOOKUP($A18,'Annex 2 EHV charges'!$D:$O,2,0))</f>
        <v/>
      </c>
      <c r="C18" s="80" t="str">
        <f>IF($A18="","",VLOOKUP($A18,'Annex 2 EHV charges'!$D:$O,3,0))</f>
        <v/>
      </c>
      <c r="D18" s="73" t="str">
        <f>IF($A18="","",VLOOKUP($A18,'Annex 2 EHV charges'!$D:$O,4,0))</f>
        <v/>
      </c>
      <c r="E18" s="76" t="str">
        <f>IFERROR(IF(VLOOKUP($A18,'Annex 2 EHV charges'!$D:$O,9,FALSE)=0,"",VLOOKUP($A18,'Annex 2 EHV charges'!$D:$O,9,FALSE)),"")</f>
        <v/>
      </c>
      <c r="F18" s="77" t="str">
        <f>IFERROR(IF(VLOOKUP($A18,'Annex 2 EHV charges'!$D:$O,10,FALSE)=0,"",VLOOKUP($A18,'Annex 2 EHV charges'!$D:$O,10,FALSE)),"")</f>
        <v/>
      </c>
      <c r="G18" s="78" t="str">
        <f>IFERROR(IF(VLOOKUP($A18,'Annex 2 EHV charges'!$D:$O,11,FALSE)=0,"",VLOOKUP($A18,'Annex 2 EHV charges'!$D:$O,11,FALSE)),"")</f>
        <v/>
      </c>
      <c r="H18" s="78" t="str">
        <f>IFERROR(IF(VLOOKUP($A18,'Annex 2 EHV charges'!$D:$O,12,FALSE)=0,"",VLOOKUP($A18,'Annex 2 EHV charges'!$D:$O,12,FALSE)),"")</f>
        <v/>
      </c>
    </row>
    <row r="19" spans="1:8" ht="28.5" customHeight="1" x14ac:dyDescent="0.2">
      <c r="A19" s="79" t="str">
        <f t="array" ref="A19">IFERROR(INDEX('Annex 2 EHV charges'!$D$10:$D$11, MATCH(0, IF(ISBLANK('Annex 2 EHV charges'!$D$10:$D$11),1, COUNTIF(A$4:$A18, 'Annex 2 EHV charges'!$D$10:$D$11)), 0)),"")</f>
        <v/>
      </c>
      <c r="B19" s="74" t="str">
        <f>IF($A19="","",VLOOKUP($A19,'Annex 2 EHV charges'!$D:$O,2,0))</f>
        <v/>
      </c>
      <c r="C19" s="80" t="str">
        <f>IF($A19="","",VLOOKUP($A19,'Annex 2 EHV charges'!$D:$O,3,0))</f>
        <v/>
      </c>
      <c r="D19" s="73" t="str">
        <f>IF($A19="","",VLOOKUP($A19,'Annex 2 EHV charges'!$D:$O,4,0))</f>
        <v/>
      </c>
      <c r="E19" s="76" t="str">
        <f>IFERROR(IF(VLOOKUP($A19,'Annex 2 EHV charges'!$D:$O,9,FALSE)=0,"",VLOOKUP($A19,'Annex 2 EHV charges'!$D:$O,9,FALSE)),"")</f>
        <v/>
      </c>
      <c r="F19" s="77" t="str">
        <f>IFERROR(IF(VLOOKUP($A19,'Annex 2 EHV charges'!$D:$O,10,FALSE)=0,"",VLOOKUP($A19,'Annex 2 EHV charges'!$D:$O,10,FALSE)),"")</f>
        <v/>
      </c>
      <c r="G19" s="78" t="str">
        <f>IFERROR(IF(VLOOKUP($A19,'Annex 2 EHV charges'!$D:$O,11,FALSE)=0,"",VLOOKUP($A19,'Annex 2 EHV charges'!$D:$O,11,FALSE)),"")</f>
        <v/>
      </c>
      <c r="H19" s="78" t="str">
        <f>IFERROR(IF(VLOOKUP($A19,'Annex 2 EHV charges'!$D:$O,12,FALSE)=0,"",VLOOKUP($A19,'Annex 2 EHV charges'!$D:$O,12,FALSE)),"")</f>
        <v/>
      </c>
    </row>
    <row r="20" spans="1:8" ht="28.5" customHeight="1" x14ac:dyDescent="0.2">
      <c r="A20" s="79" t="str">
        <f t="array" ref="A20">IFERROR(INDEX('Annex 2 EHV charges'!$D$10:$D$11, MATCH(0, IF(ISBLANK('Annex 2 EHV charges'!$D$10:$D$11),1, COUNTIF(A$4:$A19, 'Annex 2 EHV charges'!$D$10:$D$11)), 0)),"")</f>
        <v/>
      </c>
      <c r="B20" s="74" t="str">
        <f>IF($A20="","",VLOOKUP($A20,'Annex 2 EHV charges'!$D:$O,2,0))</f>
        <v/>
      </c>
      <c r="C20" s="80" t="str">
        <f>IF($A20="","",VLOOKUP($A20,'Annex 2 EHV charges'!$D:$O,3,0))</f>
        <v/>
      </c>
      <c r="D20" s="73" t="str">
        <f>IF($A20="","",VLOOKUP($A20,'Annex 2 EHV charges'!$D:$O,4,0))</f>
        <v/>
      </c>
      <c r="E20" s="76" t="str">
        <f>IFERROR(IF(VLOOKUP($A20,'Annex 2 EHV charges'!$D:$O,9,FALSE)=0,"",VLOOKUP($A20,'Annex 2 EHV charges'!$D:$O,9,FALSE)),"")</f>
        <v/>
      </c>
      <c r="F20" s="77" t="str">
        <f>IFERROR(IF(VLOOKUP($A20,'Annex 2 EHV charges'!$D:$O,10,FALSE)=0,"",VLOOKUP($A20,'Annex 2 EHV charges'!$D:$O,10,FALSE)),"")</f>
        <v/>
      </c>
      <c r="G20" s="78" t="str">
        <f>IFERROR(IF(VLOOKUP($A20,'Annex 2 EHV charges'!$D:$O,11,FALSE)=0,"",VLOOKUP($A20,'Annex 2 EHV charges'!$D:$O,11,FALSE)),"")</f>
        <v/>
      </c>
      <c r="H20" s="78" t="str">
        <f>IFERROR(IF(VLOOKUP($A20,'Annex 2 EHV charges'!$D:$O,12,FALSE)=0,"",VLOOKUP($A20,'Annex 2 EHV charges'!$D:$O,12,FALSE)),"")</f>
        <v/>
      </c>
    </row>
    <row r="21" spans="1:8" ht="28.5" customHeight="1" x14ac:dyDescent="0.2">
      <c r="A21" s="79" t="str">
        <f t="array" ref="A21">IFERROR(INDEX('Annex 2 EHV charges'!$D$10:$D$11, MATCH(0, IF(ISBLANK('Annex 2 EHV charges'!$D$10:$D$11),1, COUNTIF(A$4:$A20, 'Annex 2 EHV charges'!$D$10:$D$11)), 0)),"")</f>
        <v/>
      </c>
      <c r="B21" s="74" t="str">
        <f>IF($A21="","",VLOOKUP($A21,'Annex 2 EHV charges'!$D:$O,2,0))</f>
        <v/>
      </c>
      <c r="C21" s="80" t="str">
        <f>IF($A21="","",VLOOKUP($A21,'Annex 2 EHV charges'!$D:$O,3,0))</f>
        <v/>
      </c>
      <c r="D21" s="73" t="str">
        <f>IF($A21="","",VLOOKUP($A21,'Annex 2 EHV charges'!$D:$O,4,0))</f>
        <v/>
      </c>
      <c r="E21" s="76" t="str">
        <f>IFERROR(IF(VLOOKUP($A21,'Annex 2 EHV charges'!$D:$O,9,FALSE)=0,"",VLOOKUP($A21,'Annex 2 EHV charges'!$D:$O,9,FALSE)),"")</f>
        <v/>
      </c>
      <c r="F21" s="77" t="str">
        <f>IFERROR(IF(VLOOKUP($A21,'Annex 2 EHV charges'!$D:$O,10,FALSE)=0,"",VLOOKUP($A21,'Annex 2 EHV charges'!$D:$O,10,FALSE)),"")</f>
        <v/>
      </c>
      <c r="G21" s="78" t="str">
        <f>IFERROR(IF(VLOOKUP($A21,'Annex 2 EHV charges'!$D:$O,11,FALSE)=0,"",VLOOKUP($A21,'Annex 2 EHV charges'!$D:$O,11,FALSE)),"")</f>
        <v/>
      </c>
      <c r="H21" s="78" t="str">
        <f>IFERROR(IF(VLOOKUP($A21,'Annex 2 EHV charges'!$D:$O,12,FALSE)=0,"",VLOOKUP($A21,'Annex 2 EHV charges'!$D:$O,12,FALSE)),"")</f>
        <v/>
      </c>
    </row>
    <row r="22" spans="1:8" ht="28.5" customHeight="1" x14ac:dyDescent="0.2">
      <c r="A22" s="79" t="str">
        <f t="array" ref="A22">IFERROR(INDEX('Annex 2 EHV charges'!$D$10:$D$11, MATCH(0, IF(ISBLANK('Annex 2 EHV charges'!$D$10:$D$11),1, COUNTIF(A$4:$A21, 'Annex 2 EHV charges'!$D$10:$D$11)), 0)),"")</f>
        <v/>
      </c>
      <c r="B22" s="74" t="str">
        <f>IF($A22="","",VLOOKUP($A22,'Annex 2 EHV charges'!$D:$O,2,0))</f>
        <v/>
      </c>
      <c r="C22" s="80" t="str">
        <f>IF($A22="","",VLOOKUP($A22,'Annex 2 EHV charges'!$D:$O,3,0))</f>
        <v/>
      </c>
      <c r="D22" s="73" t="str">
        <f>IF($A22="","",VLOOKUP($A22,'Annex 2 EHV charges'!$D:$O,4,0))</f>
        <v/>
      </c>
      <c r="E22" s="76" t="str">
        <f>IFERROR(IF(VLOOKUP($A22,'Annex 2 EHV charges'!$D:$O,9,FALSE)=0,"",VLOOKUP($A22,'Annex 2 EHV charges'!$D:$O,9,FALSE)),"")</f>
        <v/>
      </c>
      <c r="F22" s="77" t="str">
        <f>IFERROR(IF(VLOOKUP($A22,'Annex 2 EHV charges'!$D:$O,10,FALSE)=0,"",VLOOKUP($A22,'Annex 2 EHV charges'!$D:$O,10,FALSE)),"")</f>
        <v/>
      </c>
      <c r="G22" s="78" t="str">
        <f>IFERROR(IF(VLOOKUP($A22,'Annex 2 EHV charges'!$D:$O,11,FALSE)=0,"",VLOOKUP($A22,'Annex 2 EHV charges'!$D:$O,11,FALSE)),"")</f>
        <v/>
      </c>
      <c r="H22" s="78" t="str">
        <f>IFERROR(IF(VLOOKUP($A22,'Annex 2 EHV charges'!$D:$O,12,FALSE)=0,"",VLOOKUP($A22,'Annex 2 EHV charges'!$D:$O,12,FALSE)),"")</f>
        <v/>
      </c>
    </row>
    <row r="23" spans="1:8" x14ac:dyDescent="0.2">
      <c r="A23" s="79" t="str">
        <f t="array" ref="A23">IFERROR(INDEX('Annex 2 EHV charges'!$D$10:$D$11, MATCH(0, IF(ISBLANK('Annex 2 EHV charges'!$D$10:$D$11),1, COUNTIF(A$4:$A22, 'Annex 2 EHV charges'!$D$10:$D$11)), 0)),"")</f>
        <v/>
      </c>
      <c r="B23" s="74" t="str">
        <f>IF($A23="","",VLOOKUP($A23,'Annex 2 EHV charges'!$D:$O,2,0))</f>
        <v/>
      </c>
      <c r="C23" s="80" t="str">
        <f>IF($A23="","",VLOOKUP($A23,'Annex 2 EHV charges'!$D:$O,3,0))</f>
        <v/>
      </c>
      <c r="D23" s="73" t="str">
        <f>IF($A23="","",VLOOKUP($A23,'Annex 2 EHV charges'!$D:$O,4,0))</f>
        <v/>
      </c>
      <c r="E23" s="76" t="str">
        <f>IFERROR(IF(VLOOKUP($A23,'Annex 2 EHV charges'!$D:$O,9,FALSE)=0,"",VLOOKUP($A23,'Annex 2 EHV charges'!$D:$O,9,FALSE)),"")</f>
        <v/>
      </c>
      <c r="F23" s="77" t="str">
        <f>IFERROR(IF(VLOOKUP($A23,'Annex 2 EHV charges'!$D:$O,10,FALSE)=0,"",VLOOKUP($A23,'Annex 2 EHV charges'!$D:$O,10,FALSE)),"")</f>
        <v/>
      </c>
      <c r="G23" s="78" t="str">
        <f>IFERROR(IF(VLOOKUP($A23,'Annex 2 EHV charges'!$D:$O,11,FALSE)=0,"",VLOOKUP($A23,'Annex 2 EHV charges'!$D:$O,11,FALSE)),"")</f>
        <v/>
      </c>
      <c r="H23" s="78" t="str">
        <f>IFERROR(IF(VLOOKUP($A23,'Annex 2 EHV charges'!$D:$O,12,FALSE)=0,"",VLOOKUP($A23,'Annex 2 EHV charges'!$D:$O,12,FALSE)),"")</f>
        <v/>
      </c>
    </row>
    <row r="24" spans="1:8" ht="28.5" customHeight="1" x14ac:dyDescent="0.2">
      <c r="A24" s="79" t="str">
        <f t="array" ref="A24">IFERROR(INDEX('Annex 2 EHV charges'!$D$10:$D$11, MATCH(0, IF(ISBLANK('Annex 2 EHV charges'!$D$10:$D$11),1, COUNTIF(A$4:$A23, 'Annex 2 EHV charges'!$D$10:$D$11)), 0)),"")</f>
        <v/>
      </c>
      <c r="B24" s="74" t="str">
        <f>IF($A24="","",VLOOKUP($A24,'Annex 2 EHV charges'!$D:$O,2,0))</f>
        <v/>
      </c>
      <c r="C24" s="80" t="str">
        <f>IF($A24="","",VLOOKUP($A24,'Annex 2 EHV charges'!$D:$O,3,0))</f>
        <v/>
      </c>
      <c r="D24" s="73" t="str">
        <f>IF($A24="","",VLOOKUP($A24,'Annex 2 EHV charges'!$D:$O,4,0))</f>
        <v/>
      </c>
      <c r="E24" s="76" t="str">
        <f>IFERROR(IF(VLOOKUP($A24,'Annex 2 EHV charges'!$D:$O,9,FALSE)=0,"",VLOOKUP($A24,'Annex 2 EHV charges'!$D:$O,9,FALSE)),"")</f>
        <v/>
      </c>
      <c r="F24" s="77" t="str">
        <f>IFERROR(IF(VLOOKUP($A24,'Annex 2 EHV charges'!$D:$O,10,FALSE)=0,"",VLOOKUP($A24,'Annex 2 EHV charges'!$D:$O,10,FALSE)),"")</f>
        <v/>
      </c>
      <c r="G24" s="78" t="str">
        <f>IFERROR(IF(VLOOKUP($A24,'Annex 2 EHV charges'!$D:$O,11,FALSE)=0,"",VLOOKUP($A24,'Annex 2 EHV charges'!$D:$O,11,FALSE)),"")</f>
        <v/>
      </c>
      <c r="H24" s="78" t="str">
        <f>IFERROR(IF(VLOOKUP($A24,'Annex 2 EHV charges'!$D:$O,12,FALSE)=0,"",VLOOKUP($A24,'Annex 2 EHV charges'!$D:$O,12,FALSE)),"")</f>
        <v/>
      </c>
    </row>
    <row r="25" spans="1:8" ht="28.5" customHeight="1" x14ac:dyDescent="0.2">
      <c r="A25" s="79" t="str">
        <f t="array" ref="A25">IFERROR(INDEX('Annex 2 EHV charges'!$D$10:$D$11, MATCH(0, IF(ISBLANK('Annex 2 EHV charges'!$D$10:$D$11),1, COUNTIF(A$4:$A24, 'Annex 2 EHV charges'!$D$10:$D$11)), 0)),"")</f>
        <v/>
      </c>
      <c r="B25" s="74" t="str">
        <f>IF($A25="","",VLOOKUP($A25,'Annex 2 EHV charges'!$D:$O,2,0))</f>
        <v/>
      </c>
      <c r="C25" s="80" t="str">
        <f>IF($A25="","",VLOOKUP($A25,'Annex 2 EHV charges'!$D:$O,3,0))</f>
        <v/>
      </c>
      <c r="D25" s="73" t="str">
        <f>IF($A25="","",VLOOKUP($A25,'Annex 2 EHV charges'!$D:$O,4,0))</f>
        <v/>
      </c>
      <c r="E25" s="76" t="str">
        <f>IFERROR(IF(VLOOKUP($A25,'Annex 2 EHV charges'!$D:$O,9,FALSE)=0,"",VLOOKUP($A25,'Annex 2 EHV charges'!$D:$O,9,FALSE)),"")</f>
        <v/>
      </c>
      <c r="F25" s="77" t="str">
        <f>IFERROR(IF(VLOOKUP($A25,'Annex 2 EHV charges'!$D:$O,10,FALSE)=0,"",VLOOKUP($A25,'Annex 2 EHV charges'!$D:$O,10,FALSE)),"")</f>
        <v/>
      </c>
      <c r="G25" s="78" t="str">
        <f>IFERROR(IF(VLOOKUP($A25,'Annex 2 EHV charges'!$D:$O,11,FALSE)=0,"",VLOOKUP($A25,'Annex 2 EHV charges'!$D:$O,11,FALSE)),"")</f>
        <v/>
      </c>
      <c r="H25" s="78" t="str">
        <f>IFERROR(IF(VLOOKUP($A25,'Annex 2 EHV charges'!$D:$O,12,FALSE)=0,"",VLOOKUP($A25,'Annex 2 EHV charges'!$D:$O,12,FALSE)),"")</f>
        <v/>
      </c>
    </row>
    <row r="26" spans="1:8" ht="28.5" customHeight="1" x14ac:dyDescent="0.2">
      <c r="A26" s="79" t="str">
        <f t="array" ref="A26">IFERROR(INDEX('Annex 2 EHV charges'!$D$10:$D$11, MATCH(0, IF(ISBLANK('Annex 2 EHV charges'!$D$10:$D$11),1, COUNTIF(A$4:$A25, 'Annex 2 EHV charges'!$D$10:$D$11)), 0)),"")</f>
        <v/>
      </c>
      <c r="B26" s="74" t="str">
        <f>IF($A26="","",VLOOKUP($A26,'Annex 2 EHV charges'!$D:$O,2,0))</f>
        <v/>
      </c>
      <c r="C26" s="80" t="str">
        <f>IF($A26="","",VLOOKUP($A26,'Annex 2 EHV charges'!$D:$O,3,0))</f>
        <v/>
      </c>
      <c r="D26" s="73" t="str">
        <f>IF($A26="","",VLOOKUP($A26,'Annex 2 EHV charges'!$D:$O,4,0))</f>
        <v/>
      </c>
      <c r="E26" s="76" t="str">
        <f>IFERROR(IF(VLOOKUP($A26,'Annex 2 EHV charges'!$D:$O,9,FALSE)=0,"",VLOOKUP($A26,'Annex 2 EHV charges'!$D:$O,9,FALSE)),"")</f>
        <v/>
      </c>
      <c r="F26" s="77" t="str">
        <f>IFERROR(IF(VLOOKUP($A26,'Annex 2 EHV charges'!$D:$O,10,FALSE)=0,"",VLOOKUP($A26,'Annex 2 EHV charges'!$D:$O,10,FALSE)),"")</f>
        <v/>
      </c>
      <c r="G26" s="78" t="str">
        <f>IFERROR(IF(VLOOKUP($A26,'Annex 2 EHV charges'!$D:$O,11,FALSE)=0,"",VLOOKUP($A26,'Annex 2 EHV charges'!$D:$O,11,FALSE)),"")</f>
        <v/>
      </c>
      <c r="H26" s="78" t="str">
        <f>IFERROR(IF(VLOOKUP($A26,'Annex 2 EHV charges'!$D:$O,12,FALSE)=0,"",VLOOKUP($A26,'Annex 2 EHV charges'!$D:$O,12,FALSE)),"")</f>
        <v/>
      </c>
    </row>
    <row r="27" spans="1:8" ht="28.5" customHeight="1" x14ac:dyDescent="0.2">
      <c r="A27" s="79" t="str">
        <f t="array" ref="A27">IFERROR(INDEX('Annex 2 EHV charges'!$D$10:$D$11, MATCH(0, IF(ISBLANK('Annex 2 EHV charges'!$D$10:$D$11),1, COUNTIF(A$4:$A26, 'Annex 2 EHV charges'!$D$10:$D$11)), 0)),"")</f>
        <v/>
      </c>
      <c r="B27" s="74" t="str">
        <f>IF($A27="","",VLOOKUP($A27,'Annex 2 EHV charges'!$D:$O,2,0))</f>
        <v/>
      </c>
      <c r="C27" s="80" t="str">
        <f>IF($A27="","",VLOOKUP($A27,'Annex 2 EHV charges'!$D:$O,3,0))</f>
        <v/>
      </c>
      <c r="D27" s="73" t="str">
        <f>IF($A27="","",VLOOKUP($A27,'Annex 2 EHV charges'!$D:$O,4,0))</f>
        <v/>
      </c>
      <c r="E27" s="76" t="str">
        <f>IFERROR(IF(VLOOKUP($A27,'Annex 2 EHV charges'!$D:$O,9,FALSE)=0,"",VLOOKUP($A27,'Annex 2 EHV charges'!$D:$O,9,FALSE)),"")</f>
        <v/>
      </c>
      <c r="F27" s="77" t="str">
        <f>IFERROR(IF(VLOOKUP($A27,'Annex 2 EHV charges'!$D:$O,10,FALSE)=0,"",VLOOKUP($A27,'Annex 2 EHV charges'!$D:$O,10,FALSE)),"")</f>
        <v/>
      </c>
      <c r="G27" s="78" t="str">
        <f>IFERROR(IF(VLOOKUP($A27,'Annex 2 EHV charges'!$D:$O,11,FALSE)=0,"",VLOOKUP($A27,'Annex 2 EHV charges'!$D:$O,11,FALSE)),"")</f>
        <v/>
      </c>
      <c r="H27" s="78" t="str">
        <f>IFERROR(IF(VLOOKUP($A27,'Annex 2 EHV charges'!$D:$O,12,FALSE)=0,"",VLOOKUP($A27,'Annex 2 EHV charges'!$D:$O,12,FALSE)),"")</f>
        <v/>
      </c>
    </row>
    <row r="28" spans="1:8" ht="28.5" customHeight="1" x14ac:dyDescent="0.2">
      <c r="A28" s="79" t="str">
        <f t="array" ref="A28">IFERROR(INDEX('Annex 2 EHV charges'!$D$10:$D$11, MATCH(0, IF(ISBLANK('Annex 2 EHV charges'!$D$10:$D$11),1, COUNTIF(A$4:$A27, 'Annex 2 EHV charges'!$D$10:$D$11)), 0)),"")</f>
        <v/>
      </c>
      <c r="B28" s="74" t="str">
        <f>IF($A28="","",VLOOKUP($A28,'Annex 2 EHV charges'!$D:$O,2,0))</f>
        <v/>
      </c>
      <c r="C28" s="80" t="str">
        <f>IF($A28="","",VLOOKUP($A28,'Annex 2 EHV charges'!$D:$O,3,0))</f>
        <v/>
      </c>
      <c r="D28" s="73" t="str">
        <f>IF($A28="","",VLOOKUP($A28,'Annex 2 EHV charges'!$D:$O,4,0))</f>
        <v/>
      </c>
      <c r="E28" s="76" t="str">
        <f>IFERROR(IF(VLOOKUP($A28,'Annex 2 EHV charges'!$D:$O,9,FALSE)=0,"",VLOOKUP($A28,'Annex 2 EHV charges'!$D:$O,9,FALSE)),"")</f>
        <v/>
      </c>
      <c r="F28" s="77" t="str">
        <f>IFERROR(IF(VLOOKUP($A28,'Annex 2 EHV charges'!$D:$O,10,FALSE)=0,"",VLOOKUP($A28,'Annex 2 EHV charges'!$D:$O,10,FALSE)),"")</f>
        <v/>
      </c>
      <c r="G28" s="78" t="str">
        <f>IFERROR(IF(VLOOKUP($A28,'Annex 2 EHV charges'!$D:$O,11,FALSE)=0,"",VLOOKUP($A28,'Annex 2 EHV charges'!$D:$O,11,FALSE)),"")</f>
        <v/>
      </c>
      <c r="H28" s="78" t="str">
        <f>IFERROR(IF(VLOOKUP($A28,'Annex 2 EHV charges'!$D:$O,12,FALSE)=0,"",VLOOKUP($A28,'Annex 2 EHV charges'!$D:$O,12,FALSE)),"")</f>
        <v/>
      </c>
    </row>
    <row r="29" spans="1:8" ht="28.5" customHeight="1" x14ac:dyDescent="0.2">
      <c r="A29" s="79" t="str">
        <f t="array" ref="A29">IFERROR(INDEX('Annex 2 EHV charges'!$D$10:$D$11, MATCH(0, IF(ISBLANK('Annex 2 EHV charges'!$D$10:$D$11),1, COUNTIF(A$4:$A28, 'Annex 2 EHV charges'!$D$10:$D$11)), 0)),"")</f>
        <v/>
      </c>
      <c r="B29" s="74" t="str">
        <f>IF($A29="","",VLOOKUP($A29,'Annex 2 EHV charges'!$D:$O,2,0))</f>
        <v/>
      </c>
      <c r="C29" s="80" t="str">
        <f>IF($A29="","",VLOOKUP($A29,'Annex 2 EHV charges'!$D:$O,3,0))</f>
        <v/>
      </c>
      <c r="D29" s="73" t="str">
        <f>IF($A29="","",VLOOKUP($A29,'Annex 2 EHV charges'!$D:$O,4,0))</f>
        <v/>
      </c>
      <c r="E29" s="76" t="str">
        <f>IFERROR(IF(VLOOKUP($A29,'Annex 2 EHV charges'!$D:$O,9,FALSE)=0,"",VLOOKUP($A29,'Annex 2 EHV charges'!$D:$O,9,FALSE)),"")</f>
        <v/>
      </c>
      <c r="F29" s="77" t="str">
        <f>IFERROR(IF(VLOOKUP($A29,'Annex 2 EHV charges'!$D:$O,10,FALSE)=0,"",VLOOKUP($A29,'Annex 2 EHV charges'!$D:$O,10,FALSE)),"")</f>
        <v/>
      </c>
      <c r="G29" s="78" t="str">
        <f>IFERROR(IF(VLOOKUP($A29,'Annex 2 EHV charges'!$D:$O,11,FALSE)=0,"",VLOOKUP($A29,'Annex 2 EHV charges'!$D:$O,11,FALSE)),"")</f>
        <v/>
      </c>
      <c r="H29" s="78" t="str">
        <f>IFERROR(IF(VLOOKUP($A29,'Annex 2 EHV charges'!$D:$O,12,FALSE)=0,"",VLOOKUP($A29,'Annex 2 EHV charges'!$D:$O,12,FALSE)),"")</f>
        <v/>
      </c>
    </row>
    <row r="30" spans="1:8" ht="28.5" customHeight="1" x14ac:dyDescent="0.2">
      <c r="A30" s="79" t="str">
        <f t="array" ref="A30">IFERROR(INDEX('Annex 2 EHV charges'!$D$10:$D$11, MATCH(0, IF(ISBLANK('Annex 2 EHV charges'!$D$10:$D$11),1, COUNTIF(A$4:$A29, 'Annex 2 EHV charges'!$D$10:$D$11)), 0)),"")</f>
        <v/>
      </c>
      <c r="B30" s="74" t="str">
        <f>IF($A30="","",VLOOKUP($A30,'Annex 2 EHV charges'!$D:$O,2,0))</f>
        <v/>
      </c>
      <c r="C30" s="80" t="str">
        <f>IF($A30="","",VLOOKUP($A30,'Annex 2 EHV charges'!$D:$O,3,0))</f>
        <v/>
      </c>
      <c r="D30" s="73" t="str">
        <f>IF($A30="","",VLOOKUP($A30,'Annex 2 EHV charges'!$D:$O,4,0))</f>
        <v/>
      </c>
      <c r="E30" s="76" t="str">
        <f>IFERROR(IF(VLOOKUP($A30,'Annex 2 EHV charges'!$D:$O,9,FALSE)=0,"",VLOOKUP($A30,'Annex 2 EHV charges'!$D:$O,9,FALSE)),"")</f>
        <v/>
      </c>
      <c r="F30" s="77" t="str">
        <f>IFERROR(IF(VLOOKUP($A30,'Annex 2 EHV charges'!$D:$O,10,FALSE)=0,"",VLOOKUP($A30,'Annex 2 EHV charges'!$D:$O,10,FALSE)),"")</f>
        <v/>
      </c>
      <c r="G30" s="78" t="str">
        <f>IFERROR(IF(VLOOKUP($A30,'Annex 2 EHV charges'!$D:$O,11,FALSE)=0,"",VLOOKUP($A30,'Annex 2 EHV charges'!$D:$O,11,FALSE)),"")</f>
        <v/>
      </c>
      <c r="H30" s="78" t="str">
        <f>IFERROR(IF(VLOOKUP($A30,'Annex 2 EHV charges'!$D:$O,12,FALSE)=0,"",VLOOKUP($A30,'Annex 2 EHV charges'!$D:$O,12,FALSE)),"")</f>
        <v/>
      </c>
    </row>
    <row r="31" spans="1:8" ht="28.5" customHeight="1" x14ac:dyDescent="0.2">
      <c r="A31" s="79" t="str">
        <f t="array" ref="A31">IFERROR(INDEX('Annex 2 EHV charges'!$D$10:$D$11, MATCH(0, IF(ISBLANK('Annex 2 EHV charges'!$D$10:$D$11),1, COUNTIF(A$4:$A30, 'Annex 2 EHV charges'!$D$10:$D$11)), 0)),"")</f>
        <v/>
      </c>
      <c r="B31" s="74" t="str">
        <f>IF($A31="","",VLOOKUP($A31,'Annex 2 EHV charges'!$D:$O,2,0))</f>
        <v/>
      </c>
      <c r="C31" s="80" t="str">
        <f>IF($A31="","",VLOOKUP($A31,'Annex 2 EHV charges'!$D:$O,3,0))</f>
        <v/>
      </c>
      <c r="D31" s="73" t="str">
        <f>IF($A31="","",VLOOKUP($A31,'Annex 2 EHV charges'!$D:$O,4,0))</f>
        <v/>
      </c>
      <c r="E31" s="76" t="str">
        <f>IFERROR(IF(VLOOKUP($A31,'Annex 2 EHV charges'!$D:$O,9,FALSE)=0,"",VLOOKUP($A31,'Annex 2 EHV charges'!$D:$O,9,FALSE)),"")</f>
        <v/>
      </c>
      <c r="F31" s="77" t="str">
        <f>IFERROR(IF(VLOOKUP($A31,'Annex 2 EHV charges'!$D:$O,10,FALSE)=0,"",VLOOKUP($A31,'Annex 2 EHV charges'!$D:$O,10,FALSE)),"")</f>
        <v/>
      </c>
      <c r="G31" s="78" t="str">
        <f>IFERROR(IF(VLOOKUP($A31,'Annex 2 EHV charges'!$D:$O,11,FALSE)=0,"",VLOOKUP($A31,'Annex 2 EHV charges'!$D:$O,11,FALSE)),"")</f>
        <v/>
      </c>
      <c r="H31" s="78" t="str">
        <f>IFERROR(IF(VLOOKUP($A31,'Annex 2 EHV charges'!$D:$O,12,FALSE)=0,"",VLOOKUP($A31,'Annex 2 EHV charges'!$D:$O,12,FALSE)),"")</f>
        <v/>
      </c>
    </row>
    <row r="32" spans="1:8" ht="28.5" customHeight="1" x14ac:dyDescent="0.2">
      <c r="A32" s="79" t="str">
        <f t="array" ref="A32">IFERROR(INDEX('Annex 2 EHV charges'!$D$10:$D$11, MATCH(0, IF(ISBLANK('Annex 2 EHV charges'!$D$10:$D$11),1, COUNTIF(A$4:$A31, 'Annex 2 EHV charges'!$D$10:$D$11)), 0)),"")</f>
        <v/>
      </c>
      <c r="B32" s="74" t="str">
        <f>IF($A32="","",VLOOKUP($A32,'Annex 2 EHV charges'!$D:$O,2,0))</f>
        <v/>
      </c>
      <c r="C32" s="80" t="str">
        <f>IF($A32="","",VLOOKUP($A32,'Annex 2 EHV charges'!$D:$O,3,0))</f>
        <v/>
      </c>
      <c r="D32" s="73" t="str">
        <f>IF($A32="","",VLOOKUP($A32,'Annex 2 EHV charges'!$D:$O,4,0))</f>
        <v/>
      </c>
      <c r="E32" s="76" t="str">
        <f>IFERROR(IF(VLOOKUP($A32,'Annex 2 EHV charges'!$D:$O,9,FALSE)=0,"",VLOOKUP($A32,'Annex 2 EHV charges'!$D:$O,9,FALSE)),"")</f>
        <v/>
      </c>
      <c r="F32" s="77" t="str">
        <f>IFERROR(IF(VLOOKUP($A32,'Annex 2 EHV charges'!$D:$O,10,FALSE)=0,"",VLOOKUP($A32,'Annex 2 EHV charges'!$D:$O,10,FALSE)),"")</f>
        <v/>
      </c>
      <c r="G32" s="78" t="str">
        <f>IFERROR(IF(VLOOKUP($A32,'Annex 2 EHV charges'!$D:$O,11,FALSE)=0,"",VLOOKUP($A32,'Annex 2 EHV charges'!$D:$O,11,FALSE)),"")</f>
        <v/>
      </c>
      <c r="H32" s="78" t="str">
        <f>IFERROR(IF(VLOOKUP($A32,'Annex 2 EHV charges'!$D:$O,12,FALSE)=0,"",VLOOKUP($A32,'Annex 2 EHV charges'!$D:$O,12,FALSE)),"")</f>
        <v/>
      </c>
    </row>
    <row r="33" spans="1:8" ht="28.5" customHeight="1" x14ac:dyDescent="0.2">
      <c r="A33" s="79" t="str">
        <f t="array" ref="A33">IFERROR(INDEX('Annex 2 EHV charges'!$D$10:$D$11, MATCH(0, IF(ISBLANK('Annex 2 EHV charges'!$D$10:$D$11),1, COUNTIF(A$4:$A32, 'Annex 2 EHV charges'!$D$10:$D$11)), 0)),"")</f>
        <v/>
      </c>
      <c r="B33" s="74" t="str">
        <f>IF($A33="","",VLOOKUP($A33,'Annex 2 EHV charges'!$D:$O,2,0))</f>
        <v/>
      </c>
      <c r="C33" s="80" t="str">
        <f>IF($A33="","",VLOOKUP($A33,'Annex 2 EHV charges'!$D:$O,3,0))</f>
        <v/>
      </c>
      <c r="D33" s="73" t="str">
        <f>IF($A33="","",VLOOKUP($A33,'Annex 2 EHV charges'!$D:$O,4,0))</f>
        <v/>
      </c>
      <c r="E33" s="76" t="str">
        <f>IFERROR(IF(VLOOKUP($A33,'Annex 2 EHV charges'!$D:$O,9,FALSE)=0,"",VLOOKUP($A33,'Annex 2 EHV charges'!$D:$O,9,FALSE)),"")</f>
        <v/>
      </c>
      <c r="F33" s="77" t="str">
        <f>IFERROR(IF(VLOOKUP($A33,'Annex 2 EHV charges'!$D:$O,10,FALSE)=0,"",VLOOKUP($A33,'Annex 2 EHV charges'!$D:$O,10,FALSE)),"")</f>
        <v/>
      </c>
      <c r="G33" s="78" t="str">
        <f>IFERROR(IF(VLOOKUP($A33,'Annex 2 EHV charges'!$D:$O,11,FALSE)=0,"",VLOOKUP($A33,'Annex 2 EHV charges'!$D:$O,11,FALSE)),"")</f>
        <v/>
      </c>
      <c r="H33" s="78" t="str">
        <f>IFERROR(IF(VLOOKUP($A33,'Annex 2 EHV charges'!$D:$O,12,FALSE)=0,"",VLOOKUP($A33,'Annex 2 EHV charges'!$D:$O,12,FALSE)),"")</f>
        <v/>
      </c>
    </row>
    <row r="34" spans="1:8" ht="28.5" customHeight="1" x14ac:dyDescent="0.2">
      <c r="A34" s="79" t="str">
        <f t="array" ref="A34">IFERROR(INDEX('Annex 2 EHV charges'!$D$10:$D$11, MATCH(0, IF(ISBLANK('Annex 2 EHV charges'!$D$10:$D$11),1, COUNTIF(A$4:$A33, 'Annex 2 EHV charges'!$D$10:$D$11)), 0)),"")</f>
        <v/>
      </c>
      <c r="B34" s="74" t="str">
        <f>IF($A34="","",VLOOKUP($A34,'Annex 2 EHV charges'!$D:$O,2,0))</f>
        <v/>
      </c>
      <c r="C34" s="80" t="str">
        <f>IF($A34="","",VLOOKUP($A34,'Annex 2 EHV charges'!$D:$O,3,0))</f>
        <v/>
      </c>
      <c r="D34" s="73" t="str">
        <f>IF($A34="","",VLOOKUP($A34,'Annex 2 EHV charges'!$D:$O,4,0))</f>
        <v/>
      </c>
      <c r="E34" s="76" t="str">
        <f>IFERROR(IF(VLOOKUP($A34,'Annex 2 EHV charges'!$D:$O,9,FALSE)=0,"",VLOOKUP($A34,'Annex 2 EHV charges'!$D:$O,9,FALSE)),"")</f>
        <v/>
      </c>
      <c r="F34" s="77" t="str">
        <f>IFERROR(IF(VLOOKUP($A34,'Annex 2 EHV charges'!$D:$O,10,FALSE)=0,"",VLOOKUP($A34,'Annex 2 EHV charges'!$D:$O,10,FALSE)),"")</f>
        <v/>
      </c>
      <c r="G34" s="78" t="str">
        <f>IFERROR(IF(VLOOKUP($A34,'Annex 2 EHV charges'!$D:$O,11,FALSE)=0,"",VLOOKUP($A34,'Annex 2 EHV charges'!$D:$O,11,FALSE)),"")</f>
        <v/>
      </c>
      <c r="H34" s="78" t="str">
        <f>IFERROR(IF(VLOOKUP($A34,'Annex 2 EHV charges'!$D:$O,12,FALSE)=0,"",VLOOKUP($A34,'Annex 2 EHV charges'!$D:$O,12,FALSE)),"")</f>
        <v/>
      </c>
    </row>
    <row r="35" spans="1:8" ht="28.5" customHeight="1" x14ac:dyDescent="0.2">
      <c r="A35" s="79" t="str">
        <f t="array" ref="A35">IFERROR(INDEX('Annex 2 EHV charges'!$D$10:$D$11, MATCH(0, IF(ISBLANK('Annex 2 EHV charges'!$D$10:$D$11),1, COUNTIF(A$4:$A34, 'Annex 2 EHV charges'!$D$10:$D$11)), 0)),"")</f>
        <v/>
      </c>
      <c r="B35" s="74" t="str">
        <f>IF($A35="","",VLOOKUP($A35,'Annex 2 EHV charges'!$D:$O,2,0))</f>
        <v/>
      </c>
      <c r="C35" s="80" t="str">
        <f>IF($A35="","",VLOOKUP($A35,'Annex 2 EHV charges'!$D:$O,3,0))</f>
        <v/>
      </c>
      <c r="D35" s="73" t="str">
        <f>IF($A35="","",VLOOKUP($A35,'Annex 2 EHV charges'!$D:$O,4,0))</f>
        <v/>
      </c>
      <c r="E35" s="76" t="str">
        <f>IFERROR(IF(VLOOKUP($A35,'Annex 2 EHV charges'!$D:$O,9,FALSE)=0,"",VLOOKUP($A35,'Annex 2 EHV charges'!$D:$O,9,FALSE)),"")</f>
        <v/>
      </c>
      <c r="F35" s="77" t="str">
        <f>IFERROR(IF(VLOOKUP($A35,'Annex 2 EHV charges'!$D:$O,10,FALSE)=0,"",VLOOKUP($A35,'Annex 2 EHV charges'!$D:$O,10,FALSE)),"")</f>
        <v/>
      </c>
      <c r="G35" s="78" t="str">
        <f>IFERROR(IF(VLOOKUP($A35,'Annex 2 EHV charges'!$D:$O,11,FALSE)=0,"",VLOOKUP($A35,'Annex 2 EHV charges'!$D:$O,11,FALSE)),"")</f>
        <v/>
      </c>
      <c r="H35" s="78" t="str">
        <f>IFERROR(IF(VLOOKUP($A35,'Annex 2 EHV charges'!$D:$O,12,FALSE)=0,"",VLOOKUP($A35,'Annex 2 EHV charges'!$D:$O,12,FALSE)),"")</f>
        <v/>
      </c>
    </row>
    <row r="36" spans="1:8" ht="28.5" customHeight="1" x14ac:dyDescent="0.2">
      <c r="A36" s="79" t="str">
        <f t="array" ref="A36">IFERROR(INDEX('Annex 2 EHV charges'!$D$10:$D$11, MATCH(0, IF(ISBLANK('Annex 2 EHV charges'!$D$10:$D$11),1, COUNTIF(A$4:$A35, 'Annex 2 EHV charges'!$D$10:$D$11)), 0)),"")</f>
        <v/>
      </c>
      <c r="B36" s="74" t="str">
        <f>IF($A36="","",VLOOKUP($A36,'Annex 2 EHV charges'!$D:$O,2,0))</f>
        <v/>
      </c>
      <c r="C36" s="80" t="str">
        <f>IF($A36="","",VLOOKUP($A36,'Annex 2 EHV charges'!$D:$O,3,0))</f>
        <v/>
      </c>
      <c r="D36" s="73" t="str">
        <f>IF($A36="","",VLOOKUP($A36,'Annex 2 EHV charges'!$D:$O,4,0))</f>
        <v/>
      </c>
      <c r="E36" s="76" t="str">
        <f>IFERROR(IF(VLOOKUP($A36,'Annex 2 EHV charges'!$D:$O,9,FALSE)=0,"",VLOOKUP($A36,'Annex 2 EHV charges'!$D:$O,9,FALSE)),"")</f>
        <v/>
      </c>
      <c r="F36" s="77" t="str">
        <f>IFERROR(IF(VLOOKUP($A36,'Annex 2 EHV charges'!$D:$O,10,FALSE)=0,"",VLOOKUP($A36,'Annex 2 EHV charges'!$D:$O,10,FALSE)),"")</f>
        <v/>
      </c>
      <c r="G36" s="78" t="str">
        <f>IFERROR(IF(VLOOKUP($A36,'Annex 2 EHV charges'!$D:$O,11,FALSE)=0,"",VLOOKUP($A36,'Annex 2 EHV charges'!$D:$O,11,FALSE)),"")</f>
        <v/>
      </c>
      <c r="H36" s="78" t="str">
        <f>IFERROR(IF(VLOOKUP($A36,'Annex 2 EHV charges'!$D:$O,12,FALSE)=0,"",VLOOKUP($A36,'Annex 2 EHV charges'!$D:$O,12,FALSE)),"")</f>
        <v/>
      </c>
    </row>
    <row r="37" spans="1:8" ht="28.5" customHeight="1" x14ac:dyDescent="0.2">
      <c r="A37" s="79" t="str">
        <f t="array" ref="A37">IFERROR(INDEX('Annex 2 EHV charges'!$D$10:$D$11, MATCH(0, IF(ISBLANK('Annex 2 EHV charges'!$D$10:$D$11),1, COUNTIF(A$4:$A36, 'Annex 2 EHV charges'!$D$10:$D$11)), 0)),"")</f>
        <v/>
      </c>
      <c r="B37" s="74" t="str">
        <f>IF($A37="","",VLOOKUP($A37,'Annex 2 EHV charges'!$D:$O,2,0))</f>
        <v/>
      </c>
      <c r="C37" s="80" t="str">
        <f>IF($A37="","",VLOOKUP($A37,'Annex 2 EHV charges'!$D:$O,3,0))</f>
        <v/>
      </c>
      <c r="D37" s="73" t="str">
        <f>IF($A37="","",VLOOKUP($A37,'Annex 2 EHV charges'!$D:$O,4,0))</f>
        <v/>
      </c>
      <c r="E37" s="76" t="str">
        <f>IFERROR(IF(VLOOKUP($A37,'Annex 2 EHV charges'!$D:$O,9,FALSE)=0,"",VLOOKUP($A37,'Annex 2 EHV charges'!$D:$O,9,FALSE)),"")</f>
        <v/>
      </c>
      <c r="F37" s="77" t="str">
        <f>IFERROR(IF(VLOOKUP($A37,'Annex 2 EHV charges'!$D:$O,10,FALSE)=0,"",VLOOKUP($A37,'Annex 2 EHV charges'!$D:$O,10,FALSE)),"")</f>
        <v/>
      </c>
      <c r="G37" s="78" t="str">
        <f>IFERROR(IF(VLOOKUP($A37,'Annex 2 EHV charges'!$D:$O,11,FALSE)=0,"",VLOOKUP($A37,'Annex 2 EHV charges'!$D:$O,11,FALSE)),"")</f>
        <v/>
      </c>
      <c r="H37" s="78" t="str">
        <f>IFERROR(IF(VLOOKUP($A37,'Annex 2 EHV charges'!$D:$O,12,FALSE)=0,"",VLOOKUP($A37,'Annex 2 EHV charges'!$D:$O,12,FALSE)),"")</f>
        <v/>
      </c>
    </row>
    <row r="38" spans="1:8" ht="28.5" customHeight="1" x14ac:dyDescent="0.2">
      <c r="A38" s="79" t="str">
        <f t="array" ref="A38">IFERROR(INDEX('Annex 2 EHV charges'!$D$10:$D$11, MATCH(0, IF(ISBLANK('Annex 2 EHV charges'!$D$10:$D$11),1, COUNTIF(A$4:$A37, 'Annex 2 EHV charges'!$D$10:$D$11)), 0)),"")</f>
        <v/>
      </c>
      <c r="B38" s="74" t="str">
        <f>IF($A38="","",VLOOKUP($A38,'Annex 2 EHV charges'!$D:$O,2,0))</f>
        <v/>
      </c>
      <c r="C38" s="80" t="str">
        <f>IF($A38="","",VLOOKUP($A38,'Annex 2 EHV charges'!$D:$O,3,0))</f>
        <v/>
      </c>
      <c r="D38" s="73" t="str">
        <f>IF($A38="","",VLOOKUP($A38,'Annex 2 EHV charges'!$D:$O,4,0))</f>
        <v/>
      </c>
      <c r="E38" s="76" t="str">
        <f>IFERROR(IF(VLOOKUP($A38,'Annex 2 EHV charges'!$D:$O,9,FALSE)=0,"",VLOOKUP($A38,'Annex 2 EHV charges'!$D:$O,9,FALSE)),"")</f>
        <v/>
      </c>
      <c r="F38" s="77" t="str">
        <f>IFERROR(IF(VLOOKUP($A38,'Annex 2 EHV charges'!$D:$O,10,FALSE)=0,"",VLOOKUP($A38,'Annex 2 EHV charges'!$D:$O,10,FALSE)),"")</f>
        <v/>
      </c>
      <c r="G38" s="78" t="str">
        <f>IFERROR(IF(VLOOKUP($A38,'Annex 2 EHV charges'!$D:$O,11,FALSE)=0,"",VLOOKUP($A38,'Annex 2 EHV charges'!$D:$O,11,FALSE)),"")</f>
        <v/>
      </c>
      <c r="H38" s="78" t="str">
        <f>IFERROR(IF(VLOOKUP($A38,'Annex 2 EHV charges'!$D:$O,12,FALSE)=0,"",VLOOKUP($A38,'Annex 2 EHV charges'!$D:$O,12,FALSE)),"")</f>
        <v/>
      </c>
    </row>
    <row r="39" spans="1:8" ht="28.5" customHeight="1" x14ac:dyDescent="0.2">
      <c r="A39" s="79" t="str">
        <f t="array" ref="A39">IFERROR(INDEX('Annex 2 EHV charges'!$D$10:$D$11, MATCH(0, IF(ISBLANK('Annex 2 EHV charges'!$D$10:$D$11),1, COUNTIF(A$4:$A38, 'Annex 2 EHV charges'!$D$10:$D$11)), 0)),"")</f>
        <v/>
      </c>
      <c r="B39" s="74" t="str">
        <f>IF($A39="","",VLOOKUP($A39,'Annex 2 EHV charges'!$D:$O,2,0))</f>
        <v/>
      </c>
      <c r="C39" s="80" t="str">
        <f>IF($A39="","",VLOOKUP($A39,'Annex 2 EHV charges'!$D:$O,3,0))</f>
        <v/>
      </c>
      <c r="D39" s="73" t="str">
        <f>IF($A39="","",VLOOKUP($A39,'Annex 2 EHV charges'!$D:$O,4,0))</f>
        <v/>
      </c>
      <c r="E39" s="76" t="str">
        <f>IFERROR(IF(VLOOKUP($A39,'Annex 2 EHV charges'!$D:$O,9,FALSE)=0,"",VLOOKUP($A39,'Annex 2 EHV charges'!$D:$O,9,FALSE)),"")</f>
        <v/>
      </c>
      <c r="F39" s="77" t="str">
        <f>IFERROR(IF(VLOOKUP($A39,'Annex 2 EHV charges'!$D:$O,10,FALSE)=0,"",VLOOKUP($A39,'Annex 2 EHV charges'!$D:$O,10,FALSE)),"")</f>
        <v/>
      </c>
      <c r="G39" s="78" t="str">
        <f>IFERROR(IF(VLOOKUP($A39,'Annex 2 EHV charges'!$D:$O,11,FALSE)=0,"",VLOOKUP($A39,'Annex 2 EHV charges'!$D:$O,11,FALSE)),"")</f>
        <v/>
      </c>
      <c r="H39" s="78" t="str">
        <f>IFERROR(IF(VLOOKUP($A39,'Annex 2 EHV charges'!$D:$O,12,FALSE)=0,"",VLOOKUP($A39,'Annex 2 EHV charges'!$D:$O,12,FALSE)),"")</f>
        <v/>
      </c>
    </row>
    <row r="40" spans="1:8" ht="28.5" customHeight="1" x14ac:dyDescent="0.2">
      <c r="A40" s="79" t="str">
        <f t="array" ref="A40">IFERROR(INDEX('Annex 2 EHV charges'!$D$10:$D$11, MATCH(0, IF(ISBLANK('Annex 2 EHV charges'!$D$10:$D$11),1, COUNTIF(A$4:$A39, 'Annex 2 EHV charges'!$D$10:$D$11)), 0)),"")</f>
        <v/>
      </c>
      <c r="B40" s="74" t="str">
        <f>IF($A40="","",VLOOKUP($A40,'Annex 2 EHV charges'!$D:$O,2,0))</f>
        <v/>
      </c>
      <c r="C40" s="80" t="str">
        <f>IF($A40="","",VLOOKUP($A40,'Annex 2 EHV charges'!$D:$O,3,0))</f>
        <v/>
      </c>
      <c r="D40" s="73" t="str">
        <f>IF($A40="","",VLOOKUP($A40,'Annex 2 EHV charges'!$D:$O,4,0))</f>
        <v/>
      </c>
      <c r="E40" s="76" t="str">
        <f>IFERROR(IF(VLOOKUP($A40,'Annex 2 EHV charges'!$D:$O,9,FALSE)=0,"",VLOOKUP($A40,'Annex 2 EHV charges'!$D:$O,9,FALSE)),"")</f>
        <v/>
      </c>
      <c r="F40" s="77" t="str">
        <f>IFERROR(IF(VLOOKUP($A40,'Annex 2 EHV charges'!$D:$O,10,FALSE)=0,"",VLOOKUP($A40,'Annex 2 EHV charges'!$D:$O,10,FALSE)),"")</f>
        <v/>
      </c>
      <c r="G40" s="78" t="str">
        <f>IFERROR(IF(VLOOKUP($A40,'Annex 2 EHV charges'!$D:$O,11,FALSE)=0,"",VLOOKUP($A40,'Annex 2 EHV charges'!$D:$O,11,FALSE)),"")</f>
        <v/>
      </c>
      <c r="H40" s="78" t="str">
        <f>IFERROR(IF(VLOOKUP($A40,'Annex 2 EHV charges'!$D:$O,12,FALSE)=0,"",VLOOKUP($A40,'Annex 2 EHV charges'!$D:$O,12,FALSE)),"")</f>
        <v/>
      </c>
    </row>
    <row r="41" spans="1:8" ht="28.5" customHeight="1" x14ac:dyDescent="0.2">
      <c r="A41" s="79" t="str">
        <f t="array" ref="A41">IFERROR(INDEX('Annex 2 EHV charges'!$D$10:$D$11, MATCH(0, IF(ISBLANK('Annex 2 EHV charges'!$D$10:$D$11),1, COUNTIF(A$4:$A40, 'Annex 2 EHV charges'!$D$10:$D$11)), 0)),"")</f>
        <v/>
      </c>
      <c r="B41" s="74" t="str">
        <f>IF($A41="","",VLOOKUP($A41,'Annex 2 EHV charges'!$D:$O,2,0))</f>
        <v/>
      </c>
      <c r="C41" s="80" t="str">
        <f>IF($A41="","",VLOOKUP($A41,'Annex 2 EHV charges'!$D:$O,3,0))</f>
        <v/>
      </c>
      <c r="D41" s="73" t="str">
        <f>IF($A41="","",VLOOKUP($A41,'Annex 2 EHV charges'!$D:$O,4,0))</f>
        <v/>
      </c>
      <c r="E41" s="76" t="str">
        <f>IFERROR(IF(VLOOKUP($A41,'Annex 2 EHV charges'!$D:$O,9,FALSE)=0,"",VLOOKUP($A41,'Annex 2 EHV charges'!$D:$O,9,FALSE)),"")</f>
        <v/>
      </c>
      <c r="F41" s="77" t="str">
        <f>IFERROR(IF(VLOOKUP($A41,'Annex 2 EHV charges'!$D:$O,10,FALSE)=0,"",VLOOKUP($A41,'Annex 2 EHV charges'!$D:$O,10,FALSE)),"")</f>
        <v/>
      </c>
      <c r="G41" s="78" t="str">
        <f>IFERROR(IF(VLOOKUP($A41,'Annex 2 EHV charges'!$D:$O,11,FALSE)=0,"",VLOOKUP($A41,'Annex 2 EHV charges'!$D:$O,11,FALSE)),"")</f>
        <v/>
      </c>
      <c r="H41" s="78" t="str">
        <f>IFERROR(IF(VLOOKUP($A41,'Annex 2 EHV charges'!$D:$O,12,FALSE)=0,"",VLOOKUP($A41,'Annex 2 EHV charges'!$D:$O,12,FALSE)),"")</f>
        <v/>
      </c>
    </row>
    <row r="42" spans="1:8" ht="28.5" customHeight="1" x14ac:dyDescent="0.2">
      <c r="A42" s="79" t="str">
        <f t="array" ref="A42">IFERROR(INDEX('Annex 2 EHV charges'!$D$10:$D$11, MATCH(0, IF(ISBLANK('Annex 2 EHV charges'!$D$10:$D$11),1, COUNTIF(A$4:$A41, 'Annex 2 EHV charges'!$D$10:$D$11)), 0)),"")</f>
        <v/>
      </c>
      <c r="B42" s="74" t="str">
        <f>IF($A42="","",VLOOKUP($A42,'Annex 2 EHV charges'!$D:$O,2,0))</f>
        <v/>
      </c>
      <c r="C42" s="80" t="str">
        <f>IF($A42="","",VLOOKUP($A42,'Annex 2 EHV charges'!$D:$O,3,0))</f>
        <v/>
      </c>
      <c r="D42" s="73" t="str">
        <f>IF($A42="","",VLOOKUP($A42,'Annex 2 EHV charges'!$D:$O,4,0))</f>
        <v/>
      </c>
      <c r="E42" s="76" t="str">
        <f>IFERROR(IF(VLOOKUP($A42,'Annex 2 EHV charges'!$D:$O,9,FALSE)=0,"",VLOOKUP($A42,'Annex 2 EHV charges'!$D:$O,9,FALSE)),"")</f>
        <v/>
      </c>
      <c r="F42" s="77" t="str">
        <f>IFERROR(IF(VLOOKUP($A42,'Annex 2 EHV charges'!$D:$O,10,FALSE)=0,"",VLOOKUP($A42,'Annex 2 EHV charges'!$D:$O,10,FALSE)),"")</f>
        <v/>
      </c>
      <c r="G42" s="78" t="str">
        <f>IFERROR(IF(VLOOKUP($A42,'Annex 2 EHV charges'!$D:$O,11,FALSE)=0,"",VLOOKUP($A42,'Annex 2 EHV charges'!$D:$O,11,FALSE)),"")</f>
        <v/>
      </c>
      <c r="H42" s="78" t="str">
        <f>IFERROR(IF(VLOOKUP($A42,'Annex 2 EHV charges'!$D:$O,12,FALSE)=0,"",VLOOKUP($A42,'Annex 2 EHV charges'!$D:$O,12,FALSE)),"")</f>
        <v/>
      </c>
    </row>
    <row r="43" spans="1:8" ht="28.5" customHeight="1" x14ac:dyDescent="0.2">
      <c r="A43" s="79" t="str">
        <f t="array" ref="A43">IFERROR(INDEX('Annex 2 EHV charges'!$D$10:$D$11, MATCH(0, IF(ISBLANK('Annex 2 EHV charges'!$D$10:$D$11),1, COUNTIF(A$4:$A42, 'Annex 2 EHV charges'!$D$10:$D$11)), 0)),"")</f>
        <v/>
      </c>
      <c r="B43" s="74" t="str">
        <f>IF($A43="","",VLOOKUP($A43,'Annex 2 EHV charges'!$D:$O,2,0))</f>
        <v/>
      </c>
      <c r="C43" s="80" t="str">
        <f>IF($A43="","",VLOOKUP($A43,'Annex 2 EHV charges'!$D:$O,3,0))</f>
        <v/>
      </c>
      <c r="D43" s="73" t="str">
        <f>IF($A43="","",VLOOKUP($A43,'Annex 2 EHV charges'!$D:$O,4,0))</f>
        <v/>
      </c>
      <c r="E43" s="76" t="str">
        <f>IFERROR(IF(VLOOKUP($A43,'Annex 2 EHV charges'!$D:$O,9,FALSE)=0,"",VLOOKUP($A43,'Annex 2 EHV charges'!$D:$O,9,FALSE)),"")</f>
        <v/>
      </c>
      <c r="F43" s="77" t="str">
        <f>IFERROR(IF(VLOOKUP($A43,'Annex 2 EHV charges'!$D:$O,10,FALSE)=0,"",VLOOKUP($A43,'Annex 2 EHV charges'!$D:$O,10,FALSE)),"")</f>
        <v/>
      </c>
      <c r="G43" s="78" t="str">
        <f>IFERROR(IF(VLOOKUP($A43,'Annex 2 EHV charges'!$D:$O,11,FALSE)=0,"",VLOOKUP($A43,'Annex 2 EHV charges'!$D:$O,11,FALSE)),"")</f>
        <v/>
      </c>
      <c r="H43" s="78" t="str">
        <f>IFERROR(IF(VLOOKUP($A43,'Annex 2 EHV charges'!$D:$O,12,FALSE)=0,"",VLOOKUP($A43,'Annex 2 EHV charges'!$D:$O,12,FALSE)),"")</f>
        <v/>
      </c>
    </row>
    <row r="44" spans="1:8" ht="28.5" customHeight="1" x14ac:dyDescent="0.2">
      <c r="A44" s="79" t="str">
        <f t="array" ref="A44">IFERROR(INDEX('Annex 2 EHV charges'!$D$10:$D$11, MATCH(0, IF(ISBLANK('Annex 2 EHV charges'!$D$10:$D$11),1, COUNTIF(A$4:$A43, 'Annex 2 EHV charges'!$D$10:$D$11)), 0)),"")</f>
        <v/>
      </c>
      <c r="B44" s="74" t="str">
        <f>IF($A44="","",VLOOKUP($A44,'Annex 2 EHV charges'!$D:$O,2,0))</f>
        <v/>
      </c>
      <c r="C44" s="80" t="str">
        <f>IF($A44="","",VLOOKUP($A44,'Annex 2 EHV charges'!$D:$O,3,0))</f>
        <v/>
      </c>
      <c r="D44" s="73" t="str">
        <f>IF($A44="","",VLOOKUP($A44,'Annex 2 EHV charges'!$D:$O,4,0))</f>
        <v/>
      </c>
      <c r="E44" s="76" t="str">
        <f>IFERROR(IF(VLOOKUP($A44,'Annex 2 EHV charges'!$D:$O,9,FALSE)=0,"",VLOOKUP($A44,'Annex 2 EHV charges'!$D:$O,9,FALSE)),"")</f>
        <v/>
      </c>
      <c r="F44" s="77" t="str">
        <f>IFERROR(IF(VLOOKUP($A44,'Annex 2 EHV charges'!$D:$O,10,FALSE)=0,"",VLOOKUP($A44,'Annex 2 EHV charges'!$D:$O,10,FALSE)),"")</f>
        <v/>
      </c>
      <c r="G44" s="78" t="str">
        <f>IFERROR(IF(VLOOKUP($A44,'Annex 2 EHV charges'!$D:$O,11,FALSE)=0,"",VLOOKUP($A44,'Annex 2 EHV charges'!$D:$O,11,FALSE)),"")</f>
        <v/>
      </c>
      <c r="H44" s="78" t="str">
        <f>IFERROR(IF(VLOOKUP($A44,'Annex 2 EHV charges'!$D:$O,12,FALSE)=0,"",VLOOKUP($A44,'Annex 2 EHV charges'!$D:$O,12,FALSE)),"")</f>
        <v/>
      </c>
    </row>
    <row r="45" spans="1:8" ht="28.5" customHeight="1" x14ac:dyDescent="0.2">
      <c r="A45" s="79" t="str">
        <f t="array" ref="A45">IFERROR(INDEX('Annex 2 EHV charges'!$D$10:$D$11, MATCH(0, IF(ISBLANK('Annex 2 EHV charges'!$D$10:$D$11),1, COUNTIF(A$4:$A44, 'Annex 2 EHV charges'!$D$10:$D$11)), 0)),"")</f>
        <v/>
      </c>
      <c r="B45" s="74" t="str">
        <f>IF($A45="","",VLOOKUP($A45,'Annex 2 EHV charges'!$D:$O,2,0))</f>
        <v/>
      </c>
      <c r="C45" s="80" t="str">
        <f>IF($A45="","",VLOOKUP($A45,'Annex 2 EHV charges'!$D:$O,3,0))</f>
        <v/>
      </c>
      <c r="D45" s="73" t="str">
        <f>IF($A45="","",VLOOKUP($A45,'Annex 2 EHV charges'!$D:$O,4,0))</f>
        <v/>
      </c>
      <c r="E45" s="76" t="str">
        <f>IFERROR(IF(VLOOKUP($A45,'Annex 2 EHV charges'!$D:$O,9,FALSE)=0,"",VLOOKUP($A45,'Annex 2 EHV charges'!$D:$O,9,FALSE)),"")</f>
        <v/>
      </c>
      <c r="F45" s="77" t="str">
        <f>IFERROR(IF(VLOOKUP($A45,'Annex 2 EHV charges'!$D:$O,10,FALSE)=0,"",VLOOKUP($A45,'Annex 2 EHV charges'!$D:$O,10,FALSE)),"")</f>
        <v/>
      </c>
      <c r="G45" s="78" t="str">
        <f>IFERROR(IF(VLOOKUP($A45,'Annex 2 EHV charges'!$D:$O,11,FALSE)=0,"",VLOOKUP($A45,'Annex 2 EHV charges'!$D:$O,11,FALSE)),"")</f>
        <v/>
      </c>
      <c r="H45" s="78" t="str">
        <f>IFERROR(IF(VLOOKUP($A45,'Annex 2 EHV charges'!$D:$O,12,FALSE)=0,"",VLOOKUP($A45,'Annex 2 EHV charges'!$D:$O,12,FALSE)),"")</f>
        <v/>
      </c>
    </row>
    <row r="46" spans="1:8" ht="28.5" customHeight="1" x14ac:dyDescent="0.2">
      <c r="A46" s="79" t="str">
        <f t="array" ref="A46">IFERROR(INDEX('Annex 2 EHV charges'!$D$10:$D$11, MATCH(0, IF(ISBLANK('Annex 2 EHV charges'!$D$10:$D$11),1, COUNTIF(A$4:$A45, 'Annex 2 EHV charges'!$D$10:$D$11)), 0)),"")</f>
        <v/>
      </c>
      <c r="B46" s="74" t="str">
        <f>IF($A46="","",VLOOKUP($A46,'Annex 2 EHV charges'!$D:$O,2,0))</f>
        <v/>
      </c>
      <c r="C46" s="80" t="str">
        <f>IF($A46="","",VLOOKUP($A46,'Annex 2 EHV charges'!$D:$O,3,0))</f>
        <v/>
      </c>
      <c r="D46" s="73" t="str">
        <f>IF($A46="","",VLOOKUP($A46,'Annex 2 EHV charges'!$D:$O,4,0))</f>
        <v/>
      </c>
      <c r="E46" s="76" t="str">
        <f>IFERROR(IF(VLOOKUP($A46,'Annex 2 EHV charges'!$D:$O,9,FALSE)=0,"",VLOOKUP($A46,'Annex 2 EHV charges'!$D:$O,9,FALSE)),"")</f>
        <v/>
      </c>
      <c r="F46" s="77" t="str">
        <f>IFERROR(IF(VLOOKUP($A46,'Annex 2 EHV charges'!$D:$O,10,FALSE)=0,"",VLOOKUP($A46,'Annex 2 EHV charges'!$D:$O,10,FALSE)),"")</f>
        <v/>
      </c>
      <c r="G46" s="78" t="str">
        <f>IFERROR(IF(VLOOKUP($A46,'Annex 2 EHV charges'!$D:$O,11,FALSE)=0,"",VLOOKUP($A46,'Annex 2 EHV charges'!$D:$O,11,FALSE)),"")</f>
        <v/>
      </c>
      <c r="H46" s="78" t="str">
        <f>IFERROR(IF(VLOOKUP($A46,'Annex 2 EHV charges'!$D:$O,12,FALSE)=0,"",VLOOKUP($A46,'Annex 2 EHV charges'!$D:$O,12,FALSE)),"")</f>
        <v/>
      </c>
    </row>
    <row r="47" spans="1:8" ht="28.5" customHeight="1" x14ac:dyDescent="0.2">
      <c r="A47" s="79" t="str">
        <f t="array" ref="A47">IFERROR(INDEX('Annex 2 EHV charges'!$D$10:$D$11, MATCH(0, IF(ISBLANK('Annex 2 EHV charges'!$D$10:$D$11),1, COUNTIF(A$4:$A46, 'Annex 2 EHV charges'!$D$10:$D$11)), 0)),"")</f>
        <v/>
      </c>
      <c r="B47" s="74" t="str">
        <f>IF($A47="","",VLOOKUP($A47,'Annex 2 EHV charges'!$D:$O,2,0))</f>
        <v/>
      </c>
      <c r="C47" s="80" t="str">
        <f>IF($A47="","",VLOOKUP($A47,'Annex 2 EHV charges'!$D:$O,3,0))</f>
        <v/>
      </c>
      <c r="D47" s="73" t="str">
        <f>IF($A47="","",VLOOKUP($A47,'Annex 2 EHV charges'!$D:$O,4,0))</f>
        <v/>
      </c>
      <c r="E47" s="76" t="str">
        <f>IFERROR(IF(VLOOKUP($A47,'Annex 2 EHV charges'!$D:$O,9,FALSE)=0,"",VLOOKUP($A47,'Annex 2 EHV charges'!$D:$O,9,FALSE)),"")</f>
        <v/>
      </c>
      <c r="F47" s="77" t="str">
        <f>IFERROR(IF(VLOOKUP($A47,'Annex 2 EHV charges'!$D:$O,10,FALSE)=0,"",VLOOKUP($A47,'Annex 2 EHV charges'!$D:$O,10,FALSE)),"")</f>
        <v/>
      </c>
      <c r="G47" s="78" t="str">
        <f>IFERROR(IF(VLOOKUP($A47,'Annex 2 EHV charges'!$D:$O,11,FALSE)=0,"",VLOOKUP($A47,'Annex 2 EHV charges'!$D:$O,11,FALSE)),"")</f>
        <v/>
      </c>
      <c r="H47" s="78" t="str">
        <f>IFERROR(IF(VLOOKUP($A47,'Annex 2 EHV charges'!$D:$O,12,FALSE)=0,"",VLOOKUP($A47,'Annex 2 EHV charges'!$D:$O,12,FALSE)),"")</f>
        <v/>
      </c>
    </row>
    <row r="48" spans="1:8" ht="28.5" customHeight="1" x14ac:dyDescent="0.2">
      <c r="A48" s="79" t="str">
        <f t="array" ref="A48">IFERROR(INDEX('Annex 2 EHV charges'!$D$10:$D$11, MATCH(0, IF(ISBLANK('Annex 2 EHV charges'!$D$10:$D$11),1, COUNTIF(A$4:$A47, 'Annex 2 EHV charges'!$D$10:$D$11)), 0)),"")</f>
        <v/>
      </c>
      <c r="B48" s="74" t="str">
        <f>IF($A48="","",VLOOKUP($A48,'Annex 2 EHV charges'!$D:$O,2,0))</f>
        <v/>
      </c>
      <c r="C48" s="80" t="str">
        <f>IF($A48="","",VLOOKUP($A48,'Annex 2 EHV charges'!$D:$O,3,0))</f>
        <v/>
      </c>
      <c r="D48" s="73" t="str">
        <f>IF($A48="","",VLOOKUP($A48,'Annex 2 EHV charges'!$D:$O,4,0))</f>
        <v/>
      </c>
      <c r="E48" s="76" t="str">
        <f>IFERROR(IF(VLOOKUP($A48,'Annex 2 EHV charges'!$D:$O,9,FALSE)=0,"",VLOOKUP($A48,'Annex 2 EHV charges'!$D:$O,9,FALSE)),"")</f>
        <v/>
      </c>
      <c r="F48" s="77" t="str">
        <f>IFERROR(IF(VLOOKUP($A48,'Annex 2 EHV charges'!$D:$O,10,FALSE)=0,"",VLOOKUP($A48,'Annex 2 EHV charges'!$D:$O,10,FALSE)),"")</f>
        <v/>
      </c>
      <c r="G48" s="78" t="str">
        <f>IFERROR(IF(VLOOKUP($A48,'Annex 2 EHV charges'!$D:$O,11,FALSE)=0,"",VLOOKUP($A48,'Annex 2 EHV charges'!$D:$O,11,FALSE)),"")</f>
        <v/>
      </c>
      <c r="H48" s="78" t="str">
        <f>IFERROR(IF(VLOOKUP($A48,'Annex 2 EHV charges'!$D:$O,12,FALSE)=0,"",VLOOKUP($A48,'Annex 2 EHV charges'!$D:$O,12,FALSE)),"")</f>
        <v/>
      </c>
    </row>
    <row r="49" spans="1:8" ht="28.5" customHeight="1" x14ac:dyDescent="0.2">
      <c r="A49" s="79" t="str">
        <f t="array" ref="A49">IFERROR(INDEX('Annex 2 EHV charges'!$D$10:$D$11, MATCH(0, IF(ISBLANK('Annex 2 EHV charges'!$D$10:$D$11),1, COUNTIF(A$4:$A48, 'Annex 2 EHV charges'!$D$10:$D$11)), 0)),"")</f>
        <v/>
      </c>
      <c r="B49" s="74" t="str">
        <f>IF($A49="","",VLOOKUP($A49,'Annex 2 EHV charges'!$D:$O,2,0))</f>
        <v/>
      </c>
      <c r="C49" s="80" t="str">
        <f>IF($A49="","",VLOOKUP($A49,'Annex 2 EHV charges'!$D:$O,3,0))</f>
        <v/>
      </c>
      <c r="D49" s="73" t="str">
        <f>IF($A49="","",VLOOKUP($A49,'Annex 2 EHV charges'!$D:$O,4,0))</f>
        <v/>
      </c>
      <c r="E49" s="76" t="str">
        <f>IFERROR(IF(VLOOKUP($A49,'Annex 2 EHV charges'!$D:$O,9,FALSE)=0,"",VLOOKUP($A49,'Annex 2 EHV charges'!$D:$O,9,FALSE)),"")</f>
        <v/>
      </c>
      <c r="F49" s="77" t="str">
        <f>IFERROR(IF(VLOOKUP($A49,'Annex 2 EHV charges'!$D:$O,10,FALSE)=0,"",VLOOKUP($A49,'Annex 2 EHV charges'!$D:$O,10,FALSE)),"")</f>
        <v/>
      </c>
      <c r="G49" s="78" t="str">
        <f>IFERROR(IF(VLOOKUP($A49,'Annex 2 EHV charges'!$D:$O,11,FALSE)=0,"",VLOOKUP($A49,'Annex 2 EHV charges'!$D:$O,11,FALSE)),"")</f>
        <v/>
      </c>
      <c r="H49" s="78" t="str">
        <f>IFERROR(IF(VLOOKUP($A49,'Annex 2 EHV charges'!$D:$O,12,FALSE)=0,"",VLOOKUP($A49,'Annex 2 EHV charges'!$D:$O,12,FALSE)),"")</f>
        <v/>
      </c>
    </row>
    <row r="50" spans="1:8" ht="28.5" customHeight="1" x14ac:dyDescent="0.2">
      <c r="A50" s="79" t="str">
        <f t="array" ref="A50">IFERROR(INDEX('Annex 2 EHV charges'!$D$10:$D$11, MATCH(0, IF(ISBLANK('Annex 2 EHV charges'!$D$10:$D$11),1, COUNTIF(A$4:$A49, 'Annex 2 EHV charges'!$D$10:$D$11)), 0)),"")</f>
        <v/>
      </c>
      <c r="B50" s="74" t="str">
        <f>IF($A50="","",VLOOKUP($A50,'Annex 2 EHV charges'!$D:$O,2,0))</f>
        <v/>
      </c>
      <c r="C50" s="80" t="str">
        <f>IF($A50="","",VLOOKUP($A50,'Annex 2 EHV charges'!$D:$O,3,0))</f>
        <v/>
      </c>
      <c r="D50" s="73" t="str">
        <f>IF($A50="","",VLOOKUP($A50,'Annex 2 EHV charges'!$D:$O,4,0))</f>
        <v/>
      </c>
      <c r="E50" s="76" t="str">
        <f>IFERROR(IF(VLOOKUP($A50,'Annex 2 EHV charges'!$D:$O,9,FALSE)=0,"",VLOOKUP($A50,'Annex 2 EHV charges'!$D:$O,9,FALSE)),"")</f>
        <v/>
      </c>
      <c r="F50" s="77" t="str">
        <f>IFERROR(IF(VLOOKUP($A50,'Annex 2 EHV charges'!$D:$O,10,FALSE)=0,"",VLOOKUP($A50,'Annex 2 EHV charges'!$D:$O,10,FALSE)),"")</f>
        <v/>
      </c>
      <c r="G50" s="78" t="str">
        <f>IFERROR(IF(VLOOKUP($A50,'Annex 2 EHV charges'!$D:$O,11,FALSE)=0,"",VLOOKUP($A50,'Annex 2 EHV charges'!$D:$O,11,FALSE)),"")</f>
        <v/>
      </c>
      <c r="H50" s="78" t="str">
        <f>IFERROR(IF(VLOOKUP($A50,'Annex 2 EHV charges'!$D:$O,12,FALSE)=0,"",VLOOKUP($A50,'Annex 2 EHV charges'!$D:$O,12,FALSE)),"")</f>
        <v/>
      </c>
    </row>
    <row r="51" spans="1:8" ht="28.5" customHeight="1" x14ac:dyDescent="0.2">
      <c r="A51" s="79" t="str">
        <f t="array" ref="A51">IFERROR(INDEX('Annex 2 EHV charges'!$D$10:$D$11, MATCH(0, IF(ISBLANK('Annex 2 EHV charges'!$D$10:$D$11),1, COUNTIF(A$4:$A50, 'Annex 2 EHV charges'!$D$10:$D$11)), 0)),"")</f>
        <v/>
      </c>
      <c r="B51" s="74" t="str">
        <f>IF($A51="","",VLOOKUP($A51,'Annex 2 EHV charges'!$D:$O,2,0))</f>
        <v/>
      </c>
      <c r="C51" s="80" t="str">
        <f>IF($A51="","",VLOOKUP($A51,'Annex 2 EHV charges'!$D:$O,3,0))</f>
        <v/>
      </c>
      <c r="D51" s="73" t="str">
        <f>IF($A51="","",VLOOKUP($A51,'Annex 2 EHV charges'!$D:$O,4,0))</f>
        <v/>
      </c>
      <c r="E51" s="76" t="str">
        <f>IFERROR(IF(VLOOKUP($A51,'Annex 2 EHV charges'!$D:$O,9,FALSE)=0,"",VLOOKUP($A51,'Annex 2 EHV charges'!$D:$O,9,FALSE)),"")</f>
        <v/>
      </c>
      <c r="F51" s="77" t="str">
        <f>IFERROR(IF(VLOOKUP($A51,'Annex 2 EHV charges'!$D:$O,10,FALSE)=0,"",VLOOKUP($A51,'Annex 2 EHV charges'!$D:$O,10,FALSE)),"")</f>
        <v/>
      </c>
      <c r="G51" s="78" t="str">
        <f>IFERROR(IF(VLOOKUP($A51,'Annex 2 EHV charges'!$D:$O,11,FALSE)=0,"",VLOOKUP($A51,'Annex 2 EHV charges'!$D:$O,11,FALSE)),"")</f>
        <v/>
      </c>
      <c r="H51" s="78" t="str">
        <f>IFERROR(IF(VLOOKUP($A51,'Annex 2 EHV charges'!$D:$O,12,FALSE)=0,"",VLOOKUP($A51,'Annex 2 EHV charges'!$D:$O,12,FALSE)),"")</f>
        <v/>
      </c>
    </row>
    <row r="52" spans="1:8" ht="28.5" customHeight="1" x14ac:dyDescent="0.2">
      <c r="A52" s="79" t="str">
        <f t="array" ref="A52">IFERROR(INDEX('Annex 2 EHV charges'!$D$10:$D$11, MATCH(0, IF(ISBLANK('Annex 2 EHV charges'!$D$10:$D$11),1, COUNTIF(A$4:$A51, 'Annex 2 EHV charges'!$D$10:$D$11)), 0)),"")</f>
        <v/>
      </c>
      <c r="B52" s="74" t="str">
        <f>IF($A52="","",VLOOKUP($A52,'Annex 2 EHV charges'!$D:$O,2,0))</f>
        <v/>
      </c>
      <c r="C52" s="80" t="str">
        <f>IF($A52="","",VLOOKUP($A52,'Annex 2 EHV charges'!$D:$O,3,0))</f>
        <v/>
      </c>
      <c r="D52" s="73" t="str">
        <f>IF($A52="","",VLOOKUP($A52,'Annex 2 EHV charges'!$D:$O,4,0))</f>
        <v/>
      </c>
      <c r="E52" s="76" t="str">
        <f>IFERROR(IF(VLOOKUP($A52,'Annex 2 EHV charges'!$D:$O,9,FALSE)=0,"",VLOOKUP($A52,'Annex 2 EHV charges'!$D:$O,9,FALSE)),"")</f>
        <v/>
      </c>
      <c r="F52" s="77" t="str">
        <f>IFERROR(IF(VLOOKUP($A52,'Annex 2 EHV charges'!$D:$O,10,FALSE)=0,"",VLOOKUP($A52,'Annex 2 EHV charges'!$D:$O,10,FALSE)),"")</f>
        <v/>
      </c>
      <c r="G52" s="78" t="str">
        <f>IFERROR(IF(VLOOKUP($A52,'Annex 2 EHV charges'!$D:$O,11,FALSE)=0,"",VLOOKUP($A52,'Annex 2 EHV charges'!$D:$O,11,FALSE)),"")</f>
        <v/>
      </c>
      <c r="H52" s="78" t="str">
        <f>IFERROR(IF(VLOOKUP($A52,'Annex 2 EHV charges'!$D:$O,12,FALSE)=0,"",VLOOKUP($A52,'Annex 2 EHV charges'!$D:$O,12,FALSE)),"")</f>
        <v/>
      </c>
    </row>
    <row r="53" spans="1:8" ht="28.5" customHeight="1" x14ac:dyDescent="0.2">
      <c r="A53" s="79" t="str">
        <f t="array" ref="A53">IFERROR(INDEX('Annex 2 EHV charges'!$D$10:$D$11, MATCH(0, IF(ISBLANK('Annex 2 EHV charges'!$D$10:$D$11),1, COUNTIF(A$4:$A52, 'Annex 2 EHV charges'!$D$10:$D$11)), 0)),"")</f>
        <v/>
      </c>
      <c r="B53" s="74" t="str">
        <f>IF($A53="","",VLOOKUP($A53,'Annex 2 EHV charges'!$D:$O,2,0))</f>
        <v/>
      </c>
      <c r="C53" s="80" t="str">
        <f>IF($A53="","",VLOOKUP($A53,'Annex 2 EHV charges'!$D:$O,3,0))</f>
        <v/>
      </c>
      <c r="D53" s="73" t="str">
        <f>IF($A53="","",VLOOKUP($A53,'Annex 2 EHV charges'!$D:$O,4,0))</f>
        <v/>
      </c>
      <c r="E53" s="76" t="str">
        <f>IFERROR(IF(VLOOKUP($A53,'Annex 2 EHV charges'!$D:$O,9,FALSE)=0,"",VLOOKUP($A53,'Annex 2 EHV charges'!$D:$O,9,FALSE)),"")</f>
        <v/>
      </c>
      <c r="F53" s="77" t="str">
        <f>IFERROR(IF(VLOOKUP($A53,'Annex 2 EHV charges'!$D:$O,10,FALSE)=0,"",VLOOKUP($A53,'Annex 2 EHV charges'!$D:$O,10,FALSE)),"")</f>
        <v/>
      </c>
      <c r="G53" s="78" t="str">
        <f>IFERROR(IF(VLOOKUP($A53,'Annex 2 EHV charges'!$D:$O,11,FALSE)=0,"",VLOOKUP($A53,'Annex 2 EHV charges'!$D:$O,11,FALSE)),"")</f>
        <v/>
      </c>
      <c r="H53" s="78" t="str">
        <f>IFERROR(IF(VLOOKUP($A53,'Annex 2 EHV charges'!$D:$O,12,FALSE)=0,"",VLOOKUP($A53,'Annex 2 EHV charges'!$D:$O,12,FALSE)),"")</f>
        <v/>
      </c>
    </row>
    <row r="54" spans="1:8" ht="28.5" customHeight="1" x14ac:dyDescent="0.2">
      <c r="A54" s="79" t="str">
        <f t="array" ref="A54">IFERROR(INDEX('Annex 2 EHV charges'!$D$10:$D$11, MATCH(0, IF(ISBLANK('Annex 2 EHV charges'!$D$10:$D$11),1, COUNTIF(A$4:$A53, 'Annex 2 EHV charges'!$D$10:$D$11)), 0)),"")</f>
        <v/>
      </c>
      <c r="B54" s="74" t="str">
        <f>IF($A54="","",VLOOKUP($A54,'Annex 2 EHV charges'!$D:$O,2,0))</f>
        <v/>
      </c>
      <c r="C54" s="80" t="str">
        <f>IF($A54="","",VLOOKUP($A54,'Annex 2 EHV charges'!$D:$O,3,0))</f>
        <v/>
      </c>
      <c r="D54" s="73" t="str">
        <f>IF($A54="","",VLOOKUP($A54,'Annex 2 EHV charges'!$D:$O,4,0))</f>
        <v/>
      </c>
      <c r="E54" s="76" t="str">
        <f>IFERROR(IF(VLOOKUP($A54,'Annex 2 EHV charges'!$D:$O,9,FALSE)=0,"",VLOOKUP($A54,'Annex 2 EHV charges'!$D:$O,9,FALSE)),"")</f>
        <v/>
      </c>
      <c r="F54" s="77" t="str">
        <f>IFERROR(IF(VLOOKUP($A54,'Annex 2 EHV charges'!$D:$O,10,FALSE)=0,"",VLOOKUP($A54,'Annex 2 EHV charges'!$D:$O,10,FALSE)),"")</f>
        <v/>
      </c>
      <c r="G54" s="78" t="str">
        <f>IFERROR(IF(VLOOKUP($A54,'Annex 2 EHV charges'!$D:$O,11,FALSE)=0,"",VLOOKUP($A54,'Annex 2 EHV charges'!$D:$O,11,FALSE)),"")</f>
        <v/>
      </c>
      <c r="H54" s="78" t="str">
        <f>IFERROR(IF(VLOOKUP($A54,'Annex 2 EHV charges'!$D:$O,12,FALSE)=0,"",VLOOKUP($A54,'Annex 2 EHV charges'!$D:$O,12,FALSE)),"")</f>
        <v/>
      </c>
    </row>
    <row r="55" spans="1:8" ht="28.5" customHeight="1" x14ac:dyDescent="0.2">
      <c r="A55" s="79" t="str">
        <f t="array" ref="A55">IFERROR(INDEX('Annex 2 EHV charges'!$D$10:$D$11, MATCH(0, IF(ISBLANK('Annex 2 EHV charges'!$D$10:$D$11),1, COUNTIF(A$4:$A54, 'Annex 2 EHV charges'!$D$10:$D$11)), 0)),"")</f>
        <v/>
      </c>
      <c r="B55" s="74" t="str">
        <f>IF($A55="","",VLOOKUP($A55,'Annex 2 EHV charges'!$D:$O,2,0))</f>
        <v/>
      </c>
      <c r="C55" s="80" t="str">
        <f>IF($A55="","",VLOOKUP($A55,'Annex 2 EHV charges'!$D:$O,3,0))</f>
        <v/>
      </c>
      <c r="D55" s="73" t="str">
        <f>IF($A55="","",VLOOKUP($A55,'Annex 2 EHV charges'!$D:$O,4,0))</f>
        <v/>
      </c>
      <c r="E55" s="76" t="str">
        <f>IFERROR(IF(VLOOKUP($A55,'Annex 2 EHV charges'!$D:$O,9,FALSE)=0,"",VLOOKUP($A55,'Annex 2 EHV charges'!$D:$O,9,FALSE)),"")</f>
        <v/>
      </c>
      <c r="F55" s="77" t="str">
        <f>IFERROR(IF(VLOOKUP($A55,'Annex 2 EHV charges'!$D:$O,10,FALSE)=0,"",VLOOKUP($A55,'Annex 2 EHV charges'!$D:$O,10,FALSE)),"")</f>
        <v/>
      </c>
      <c r="G55" s="78" t="str">
        <f>IFERROR(IF(VLOOKUP($A55,'Annex 2 EHV charges'!$D:$O,11,FALSE)=0,"",VLOOKUP($A55,'Annex 2 EHV charges'!$D:$O,11,FALSE)),"")</f>
        <v/>
      </c>
      <c r="H55" s="78" t="str">
        <f>IFERROR(IF(VLOOKUP($A55,'Annex 2 EHV charges'!$D:$O,12,FALSE)=0,"",VLOOKUP($A55,'Annex 2 EHV charges'!$D:$O,12,FALSE)),"")</f>
        <v/>
      </c>
    </row>
    <row r="56" spans="1:8" ht="28.5" customHeight="1" x14ac:dyDescent="0.2">
      <c r="A56" s="79" t="str">
        <f t="array" ref="A56">IFERROR(INDEX('Annex 2 EHV charges'!$D$10:$D$11, MATCH(0, IF(ISBLANK('Annex 2 EHV charges'!$D$10:$D$11),1, COUNTIF(A$4:$A55, 'Annex 2 EHV charges'!$D$10:$D$11)), 0)),"")</f>
        <v/>
      </c>
      <c r="B56" s="74" t="str">
        <f>IF($A56="","",VLOOKUP($A56,'Annex 2 EHV charges'!$D:$O,2,0))</f>
        <v/>
      </c>
      <c r="C56" s="80" t="str">
        <f>IF($A56="","",VLOOKUP($A56,'Annex 2 EHV charges'!$D:$O,3,0))</f>
        <v/>
      </c>
      <c r="D56" s="73" t="str">
        <f>IF($A56="","",VLOOKUP($A56,'Annex 2 EHV charges'!$D:$O,4,0))</f>
        <v/>
      </c>
      <c r="E56" s="76" t="str">
        <f>IFERROR(IF(VLOOKUP($A56,'Annex 2 EHV charges'!$D:$O,9,FALSE)=0,"",VLOOKUP($A56,'Annex 2 EHV charges'!$D:$O,9,FALSE)),"")</f>
        <v/>
      </c>
      <c r="F56" s="77" t="str">
        <f>IFERROR(IF(VLOOKUP($A56,'Annex 2 EHV charges'!$D:$O,10,FALSE)=0,"",VLOOKUP($A56,'Annex 2 EHV charges'!$D:$O,10,FALSE)),"")</f>
        <v/>
      </c>
      <c r="G56" s="78" t="str">
        <f>IFERROR(IF(VLOOKUP($A56,'Annex 2 EHV charges'!$D:$O,11,FALSE)=0,"",VLOOKUP($A56,'Annex 2 EHV charges'!$D:$O,11,FALSE)),"")</f>
        <v/>
      </c>
      <c r="H56" s="78" t="str">
        <f>IFERROR(IF(VLOOKUP($A56,'Annex 2 EHV charges'!$D:$O,12,FALSE)=0,"",VLOOKUP($A56,'Annex 2 EHV charges'!$D:$O,12,FALSE)),"")</f>
        <v/>
      </c>
    </row>
    <row r="57" spans="1:8" ht="28.5" customHeight="1" x14ac:dyDescent="0.2">
      <c r="A57" s="79" t="str">
        <f t="array" ref="A57">IFERROR(INDEX('Annex 2 EHV charges'!$D$10:$D$11, MATCH(0, IF(ISBLANK('Annex 2 EHV charges'!$D$10:$D$11),1, COUNTIF(A$4:$A56, 'Annex 2 EHV charges'!$D$10:$D$11)), 0)),"")</f>
        <v/>
      </c>
      <c r="B57" s="74" t="str">
        <f>IF($A57="","",VLOOKUP($A57,'Annex 2 EHV charges'!$D:$O,2,0))</f>
        <v/>
      </c>
      <c r="C57" s="80" t="str">
        <f>IF($A57="","",VLOOKUP($A57,'Annex 2 EHV charges'!$D:$O,3,0))</f>
        <v/>
      </c>
      <c r="D57" s="73" t="str">
        <f>IF($A57="","",VLOOKUP($A57,'Annex 2 EHV charges'!$D:$O,4,0))</f>
        <v/>
      </c>
      <c r="E57" s="76" t="str">
        <f>IFERROR(IF(VLOOKUP($A57,'Annex 2 EHV charges'!$D:$O,9,FALSE)=0,"",VLOOKUP($A57,'Annex 2 EHV charges'!$D:$O,9,FALSE)),"")</f>
        <v/>
      </c>
      <c r="F57" s="77" t="str">
        <f>IFERROR(IF(VLOOKUP($A57,'Annex 2 EHV charges'!$D:$O,10,FALSE)=0,"",VLOOKUP($A57,'Annex 2 EHV charges'!$D:$O,10,FALSE)),"")</f>
        <v/>
      </c>
      <c r="G57" s="78" t="str">
        <f>IFERROR(IF(VLOOKUP($A57,'Annex 2 EHV charges'!$D:$O,11,FALSE)=0,"",VLOOKUP($A57,'Annex 2 EHV charges'!$D:$O,11,FALSE)),"")</f>
        <v/>
      </c>
      <c r="H57" s="78" t="str">
        <f>IFERROR(IF(VLOOKUP($A57,'Annex 2 EHV charges'!$D:$O,12,FALSE)=0,"",VLOOKUP($A57,'Annex 2 EHV charges'!$D:$O,12,FALSE)),"")</f>
        <v/>
      </c>
    </row>
    <row r="58" spans="1:8" ht="28.5" customHeight="1" x14ac:dyDescent="0.2">
      <c r="A58" s="79" t="str">
        <f t="array" ref="A58">IFERROR(INDEX('Annex 2 EHV charges'!$D$10:$D$11, MATCH(0, IF(ISBLANK('Annex 2 EHV charges'!$D$10:$D$11),1, COUNTIF(A$4:$A57, 'Annex 2 EHV charges'!$D$10:$D$11)), 0)),"")</f>
        <v/>
      </c>
      <c r="B58" s="74" t="str">
        <f>IF($A58="","",VLOOKUP($A58,'Annex 2 EHV charges'!$D:$O,2,0))</f>
        <v/>
      </c>
      <c r="C58" s="80" t="str">
        <f>IF($A58="","",VLOOKUP($A58,'Annex 2 EHV charges'!$D:$O,3,0))</f>
        <v/>
      </c>
      <c r="D58" s="73" t="str">
        <f>IF($A58="","",VLOOKUP($A58,'Annex 2 EHV charges'!$D:$O,4,0))</f>
        <v/>
      </c>
      <c r="E58" s="76" t="str">
        <f>IFERROR(IF(VLOOKUP($A58,'Annex 2 EHV charges'!$D:$O,9,FALSE)=0,"",VLOOKUP($A58,'Annex 2 EHV charges'!$D:$O,9,FALSE)),"")</f>
        <v/>
      </c>
      <c r="F58" s="77" t="str">
        <f>IFERROR(IF(VLOOKUP($A58,'Annex 2 EHV charges'!$D:$O,10,FALSE)=0,"",VLOOKUP($A58,'Annex 2 EHV charges'!$D:$O,10,FALSE)),"")</f>
        <v/>
      </c>
      <c r="G58" s="78" t="str">
        <f>IFERROR(IF(VLOOKUP($A58,'Annex 2 EHV charges'!$D:$O,11,FALSE)=0,"",VLOOKUP($A58,'Annex 2 EHV charges'!$D:$O,11,FALSE)),"")</f>
        <v/>
      </c>
      <c r="H58" s="78" t="str">
        <f>IFERROR(IF(VLOOKUP($A58,'Annex 2 EHV charges'!$D:$O,12,FALSE)=0,"",VLOOKUP($A58,'Annex 2 EHV charges'!$D:$O,12,FALSE)),"")</f>
        <v/>
      </c>
    </row>
    <row r="59" spans="1:8" ht="28.5" customHeight="1" x14ac:dyDescent="0.2">
      <c r="A59" s="79" t="str">
        <f t="array" ref="A59">IFERROR(INDEX('Annex 2 EHV charges'!$D$10:$D$11, MATCH(0, IF(ISBLANK('Annex 2 EHV charges'!$D$10:$D$11),1, COUNTIF(A$4:$A58, 'Annex 2 EHV charges'!$D$10:$D$11)), 0)),"")</f>
        <v/>
      </c>
      <c r="B59" s="74" t="str">
        <f>IF($A59="","",VLOOKUP($A59,'Annex 2 EHV charges'!$D:$O,2,0))</f>
        <v/>
      </c>
      <c r="C59" s="80" t="str">
        <f>IF($A59="","",VLOOKUP($A59,'Annex 2 EHV charges'!$D:$O,3,0))</f>
        <v/>
      </c>
      <c r="D59" s="73" t="str">
        <f>IF($A59="","",VLOOKUP($A59,'Annex 2 EHV charges'!$D:$O,4,0))</f>
        <v/>
      </c>
      <c r="E59" s="76" t="str">
        <f>IFERROR(IF(VLOOKUP($A59,'Annex 2 EHV charges'!$D:$O,9,FALSE)=0,"",VLOOKUP($A59,'Annex 2 EHV charges'!$D:$O,9,FALSE)),"")</f>
        <v/>
      </c>
      <c r="F59" s="77" t="str">
        <f>IFERROR(IF(VLOOKUP($A59,'Annex 2 EHV charges'!$D:$O,10,FALSE)=0,"",VLOOKUP($A59,'Annex 2 EHV charges'!$D:$O,10,FALSE)),"")</f>
        <v/>
      </c>
      <c r="G59" s="78" t="str">
        <f>IFERROR(IF(VLOOKUP($A59,'Annex 2 EHV charges'!$D:$O,11,FALSE)=0,"",VLOOKUP($A59,'Annex 2 EHV charges'!$D:$O,11,FALSE)),"")</f>
        <v/>
      </c>
      <c r="H59" s="78" t="str">
        <f>IFERROR(IF(VLOOKUP($A59,'Annex 2 EHV charges'!$D:$O,12,FALSE)=0,"",VLOOKUP($A59,'Annex 2 EHV charges'!$D:$O,12,FALSE)),"")</f>
        <v/>
      </c>
    </row>
    <row r="60" spans="1:8" ht="28.5" customHeight="1" x14ac:dyDescent="0.2">
      <c r="A60" s="79" t="str">
        <f t="array" ref="A60">IFERROR(INDEX('Annex 2 EHV charges'!$D$10:$D$11, MATCH(0, IF(ISBLANK('Annex 2 EHV charges'!$D$10:$D$11),1, COUNTIF(A$4:$A59, 'Annex 2 EHV charges'!$D$10:$D$11)), 0)),"")</f>
        <v/>
      </c>
      <c r="B60" s="74" t="str">
        <f>IF($A60="","",VLOOKUP($A60,'Annex 2 EHV charges'!$D:$O,2,0))</f>
        <v/>
      </c>
      <c r="C60" s="80" t="str">
        <f>IF($A60="","",VLOOKUP($A60,'Annex 2 EHV charges'!$D:$O,3,0))</f>
        <v/>
      </c>
      <c r="D60" s="73" t="str">
        <f>IF($A60="","",VLOOKUP($A60,'Annex 2 EHV charges'!$D:$O,4,0))</f>
        <v/>
      </c>
      <c r="E60" s="76" t="str">
        <f>IFERROR(IF(VLOOKUP($A60,'Annex 2 EHV charges'!$D:$O,9,FALSE)=0,"",VLOOKUP($A60,'Annex 2 EHV charges'!$D:$O,9,FALSE)),"")</f>
        <v/>
      </c>
      <c r="F60" s="77" t="str">
        <f>IFERROR(IF(VLOOKUP($A60,'Annex 2 EHV charges'!$D:$O,10,FALSE)=0,"",VLOOKUP($A60,'Annex 2 EHV charges'!$D:$O,10,FALSE)),"")</f>
        <v/>
      </c>
      <c r="G60" s="78" t="str">
        <f>IFERROR(IF(VLOOKUP($A60,'Annex 2 EHV charges'!$D:$O,11,FALSE)=0,"",VLOOKUP($A60,'Annex 2 EHV charges'!$D:$O,11,FALSE)),"")</f>
        <v/>
      </c>
      <c r="H60" s="78" t="str">
        <f>IFERROR(IF(VLOOKUP($A60,'Annex 2 EHV charges'!$D:$O,12,FALSE)=0,"",VLOOKUP($A60,'Annex 2 EHV charges'!$D:$O,12,FALSE)),"")</f>
        <v/>
      </c>
    </row>
    <row r="61" spans="1:8" ht="28.5" customHeight="1" x14ac:dyDescent="0.2">
      <c r="A61" s="79" t="str">
        <f t="array" ref="A61">IFERROR(INDEX('Annex 2 EHV charges'!$D$10:$D$11, MATCH(0, IF(ISBLANK('Annex 2 EHV charges'!$D$10:$D$11),1, COUNTIF(A$4:$A60, 'Annex 2 EHV charges'!$D$10:$D$11)), 0)),"")</f>
        <v/>
      </c>
      <c r="B61" s="74" t="str">
        <f>IF($A61="","",VLOOKUP($A61,'Annex 2 EHV charges'!$D:$O,2,0))</f>
        <v/>
      </c>
      <c r="C61" s="80" t="str">
        <f>IF($A61="","",VLOOKUP($A61,'Annex 2 EHV charges'!$D:$O,3,0))</f>
        <v/>
      </c>
      <c r="D61" s="73" t="str">
        <f>IF($A61="","",VLOOKUP($A61,'Annex 2 EHV charges'!$D:$O,4,0))</f>
        <v/>
      </c>
      <c r="E61" s="76" t="str">
        <f>IFERROR(IF(VLOOKUP($A61,'Annex 2 EHV charges'!$D:$O,9,FALSE)=0,"",VLOOKUP($A61,'Annex 2 EHV charges'!$D:$O,9,FALSE)),"")</f>
        <v/>
      </c>
      <c r="F61" s="77" t="str">
        <f>IFERROR(IF(VLOOKUP($A61,'Annex 2 EHV charges'!$D:$O,10,FALSE)=0,"",VLOOKUP($A61,'Annex 2 EHV charges'!$D:$O,10,FALSE)),"")</f>
        <v/>
      </c>
      <c r="G61" s="78" t="str">
        <f>IFERROR(IF(VLOOKUP($A61,'Annex 2 EHV charges'!$D:$O,11,FALSE)=0,"",VLOOKUP($A61,'Annex 2 EHV charges'!$D:$O,11,FALSE)),"")</f>
        <v/>
      </c>
      <c r="H61" s="78" t="str">
        <f>IFERROR(IF(VLOOKUP($A61,'Annex 2 EHV charges'!$D:$O,12,FALSE)=0,"",VLOOKUP($A61,'Annex 2 EHV charges'!$D:$O,12,FALSE)),"")</f>
        <v/>
      </c>
    </row>
    <row r="62" spans="1:8" ht="28.5" customHeight="1" x14ac:dyDescent="0.2">
      <c r="A62" s="79" t="str">
        <f t="array" ref="A62">IFERROR(INDEX('Annex 2 EHV charges'!$D$10:$D$11, MATCH(0, IF(ISBLANK('Annex 2 EHV charges'!$D$10:$D$11),1, COUNTIF(A$4:$A61, 'Annex 2 EHV charges'!$D$10:$D$11)), 0)),"")</f>
        <v/>
      </c>
      <c r="B62" s="74" t="str">
        <f>IF($A62="","",VLOOKUP($A62,'Annex 2 EHV charges'!$D:$O,2,0))</f>
        <v/>
      </c>
      <c r="C62" s="80" t="str">
        <f>IF($A62="","",VLOOKUP($A62,'Annex 2 EHV charges'!$D:$O,3,0))</f>
        <v/>
      </c>
      <c r="D62" s="73" t="str">
        <f>IF($A62="","",VLOOKUP($A62,'Annex 2 EHV charges'!$D:$O,4,0))</f>
        <v/>
      </c>
      <c r="E62" s="76" t="str">
        <f>IFERROR(IF(VLOOKUP($A62,'Annex 2 EHV charges'!$D:$O,9,FALSE)=0,"",VLOOKUP($A62,'Annex 2 EHV charges'!$D:$O,9,FALSE)),"")</f>
        <v/>
      </c>
      <c r="F62" s="77" t="str">
        <f>IFERROR(IF(VLOOKUP($A62,'Annex 2 EHV charges'!$D:$O,10,FALSE)=0,"",VLOOKUP($A62,'Annex 2 EHV charges'!$D:$O,10,FALSE)),"")</f>
        <v/>
      </c>
      <c r="G62" s="78" t="str">
        <f>IFERROR(IF(VLOOKUP($A62,'Annex 2 EHV charges'!$D:$O,11,FALSE)=0,"",VLOOKUP($A62,'Annex 2 EHV charges'!$D:$O,11,FALSE)),"")</f>
        <v/>
      </c>
      <c r="H62" s="78" t="str">
        <f>IFERROR(IF(VLOOKUP($A62,'Annex 2 EHV charges'!$D:$O,12,FALSE)=0,"",VLOOKUP($A62,'Annex 2 EHV charges'!$D:$O,12,FALSE)),"")</f>
        <v/>
      </c>
    </row>
    <row r="63" spans="1:8" ht="28.5" customHeight="1" x14ac:dyDescent="0.2">
      <c r="A63" s="79" t="str">
        <f t="array" ref="A63">IFERROR(INDEX('Annex 2 EHV charges'!$D$10:$D$11, MATCH(0, IF(ISBLANK('Annex 2 EHV charges'!$D$10:$D$11),1, COUNTIF(A$4:$A62, 'Annex 2 EHV charges'!$D$10:$D$11)), 0)),"")</f>
        <v/>
      </c>
      <c r="B63" s="74" t="str">
        <f>IF($A63="","",VLOOKUP($A63,'Annex 2 EHV charges'!$D:$O,2,0))</f>
        <v/>
      </c>
      <c r="C63" s="80" t="str">
        <f>IF($A63="","",VLOOKUP($A63,'Annex 2 EHV charges'!$D:$O,3,0))</f>
        <v/>
      </c>
      <c r="D63" s="73" t="str">
        <f>IF($A63="","",VLOOKUP($A63,'Annex 2 EHV charges'!$D:$O,4,0))</f>
        <v/>
      </c>
      <c r="E63" s="76" t="str">
        <f>IFERROR(IF(VLOOKUP($A63,'Annex 2 EHV charges'!$D:$O,9,FALSE)=0,"",VLOOKUP($A63,'Annex 2 EHV charges'!$D:$O,9,FALSE)),"")</f>
        <v/>
      </c>
      <c r="F63" s="77" t="str">
        <f>IFERROR(IF(VLOOKUP($A63,'Annex 2 EHV charges'!$D:$O,10,FALSE)=0,"",VLOOKUP($A63,'Annex 2 EHV charges'!$D:$O,10,FALSE)),"")</f>
        <v/>
      </c>
      <c r="G63" s="78" t="str">
        <f>IFERROR(IF(VLOOKUP($A63,'Annex 2 EHV charges'!$D:$O,11,FALSE)=0,"",VLOOKUP($A63,'Annex 2 EHV charges'!$D:$O,11,FALSE)),"")</f>
        <v/>
      </c>
      <c r="H63" s="78" t="str">
        <f>IFERROR(IF(VLOOKUP($A63,'Annex 2 EHV charges'!$D:$O,12,FALSE)=0,"",VLOOKUP($A63,'Annex 2 EHV charges'!$D:$O,12,FALSE)),"")</f>
        <v/>
      </c>
    </row>
    <row r="64" spans="1:8" ht="28.5" customHeight="1" x14ac:dyDescent="0.2">
      <c r="A64" s="79" t="str">
        <f t="array" ref="A64">IFERROR(INDEX('Annex 2 EHV charges'!$D$10:$D$11, MATCH(0, IF(ISBLANK('Annex 2 EHV charges'!$D$10:$D$11),1, COUNTIF(A$4:$A63, 'Annex 2 EHV charges'!$D$10:$D$11)), 0)),"")</f>
        <v/>
      </c>
      <c r="B64" s="74" t="str">
        <f>IF($A64="","",VLOOKUP($A64,'Annex 2 EHV charges'!$D:$O,2,0))</f>
        <v/>
      </c>
      <c r="C64" s="80" t="str">
        <f>IF($A64="","",VLOOKUP($A64,'Annex 2 EHV charges'!$D:$O,3,0))</f>
        <v/>
      </c>
      <c r="D64" s="73" t="str">
        <f>IF($A64="","",VLOOKUP($A64,'Annex 2 EHV charges'!$D:$O,4,0))</f>
        <v/>
      </c>
      <c r="E64" s="76" t="str">
        <f>IFERROR(IF(VLOOKUP($A64,'Annex 2 EHV charges'!$D:$O,9,FALSE)=0,"",VLOOKUP($A64,'Annex 2 EHV charges'!$D:$O,9,FALSE)),"")</f>
        <v/>
      </c>
      <c r="F64" s="77" t="str">
        <f>IFERROR(IF(VLOOKUP($A64,'Annex 2 EHV charges'!$D:$O,10,FALSE)=0,"",VLOOKUP($A64,'Annex 2 EHV charges'!$D:$O,10,FALSE)),"")</f>
        <v/>
      </c>
      <c r="G64" s="78" t="str">
        <f>IFERROR(IF(VLOOKUP($A64,'Annex 2 EHV charges'!$D:$O,11,FALSE)=0,"",VLOOKUP($A64,'Annex 2 EHV charges'!$D:$O,11,FALSE)),"")</f>
        <v/>
      </c>
      <c r="H64" s="78" t="str">
        <f>IFERROR(IF(VLOOKUP($A64,'Annex 2 EHV charges'!$D:$O,12,FALSE)=0,"",VLOOKUP($A64,'Annex 2 EHV charges'!$D:$O,12,FALSE)),"")</f>
        <v/>
      </c>
    </row>
    <row r="65" spans="1:8" ht="28.5" customHeight="1" x14ac:dyDescent="0.2">
      <c r="A65" s="79" t="str">
        <f t="array" ref="A65">IFERROR(INDEX('Annex 2 EHV charges'!$D$10:$D$11, MATCH(0, IF(ISBLANK('Annex 2 EHV charges'!$D$10:$D$11),1, COUNTIF(A$4:$A64, 'Annex 2 EHV charges'!$D$10:$D$11)), 0)),"")</f>
        <v/>
      </c>
      <c r="B65" s="74" t="str">
        <f>IF($A65="","",VLOOKUP($A65,'Annex 2 EHV charges'!$D:$O,2,0))</f>
        <v/>
      </c>
      <c r="C65" s="80" t="str">
        <f>IF($A65="","",VLOOKUP($A65,'Annex 2 EHV charges'!$D:$O,3,0))</f>
        <v/>
      </c>
      <c r="D65" s="73" t="str">
        <f>IF($A65="","",VLOOKUP($A65,'Annex 2 EHV charges'!$D:$O,4,0))</f>
        <v/>
      </c>
      <c r="E65" s="76" t="str">
        <f>IFERROR(IF(VLOOKUP($A65,'Annex 2 EHV charges'!$D:$O,9,FALSE)=0,"",VLOOKUP($A65,'Annex 2 EHV charges'!$D:$O,9,FALSE)),"")</f>
        <v/>
      </c>
      <c r="F65" s="77" t="str">
        <f>IFERROR(IF(VLOOKUP($A65,'Annex 2 EHV charges'!$D:$O,10,FALSE)=0,"",VLOOKUP($A65,'Annex 2 EHV charges'!$D:$O,10,FALSE)),"")</f>
        <v/>
      </c>
      <c r="G65" s="78" t="str">
        <f>IFERROR(IF(VLOOKUP($A65,'Annex 2 EHV charges'!$D:$O,11,FALSE)=0,"",VLOOKUP($A65,'Annex 2 EHV charges'!$D:$O,11,FALSE)),"")</f>
        <v/>
      </c>
      <c r="H65" s="78" t="str">
        <f>IFERROR(IF(VLOOKUP($A65,'Annex 2 EHV charges'!$D:$O,12,FALSE)=0,"",VLOOKUP($A65,'Annex 2 EHV charges'!$D:$O,12,FALSE)),"")</f>
        <v/>
      </c>
    </row>
    <row r="66" spans="1:8" ht="28.5" customHeight="1" x14ac:dyDescent="0.2">
      <c r="A66" s="79" t="str">
        <f t="array" ref="A66">IFERROR(INDEX('Annex 2 EHV charges'!$D$10:$D$11, MATCH(0, IF(ISBLANK('Annex 2 EHV charges'!$D$10:$D$11),1, COUNTIF(A$4:$A65, 'Annex 2 EHV charges'!$D$10:$D$11)), 0)),"")</f>
        <v/>
      </c>
      <c r="B66" s="74" t="str">
        <f>IF($A66="","",VLOOKUP($A66,'Annex 2 EHV charges'!$D:$O,2,0))</f>
        <v/>
      </c>
      <c r="C66" s="80" t="str">
        <f>IF($A66="","",VLOOKUP($A66,'Annex 2 EHV charges'!$D:$O,3,0))</f>
        <v/>
      </c>
      <c r="D66" s="73" t="str">
        <f>IF($A66="","",VLOOKUP($A66,'Annex 2 EHV charges'!$D:$O,4,0))</f>
        <v/>
      </c>
      <c r="E66" s="76" t="str">
        <f>IFERROR(IF(VLOOKUP($A66,'Annex 2 EHV charges'!$D:$O,9,FALSE)=0,"",VLOOKUP($A66,'Annex 2 EHV charges'!$D:$O,9,FALSE)),"")</f>
        <v/>
      </c>
      <c r="F66" s="77" t="str">
        <f>IFERROR(IF(VLOOKUP($A66,'Annex 2 EHV charges'!$D:$O,10,FALSE)=0,"",VLOOKUP($A66,'Annex 2 EHV charges'!$D:$O,10,FALSE)),"")</f>
        <v/>
      </c>
      <c r="G66" s="78" t="str">
        <f>IFERROR(IF(VLOOKUP($A66,'Annex 2 EHV charges'!$D:$O,11,FALSE)=0,"",VLOOKUP($A66,'Annex 2 EHV charges'!$D:$O,11,FALSE)),"")</f>
        <v/>
      </c>
      <c r="H66" s="78" t="str">
        <f>IFERROR(IF(VLOOKUP($A66,'Annex 2 EHV charges'!$D:$O,12,FALSE)=0,"",VLOOKUP($A66,'Annex 2 EHV charges'!$D:$O,12,FALSE)),"")</f>
        <v/>
      </c>
    </row>
    <row r="67" spans="1:8" ht="28.5" customHeight="1" x14ac:dyDescent="0.2">
      <c r="A67" s="79" t="str">
        <f t="array" ref="A67">IFERROR(INDEX('Annex 2 EHV charges'!$D$10:$D$11, MATCH(0, IF(ISBLANK('Annex 2 EHV charges'!$D$10:$D$11),1, COUNTIF(A$4:$A66, 'Annex 2 EHV charges'!$D$10:$D$11)), 0)),"")</f>
        <v/>
      </c>
      <c r="B67" s="74" t="str">
        <f>IF($A67="","",VLOOKUP($A67,'Annex 2 EHV charges'!$D:$O,2,0))</f>
        <v/>
      </c>
      <c r="C67" s="80" t="str">
        <f>IF($A67="","",VLOOKUP($A67,'Annex 2 EHV charges'!$D:$O,3,0))</f>
        <v/>
      </c>
      <c r="D67" s="73" t="str">
        <f>IF($A67="","",VLOOKUP($A67,'Annex 2 EHV charges'!$D:$O,4,0))</f>
        <v/>
      </c>
      <c r="E67" s="76" t="str">
        <f>IFERROR(IF(VLOOKUP($A67,'Annex 2 EHV charges'!$D:$O,9,FALSE)=0,"",VLOOKUP($A67,'Annex 2 EHV charges'!$D:$O,9,FALSE)),"")</f>
        <v/>
      </c>
      <c r="F67" s="77" t="str">
        <f>IFERROR(IF(VLOOKUP($A67,'Annex 2 EHV charges'!$D:$O,10,FALSE)=0,"",VLOOKUP($A67,'Annex 2 EHV charges'!$D:$O,10,FALSE)),"")</f>
        <v/>
      </c>
      <c r="G67" s="78" t="str">
        <f>IFERROR(IF(VLOOKUP($A67,'Annex 2 EHV charges'!$D:$O,11,FALSE)=0,"",VLOOKUP($A67,'Annex 2 EHV charges'!$D:$O,11,FALSE)),"")</f>
        <v/>
      </c>
      <c r="H67" s="78" t="str">
        <f>IFERROR(IF(VLOOKUP($A67,'Annex 2 EHV charges'!$D:$O,12,FALSE)=0,"",VLOOKUP($A67,'Annex 2 EHV charges'!$D:$O,12,FALSE)),"")</f>
        <v/>
      </c>
    </row>
    <row r="68" spans="1:8" ht="28.5" customHeight="1" x14ac:dyDescent="0.2">
      <c r="A68" s="79" t="str">
        <f t="array" ref="A68">IFERROR(INDEX('Annex 2 EHV charges'!$D$10:$D$11, MATCH(0, IF(ISBLANK('Annex 2 EHV charges'!$D$10:$D$11),1, COUNTIF(A$4:$A67, 'Annex 2 EHV charges'!$D$10:$D$11)), 0)),"")</f>
        <v/>
      </c>
      <c r="B68" s="74" t="str">
        <f>IF($A68="","",VLOOKUP($A68,'Annex 2 EHV charges'!$D:$O,2,0))</f>
        <v/>
      </c>
      <c r="C68" s="80" t="str">
        <f>IF($A68="","",VLOOKUP($A68,'Annex 2 EHV charges'!$D:$O,3,0))</f>
        <v/>
      </c>
      <c r="D68" s="73" t="str">
        <f>IF($A68="","",VLOOKUP($A68,'Annex 2 EHV charges'!$D:$O,4,0))</f>
        <v/>
      </c>
      <c r="E68" s="76" t="str">
        <f>IFERROR(IF(VLOOKUP($A68,'Annex 2 EHV charges'!$D:$O,9,FALSE)=0,"",VLOOKUP($A68,'Annex 2 EHV charges'!$D:$O,9,FALSE)),"")</f>
        <v/>
      </c>
      <c r="F68" s="77" t="str">
        <f>IFERROR(IF(VLOOKUP($A68,'Annex 2 EHV charges'!$D:$O,10,FALSE)=0,"",VLOOKUP($A68,'Annex 2 EHV charges'!$D:$O,10,FALSE)),"")</f>
        <v/>
      </c>
      <c r="G68" s="78" t="str">
        <f>IFERROR(IF(VLOOKUP($A68,'Annex 2 EHV charges'!$D:$O,11,FALSE)=0,"",VLOOKUP($A68,'Annex 2 EHV charges'!$D:$O,11,FALSE)),"")</f>
        <v/>
      </c>
      <c r="H68" s="78" t="str">
        <f>IFERROR(IF(VLOOKUP($A68,'Annex 2 EHV charges'!$D:$O,12,FALSE)=0,"",VLOOKUP($A68,'Annex 2 EHV charges'!$D:$O,12,FALSE)),"")</f>
        <v/>
      </c>
    </row>
    <row r="69" spans="1:8" ht="28.5" customHeight="1" x14ac:dyDescent="0.2">
      <c r="A69" s="79" t="str">
        <f t="array" ref="A69">IFERROR(INDEX('Annex 2 EHV charges'!$D$10:$D$11, MATCH(0, IF(ISBLANK('Annex 2 EHV charges'!$D$10:$D$11),1, COUNTIF(A$4:$A68, 'Annex 2 EHV charges'!$D$10:$D$11)), 0)),"")</f>
        <v/>
      </c>
      <c r="B69" s="74" t="str">
        <f>IF($A69="","",VLOOKUP($A69,'Annex 2 EHV charges'!$D:$O,2,0))</f>
        <v/>
      </c>
      <c r="C69" s="80" t="str">
        <f>IF($A69="","",VLOOKUP($A69,'Annex 2 EHV charges'!$D:$O,3,0))</f>
        <v/>
      </c>
      <c r="D69" s="73" t="str">
        <f>IF($A69="","",VLOOKUP($A69,'Annex 2 EHV charges'!$D:$O,4,0))</f>
        <v/>
      </c>
      <c r="E69" s="76" t="str">
        <f>IFERROR(IF(VLOOKUP($A69,'Annex 2 EHV charges'!$D:$O,9,FALSE)=0,"",VLOOKUP($A69,'Annex 2 EHV charges'!$D:$O,9,FALSE)),"")</f>
        <v/>
      </c>
      <c r="F69" s="77" t="str">
        <f>IFERROR(IF(VLOOKUP($A69,'Annex 2 EHV charges'!$D:$O,10,FALSE)=0,"",VLOOKUP($A69,'Annex 2 EHV charges'!$D:$O,10,FALSE)),"")</f>
        <v/>
      </c>
      <c r="G69" s="78" t="str">
        <f>IFERROR(IF(VLOOKUP($A69,'Annex 2 EHV charges'!$D:$O,11,FALSE)=0,"",VLOOKUP($A69,'Annex 2 EHV charges'!$D:$O,11,FALSE)),"")</f>
        <v/>
      </c>
      <c r="H69" s="78" t="str">
        <f>IFERROR(IF(VLOOKUP($A69,'Annex 2 EHV charges'!$D:$O,12,FALSE)=0,"",VLOOKUP($A69,'Annex 2 EHV charges'!$D:$O,12,FALSE)),"")</f>
        <v/>
      </c>
    </row>
    <row r="70" spans="1:8" ht="28.5" customHeight="1" x14ac:dyDescent="0.2">
      <c r="A70" s="79" t="str">
        <f t="array" ref="A70">IFERROR(INDEX('Annex 2 EHV charges'!$D$10:$D$11, MATCH(0, IF(ISBLANK('Annex 2 EHV charges'!$D$10:$D$11),1, COUNTIF(A$4:$A69, 'Annex 2 EHV charges'!$D$10:$D$11)), 0)),"")</f>
        <v/>
      </c>
      <c r="B70" s="74" t="str">
        <f>IF($A70="","",VLOOKUP($A70,'Annex 2 EHV charges'!$D:$O,2,0))</f>
        <v/>
      </c>
      <c r="C70" s="80" t="str">
        <f>IF($A70="","",VLOOKUP($A70,'Annex 2 EHV charges'!$D:$O,3,0))</f>
        <v/>
      </c>
      <c r="D70" s="73" t="str">
        <f>IF($A70="","",VLOOKUP($A70,'Annex 2 EHV charges'!$D:$O,4,0))</f>
        <v/>
      </c>
      <c r="E70" s="76" t="str">
        <f>IFERROR(IF(VLOOKUP($A70,'Annex 2 EHV charges'!$D:$O,9,FALSE)=0,"",VLOOKUP($A70,'Annex 2 EHV charges'!$D:$O,9,FALSE)),"")</f>
        <v/>
      </c>
      <c r="F70" s="77" t="str">
        <f>IFERROR(IF(VLOOKUP($A70,'Annex 2 EHV charges'!$D:$O,10,FALSE)=0,"",VLOOKUP($A70,'Annex 2 EHV charges'!$D:$O,10,FALSE)),"")</f>
        <v/>
      </c>
      <c r="G70" s="78" t="str">
        <f>IFERROR(IF(VLOOKUP($A70,'Annex 2 EHV charges'!$D:$O,11,FALSE)=0,"",VLOOKUP($A70,'Annex 2 EHV charges'!$D:$O,11,FALSE)),"")</f>
        <v/>
      </c>
      <c r="H70" s="78" t="str">
        <f>IFERROR(IF(VLOOKUP($A70,'Annex 2 EHV charges'!$D:$O,12,FALSE)=0,"",VLOOKUP($A70,'Annex 2 EHV charges'!$D:$O,12,FALSE)),"")</f>
        <v/>
      </c>
    </row>
    <row r="71" spans="1:8" ht="28.5" customHeight="1" x14ac:dyDescent="0.2">
      <c r="A71" s="79" t="str">
        <f t="array" ref="A71">IFERROR(INDEX('Annex 2 EHV charges'!$D$10:$D$11, MATCH(0, IF(ISBLANK('Annex 2 EHV charges'!$D$10:$D$11),1, COUNTIF(A$4:$A70, 'Annex 2 EHV charges'!$D$10:$D$11)), 0)),"")</f>
        <v/>
      </c>
      <c r="B71" s="74" t="str">
        <f>IF($A71="","",VLOOKUP($A71,'Annex 2 EHV charges'!$D:$O,2,0))</f>
        <v/>
      </c>
      <c r="C71" s="80" t="str">
        <f>IF($A71="","",VLOOKUP($A71,'Annex 2 EHV charges'!$D:$O,3,0))</f>
        <v/>
      </c>
      <c r="D71" s="73" t="str">
        <f>IF($A71="","",VLOOKUP($A71,'Annex 2 EHV charges'!$D:$O,4,0))</f>
        <v/>
      </c>
      <c r="E71" s="76" t="str">
        <f>IFERROR(IF(VLOOKUP($A71,'Annex 2 EHV charges'!$D:$O,9,FALSE)=0,"",VLOOKUP($A71,'Annex 2 EHV charges'!$D:$O,9,FALSE)),"")</f>
        <v/>
      </c>
      <c r="F71" s="77" t="str">
        <f>IFERROR(IF(VLOOKUP($A71,'Annex 2 EHV charges'!$D:$O,10,FALSE)=0,"",VLOOKUP($A71,'Annex 2 EHV charges'!$D:$O,10,FALSE)),"")</f>
        <v/>
      </c>
      <c r="G71" s="78" t="str">
        <f>IFERROR(IF(VLOOKUP($A71,'Annex 2 EHV charges'!$D:$O,11,FALSE)=0,"",VLOOKUP($A71,'Annex 2 EHV charges'!$D:$O,11,FALSE)),"")</f>
        <v/>
      </c>
      <c r="H71" s="78" t="str">
        <f>IFERROR(IF(VLOOKUP($A71,'Annex 2 EHV charges'!$D:$O,12,FALSE)=0,"",VLOOKUP($A71,'Annex 2 EHV charges'!$D:$O,12,FALSE)),"")</f>
        <v/>
      </c>
    </row>
    <row r="72" spans="1:8" ht="28.5" customHeight="1" x14ac:dyDescent="0.2">
      <c r="A72" s="79" t="str">
        <f t="array" ref="A72">IFERROR(INDEX('Annex 2 EHV charges'!$D$10:$D$11, MATCH(0, IF(ISBLANK('Annex 2 EHV charges'!$D$10:$D$11),1, COUNTIF(A$4:$A71, 'Annex 2 EHV charges'!$D$10:$D$11)), 0)),"")</f>
        <v/>
      </c>
      <c r="B72" s="74" t="str">
        <f>IF($A72="","",VLOOKUP($A72,'Annex 2 EHV charges'!$D:$O,2,0))</f>
        <v/>
      </c>
      <c r="C72" s="80" t="str">
        <f>IF($A72="","",VLOOKUP($A72,'Annex 2 EHV charges'!$D:$O,3,0))</f>
        <v/>
      </c>
      <c r="D72" s="73" t="str">
        <f>IF($A72="","",VLOOKUP($A72,'Annex 2 EHV charges'!$D:$O,4,0))</f>
        <v/>
      </c>
      <c r="E72" s="76" t="str">
        <f>IFERROR(IF(VLOOKUP($A72,'Annex 2 EHV charges'!$D:$O,9,FALSE)=0,"",VLOOKUP($A72,'Annex 2 EHV charges'!$D:$O,9,FALSE)),"")</f>
        <v/>
      </c>
      <c r="F72" s="77" t="str">
        <f>IFERROR(IF(VLOOKUP($A72,'Annex 2 EHV charges'!$D:$O,10,FALSE)=0,"",VLOOKUP($A72,'Annex 2 EHV charges'!$D:$O,10,FALSE)),"")</f>
        <v/>
      </c>
      <c r="G72" s="78" t="str">
        <f>IFERROR(IF(VLOOKUP($A72,'Annex 2 EHV charges'!$D:$O,11,FALSE)=0,"",VLOOKUP($A72,'Annex 2 EHV charges'!$D:$O,11,FALSE)),"")</f>
        <v/>
      </c>
      <c r="H72" s="78" t="str">
        <f>IFERROR(IF(VLOOKUP($A72,'Annex 2 EHV charges'!$D:$O,12,FALSE)=0,"",VLOOKUP($A72,'Annex 2 EHV charges'!$D:$O,12,FALSE)),"")</f>
        <v/>
      </c>
    </row>
    <row r="73" spans="1:8" ht="28.5" customHeight="1" x14ac:dyDescent="0.2">
      <c r="A73" s="79" t="str">
        <f t="array" ref="A73">IFERROR(INDEX('Annex 2 EHV charges'!$D$10:$D$11, MATCH(0, IF(ISBLANK('Annex 2 EHV charges'!$D$10:$D$11),1, COUNTIF(A$4:$A72, 'Annex 2 EHV charges'!$D$10:$D$11)), 0)),"")</f>
        <v/>
      </c>
      <c r="B73" s="74" t="str">
        <f>IF($A73="","",VLOOKUP($A73,'Annex 2 EHV charges'!$D:$O,2,0))</f>
        <v/>
      </c>
      <c r="C73" s="80" t="str">
        <f>IF($A73="","",VLOOKUP($A73,'Annex 2 EHV charges'!$D:$O,3,0))</f>
        <v/>
      </c>
      <c r="D73" s="73" t="str">
        <f>IF($A73="","",VLOOKUP($A73,'Annex 2 EHV charges'!$D:$O,4,0))</f>
        <v/>
      </c>
      <c r="E73" s="76" t="str">
        <f>IFERROR(IF(VLOOKUP($A73,'Annex 2 EHV charges'!$D:$O,9,FALSE)=0,"",VLOOKUP($A73,'Annex 2 EHV charges'!$D:$O,9,FALSE)),"")</f>
        <v/>
      </c>
      <c r="F73" s="77" t="str">
        <f>IFERROR(IF(VLOOKUP($A73,'Annex 2 EHV charges'!$D:$O,10,FALSE)=0,"",VLOOKUP($A73,'Annex 2 EHV charges'!$D:$O,10,FALSE)),"")</f>
        <v/>
      </c>
      <c r="G73" s="78" t="str">
        <f>IFERROR(IF(VLOOKUP($A73,'Annex 2 EHV charges'!$D:$O,11,FALSE)=0,"",VLOOKUP($A73,'Annex 2 EHV charges'!$D:$O,11,FALSE)),"")</f>
        <v/>
      </c>
      <c r="H73" s="78" t="str">
        <f>IFERROR(IF(VLOOKUP($A73,'Annex 2 EHV charges'!$D:$O,12,FALSE)=0,"",VLOOKUP($A73,'Annex 2 EHV charges'!$D:$O,12,FALSE)),"")</f>
        <v/>
      </c>
    </row>
    <row r="74" spans="1:8" ht="28.5" customHeight="1" x14ac:dyDescent="0.2">
      <c r="A74" s="79" t="str">
        <f t="array" ref="A74">IFERROR(INDEX('Annex 2 EHV charges'!$D$10:$D$11, MATCH(0, IF(ISBLANK('Annex 2 EHV charges'!$D$10:$D$11),1, COUNTIF(A$4:$A73, 'Annex 2 EHV charges'!$D$10:$D$11)), 0)),"")</f>
        <v/>
      </c>
      <c r="B74" s="74" t="str">
        <f>IF($A74="","",VLOOKUP($A74,'Annex 2 EHV charges'!$D:$O,2,0))</f>
        <v/>
      </c>
      <c r="C74" s="80" t="str">
        <f>IF($A74="","",VLOOKUP($A74,'Annex 2 EHV charges'!$D:$O,3,0))</f>
        <v/>
      </c>
      <c r="D74" s="73" t="str">
        <f>IF($A74="","",VLOOKUP($A74,'Annex 2 EHV charges'!$D:$O,4,0))</f>
        <v/>
      </c>
      <c r="E74" s="76" t="str">
        <f>IFERROR(IF(VLOOKUP($A74,'Annex 2 EHV charges'!$D:$O,9,FALSE)=0,"",VLOOKUP($A74,'Annex 2 EHV charges'!$D:$O,9,FALSE)),"")</f>
        <v/>
      </c>
      <c r="F74" s="77" t="str">
        <f>IFERROR(IF(VLOOKUP($A74,'Annex 2 EHV charges'!$D:$O,10,FALSE)=0,"",VLOOKUP($A74,'Annex 2 EHV charges'!$D:$O,10,FALSE)),"")</f>
        <v/>
      </c>
      <c r="G74" s="78" t="str">
        <f>IFERROR(IF(VLOOKUP($A74,'Annex 2 EHV charges'!$D:$O,11,FALSE)=0,"",VLOOKUP($A74,'Annex 2 EHV charges'!$D:$O,11,FALSE)),"")</f>
        <v/>
      </c>
      <c r="H74" s="78" t="str">
        <f>IFERROR(IF(VLOOKUP($A74,'Annex 2 EHV charges'!$D:$O,12,FALSE)=0,"",VLOOKUP($A74,'Annex 2 EHV charges'!$D:$O,12,FALSE)),"")</f>
        <v/>
      </c>
    </row>
    <row r="75" spans="1:8" ht="28.5" customHeight="1" x14ac:dyDescent="0.2">
      <c r="A75" s="79" t="str">
        <f t="array" ref="A75">IFERROR(INDEX('Annex 2 EHV charges'!$D$10:$D$11, MATCH(0, IF(ISBLANK('Annex 2 EHV charges'!$D$10:$D$11),1, COUNTIF(A$4:$A74, 'Annex 2 EHV charges'!$D$10:$D$11)), 0)),"")</f>
        <v/>
      </c>
      <c r="B75" s="74" t="str">
        <f>IF($A75="","",VLOOKUP($A75,'Annex 2 EHV charges'!$D:$O,2,0))</f>
        <v/>
      </c>
      <c r="C75" s="80" t="str">
        <f>IF($A75="","",VLOOKUP($A75,'Annex 2 EHV charges'!$D:$O,3,0))</f>
        <v/>
      </c>
      <c r="D75" s="73" t="str">
        <f>IF($A75="","",VLOOKUP($A75,'Annex 2 EHV charges'!$D:$O,4,0))</f>
        <v/>
      </c>
      <c r="E75" s="76" t="str">
        <f>IFERROR(IF(VLOOKUP($A75,'Annex 2 EHV charges'!$D:$O,9,FALSE)=0,"",VLOOKUP($A75,'Annex 2 EHV charges'!$D:$O,9,FALSE)),"")</f>
        <v/>
      </c>
      <c r="F75" s="77" t="str">
        <f>IFERROR(IF(VLOOKUP($A75,'Annex 2 EHV charges'!$D:$O,10,FALSE)=0,"",VLOOKUP($A75,'Annex 2 EHV charges'!$D:$O,10,FALSE)),"")</f>
        <v/>
      </c>
      <c r="G75" s="78" t="str">
        <f>IFERROR(IF(VLOOKUP($A75,'Annex 2 EHV charges'!$D:$O,11,FALSE)=0,"",VLOOKUP($A75,'Annex 2 EHV charges'!$D:$O,11,FALSE)),"")</f>
        <v/>
      </c>
      <c r="H75" s="78" t="str">
        <f>IFERROR(IF(VLOOKUP($A75,'Annex 2 EHV charges'!$D:$O,12,FALSE)=0,"",VLOOKUP($A75,'Annex 2 EHV charges'!$D:$O,12,FALSE)),"")</f>
        <v/>
      </c>
    </row>
    <row r="76" spans="1:8" ht="28.5" customHeight="1" x14ac:dyDescent="0.2">
      <c r="A76" s="79" t="str">
        <f t="array" ref="A76">IFERROR(INDEX('Annex 2 EHV charges'!$D$10:$D$11, MATCH(0, IF(ISBLANK('Annex 2 EHV charges'!$D$10:$D$11),1, COUNTIF(A$4:$A75, 'Annex 2 EHV charges'!$D$10:$D$11)), 0)),"")</f>
        <v/>
      </c>
      <c r="B76" s="74" t="str">
        <f>IF($A76="","",VLOOKUP($A76,'Annex 2 EHV charges'!$D:$O,2,0))</f>
        <v/>
      </c>
      <c r="C76" s="80" t="str">
        <f>IF($A76="","",VLOOKUP($A76,'Annex 2 EHV charges'!$D:$O,3,0))</f>
        <v/>
      </c>
      <c r="D76" s="73" t="str">
        <f>IF($A76="","",VLOOKUP($A76,'Annex 2 EHV charges'!$D:$O,4,0))</f>
        <v/>
      </c>
      <c r="E76" s="76" t="str">
        <f>IFERROR(IF(VLOOKUP($A76,'Annex 2 EHV charges'!$D:$O,9,FALSE)=0,"",VLOOKUP($A76,'Annex 2 EHV charges'!$D:$O,9,FALSE)),"")</f>
        <v/>
      </c>
      <c r="F76" s="77" t="str">
        <f>IFERROR(IF(VLOOKUP($A76,'Annex 2 EHV charges'!$D:$O,10,FALSE)=0,"",VLOOKUP($A76,'Annex 2 EHV charges'!$D:$O,10,FALSE)),"")</f>
        <v/>
      </c>
      <c r="G76" s="78" t="str">
        <f>IFERROR(IF(VLOOKUP($A76,'Annex 2 EHV charges'!$D:$O,11,FALSE)=0,"",VLOOKUP($A76,'Annex 2 EHV charges'!$D:$O,11,FALSE)),"")</f>
        <v/>
      </c>
      <c r="H76" s="78" t="str">
        <f>IFERROR(IF(VLOOKUP($A76,'Annex 2 EHV charges'!$D:$O,12,FALSE)=0,"",VLOOKUP($A76,'Annex 2 EHV charges'!$D:$O,12,FALSE)),"")</f>
        <v/>
      </c>
    </row>
    <row r="77" spans="1:8" ht="28.5" customHeight="1" x14ac:dyDescent="0.2">
      <c r="A77" s="79" t="str">
        <f t="array" ref="A77">IFERROR(INDEX('Annex 2 EHV charges'!$D$10:$D$11, MATCH(0, IF(ISBLANK('Annex 2 EHV charges'!$D$10:$D$11),1, COUNTIF(A$4:$A76, 'Annex 2 EHV charges'!$D$10:$D$11)), 0)),"")</f>
        <v/>
      </c>
      <c r="B77" s="74" t="str">
        <f>IF($A77="","",VLOOKUP($A77,'Annex 2 EHV charges'!$D:$O,2,0))</f>
        <v/>
      </c>
      <c r="C77" s="80" t="str">
        <f>IF($A77="","",VLOOKUP($A77,'Annex 2 EHV charges'!$D:$O,3,0))</f>
        <v/>
      </c>
      <c r="D77" s="73" t="str">
        <f>IF($A77="","",VLOOKUP($A77,'Annex 2 EHV charges'!$D:$O,4,0))</f>
        <v/>
      </c>
      <c r="E77" s="76" t="str">
        <f>IFERROR(IF(VLOOKUP($A77,'Annex 2 EHV charges'!$D:$O,9,FALSE)=0,"",VLOOKUP($A77,'Annex 2 EHV charges'!$D:$O,9,FALSE)),"")</f>
        <v/>
      </c>
      <c r="F77" s="77" t="str">
        <f>IFERROR(IF(VLOOKUP($A77,'Annex 2 EHV charges'!$D:$O,10,FALSE)=0,"",VLOOKUP($A77,'Annex 2 EHV charges'!$D:$O,10,FALSE)),"")</f>
        <v/>
      </c>
      <c r="G77" s="78" t="str">
        <f>IFERROR(IF(VLOOKUP($A77,'Annex 2 EHV charges'!$D:$O,11,FALSE)=0,"",VLOOKUP($A77,'Annex 2 EHV charges'!$D:$O,11,FALSE)),"")</f>
        <v/>
      </c>
      <c r="H77" s="78" t="str">
        <f>IFERROR(IF(VLOOKUP($A77,'Annex 2 EHV charges'!$D:$O,12,FALSE)=0,"",VLOOKUP($A77,'Annex 2 EHV charges'!$D:$O,12,FALSE)),"")</f>
        <v/>
      </c>
    </row>
    <row r="78" spans="1:8" ht="28.5" customHeight="1" x14ac:dyDescent="0.2">
      <c r="A78" s="79" t="str">
        <f t="array" ref="A78">IFERROR(INDEX('Annex 2 EHV charges'!$D$10:$D$11, MATCH(0, IF(ISBLANK('Annex 2 EHV charges'!$D$10:$D$11),1, COUNTIF(A$4:$A77, 'Annex 2 EHV charges'!$D$10:$D$11)), 0)),"")</f>
        <v/>
      </c>
      <c r="B78" s="74" t="str">
        <f>IF($A78="","",VLOOKUP($A78,'Annex 2 EHV charges'!$D:$O,2,0))</f>
        <v/>
      </c>
      <c r="C78" s="80" t="str">
        <f>IF($A78="","",VLOOKUP($A78,'Annex 2 EHV charges'!$D:$O,3,0))</f>
        <v/>
      </c>
      <c r="D78" s="73" t="str">
        <f>IF($A78="","",VLOOKUP($A78,'Annex 2 EHV charges'!$D:$O,4,0))</f>
        <v/>
      </c>
      <c r="E78" s="76" t="str">
        <f>IFERROR(IF(VLOOKUP($A78,'Annex 2 EHV charges'!$D:$O,9,FALSE)=0,"",VLOOKUP($A78,'Annex 2 EHV charges'!$D:$O,9,FALSE)),"")</f>
        <v/>
      </c>
      <c r="F78" s="77" t="str">
        <f>IFERROR(IF(VLOOKUP($A78,'Annex 2 EHV charges'!$D:$O,10,FALSE)=0,"",VLOOKUP($A78,'Annex 2 EHV charges'!$D:$O,10,FALSE)),"")</f>
        <v/>
      </c>
      <c r="G78" s="78" t="str">
        <f>IFERROR(IF(VLOOKUP($A78,'Annex 2 EHV charges'!$D:$O,11,FALSE)=0,"",VLOOKUP($A78,'Annex 2 EHV charges'!$D:$O,11,FALSE)),"")</f>
        <v/>
      </c>
      <c r="H78" s="78" t="str">
        <f>IFERROR(IF(VLOOKUP($A78,'Annex 2 EHV charges'!$D:$O,12,FALSE)=0,"",VLOOKUP($A78,'Annex 2 EHV charges'!$D:$O,12,FALSE)),"")</f>
        <v/>
      </c>
    </row>
    <row r="79" spans="1:8" ht="28.5" customHeight="1" x14ac:dyDescent="0.2">
      <c r="A79" s="79" t="str">
        <f t="array" ref="A79">IFERROR(INDEX('Annex 2 EHV charges'!$D$10:$D$11, MATCH(0, IF(ISBLANK('Annex 2 EHV charges'!$D$10:$D$11),1, COUNTIF(A$4:$A78, 'Annex 2 EHV charges'!$D$10:$D$11)), 0)),"")</f>
        <v/>
      </c>
      <c r="B79" s="74" t="str">
        <f>IF($A79="","",VLOOKUP($A79,'Annex 2 EHV charges'!$D:$O,2,0))</f>
        <v/>
      </c>
      <c r="C79" s="80" t="str">
        <f>IF($A79="","",VLOOKUP($A79,'Annex 2 EHV charges'!$D:$O,3,0))</f>
        <v/>
      </c>
      <c r="D79" s="73" t="str">
        <f>IF($A79="","",VLOOKUP($A79,'Annex 2 EHV charges'!$D:$O,4,0))</f>
        <v/>
      </c>
      <c r="E79" s="76" t="str">
        <f>IFERROR(IF(VLOOKUP($A79,'Annex 2 EHV charges'!$D:$O,9,FALSE)=0,"",VLOOKUP($A79,'Annex 2 EHV charges'!$D:$O,9,FALSE)),"")</f>
        <v/>
      </c>
      <c r="F79" s="77" t="str">
        <f>IFERROR(IF(VLOOKUP($A79,'Annex 2 EHV charges'!$D:$O,10,FALSE)=0,"",VLOOKUP($A79,'Annex 2 EHV charges'!$D:$O,10,FALSE)),"")</f>
        <v/>
      </c>
      <c r="G79" s="78" t="str">
        <f>IFERROR(IF(VLOOKUP($A79,'Annex 2 EHV charges'!$D:$O,11,FALSE)=0,"",VLOOKUP($A79,'Annex 2 EHV charges'!$D:$O,11,FALSE)),"")</f>
        <v/>
      </c>
      <c r="H79" s="78" t="str">
        <f>IFERROR(IF(VLOOKUP($A79,'Annex 2 EHV charges'!$D:$O,12,FALSE)=0,"",VLOOKUP($A79,'Annex 2 EHV charges'!$D:$O,12,FALSE)),"")</f>
        <v/>
      </c>
    </row>
    <row r="80" spans="1:8" ht="28.5" customHeight="1" x14ac:dyDescent="0.2">
      <c r="A80" s="79" t="str">
        <f t="array" ref="A80">IFERROR(INDEX('Annex 2 EHV charges'!$D$10:$D$11, MATCH(0, IF(ISBLANK('Annex 2 EHV charges'!$D$10:$D$11),1, COUNTIF(A$4:$A79, 'Annex 2 EHV charges'!$D$10:$D$11)), 0)),"")</f>
        <v/>
      </c>
      <c r="B80" s="74" t="str">
        <f>IF($A80="","",VLOOKUP($A80,'Annex 2 EHV charges'!$D:$O,2,0))</f>
        <v/>
      </c>
      <c r="C80" s="80" t="str">
        <f>IF($A80="","",VLOOKUP($A80,'Annex 2 EHV charges'!$D:$O,3,0))</f>
        <v/>
      </c>
      <c r="D80" s="73" t="str">
        <f>IF($A80="","",VLOOKUP($A80,'Annex 2 EHV charges'!$D:$O,4,0))</f>
        <v/>
      </c>
      <c r="E80" s="76" t="str">
        <f>IFERROR(IF(VLOOKUP($A80,'Annex 2 EHV charges'!$D:$O,9,FALSE)=0,"",VLOOKUP($A80,'Annex 2 EHV charges'!$D:$O,9,FALSE)),"")</f>
        <v/>
      </c>
      <c r="F80" s="77" t="str">
        <f>IFERROR(IF(VLOOKUP($A80,'Annex 2 EHV charges'!$D:$O,10,FALSE)=0,"",VLOOKUP($A80,'Annex 2 EHV charges'!$D:$O,10,FALSE)),"")</f>
        <v/>
      </c>
      <c r="G80" s="78" t="str">
        <f>IFERROR(IF(VLOOKUP($A80,'Annex 2 EHV charges'!$D:$O,11,FALSE)=0,"",VLOOKUP($A80,'Annex 2 EHV charges'!$D:$O,11,FALSE)),"")</f>
        <v/>
      </c>
      <c r="H80" s="78" t="str">
        <f>IFERROR(IF(VLOOKUP($A80,'Annex 2 EHV charges'!$D:$O,12,FALSE)=0,"",VLOOKUP($A80,'Annex 2 EHV charges'!$D:$O,12,FALSE)),"")</f>
        <v/>
      </c>
    </row>
    <row r="81" spans="1:8" ht="28.5" customHeight="1" x14ac:dyDescent="0.2">
      <c r="A81" s="79" t="str">
        <f t="array" ref="A81">IFERROR(INDEX('Annex 2 EHV charges'!$D$10:$D$11, MATCH(0, IF(ISBLANK('Annex 2 EHV charges'!$D$10:$D$11),1, COUNTIF(A$4:$A80, 'Annex 2 EHV charges'!$D$10:$D$11)), 0)),"")</f>
        <v/>
      </c>
      <c r="B81" s="74" t="str">
        <f>IF($A81="","",VLOOKUP($A81,'Annex 2 EHV charges'!$D:$O,2,0))</f>
        <v/>
      </c>
      <c r="C81" s="80" t="str">
        <f>IF($A81="","",VLOOKUP($A81,'Annex 2 EHV charges'!$D:$O,3,0))</f>
        <v/>
      </c>
      <c r="D81" s="73" t="str">
        <f>IF($A81="","",VLOOKUP($A81,'Annex 2 EHV charges'!$D:$O,4,0))</f>
        <v/>
      </c>
      <c r="E81" s="76" t="str">
        <f>IFERROR(IF(VLOOKUP($A81,'Annex 2 EHV charges'!$D:$O,9,FALSE)=0,"",VLOOKUP($A81,'Annex 2 EHV charges'!$D:$O,9,FALSE)),"")</f>
        <v/>
      </c>
      <c r="F81" s="77" t="str">
        <f>IFERROR(IF(VLOOKUP($A81,'Annex 2 EHV charges'!$D:$O,10,FALSE)=0,"",VLOOKUP($A81,'Annex 2 EHV charges'!$D:$O,10,FALSE)),"")</f>
        <v/>
      </c>
      <c r="G81" s="78" t="str">
        <f>IFERROR(IF(VLOOKUP($A81,'Annex 2 EHV charges'!$D:$O,11,FALSE)=0,"",VLOOKUP($A81,'Annex 2 EHV charges'!$D:$O,11,FALSE)),"")</f>
        <v/>
      </c>
      <c r="H81" s="78" t="str">
        <f>IFERROR(IF(VLOOKUP($A81,'Annex 2 EHV charges'!$D:$O,12,FALSE)=0,"",VLOOKUP($A81,'Annex 2 EHV charges'!$D:$O,12,FALSE)),"")</f>
        <v/>
      </c>
    </row>
    <row r="82" spans="1:8" ht="28.5" customHeight="1" x14ac:dyDescent="0.2">
      <c r="A82" s="79" t="str">
        <f t="array" ref="A82">IFERROR(INDEX('Annex 2 EHV charges'!$D$10:$D$11, MATCH(0, IF(ISBLANK('Annex 2 EHV charges'!$D$10:$D$11),1, COUNTIF(A$4:$A81, 'Annex 2 EHV charges'!$D$10:$D$11)), 0)),"")</f>
        <v/>
      </c>
      <c r="B82" s="74" t="str">
        <f>IF($A82="","",VLOOKUP($A82,'Annex 2 EHV charges'!$D:$O,2,0))</f>
        <v/>
      </c>
      <c r="C82" s="80" t="str">
        <f>IF($A82="","",VLOOKUP($A82,'Annex 2 EHV charges'!$D:$O,3,0))</f>
        <v/>
      </c>
      <c r="D82" s="73" t="str">
        <f>IF($A82="","",VLOOKUP($A82,'Annex 2 EHV charges'!$D:$O,4,0))</f>
        <v/>
      </c>
      <c r="E82" s="76" t="str">
        <f>IFERROR(IF(VLOOKUP($A82,'Annex 2 EHV charges'!$D:$O,9,FALSE)=0,"",VLOOKUP($A82,'Annex 2 EHV charges'!$D:$O,9,FALSE)),"")</f>
        <v/>
      </c>
      <c r="F82" s="77" t="str">
        <f>IFERROR(IF(VLOOKUP($A82,'Annex 2 EHV charges'!$D:$O,10,FALSE)=0,"",VLOOKUP($A82,'Annex 2 EHV charges'!$D:$O,10,FALSE)),"")</f>
        <v/>
      </c>
      <c r="G82" s="78" t="str">
        <f>IFERROR(IF(VLOOKUP($A82,'Annex 2 EHV charges'!$D:$O,11,FALSE)=0,"",VLOOKUP($A82,'Annex 2 EHV charges'!$D:$O,11,FALSE)),"")</f>
        <v/>
      </c>
      <c r="H82" s="78" t="str">
        <f>IFERROR(IF(VLOOKUP($A82,'Annex 2 EHV charges'!$D:$O,12,FALSE)=0,"",VLOOKUP($A82,'Annex 2 EHV charges'!$D:$O,12,FALSE)),"")</f>
        <v/>
      </c>
    </row>
    <row r="83" spans="1:8" ht="28.5" customHeight="1" x14ac:dyDescent="0.2">
      <c r="A83" s="79" t="str">
        <f t="array" ref="A83">IFERROR(INDEX('Annex 2 EHV charges'!$D$10:$D$11, MATCH(0, IF(ISBLANK('Annex 2 EHV charges'!$D$10:$D$11),1, COUNTIF(A$4:$A82, 'Annex 2 EHV charges'!$D$10:$D$11)), 0)),"")</f>
        <v/>
      </c>
      <c r="B83" s="74" t="str">
        <f>IF($A83="","",VLOOKUP($A83,'Annex 2 EHV charges'!$D:$O,2,0))</f>
        <v/>
      </c>
      <c r="C83" s="80" t="str">
        <f>IF($A83="","",VLOOKUP($A83,'Annex 2 EHV charges'!$D:$O,3,0))</f>
        <v/>
      </c>
      <c r="D83" s="73" t="str">
        <f>IF($A83="","",VLOOKUP($A83,'Annex 2 EHV charges'!$D:$O,4,0))</f>
        <v/>
      </c>
      <c r="E83" s="76" t="str">
        <f>IFERROR(IF(VLOOKUP($A83,'Annex 2 EHV charges'!$D:$O,9,FALSE)=0,"",VLOOKUP($A83,'Annex 2 EHV charges'!$D:$O,9,FALSE)),"")</f>
        <v/>
      </c>
      <c r="F83" s="77" t="str">
        <f>IFERROR(IF(VLOOKUP($A83,'Annex 2 EHV charges'!$D:$O,10,FALSE)=0,"",VLOOKUP($A83,'Annex 2 EHV charges'!$D:$O,10,FALSE)),"")</f>
        <v/>
      </c>
      <c r="G83" s="78" t="str">
        <f>IFERROR(IF(VLOOKUP($A83,'Annex 2 EHV charges'!$D:$O,11,FALSE)=0,"",VLOOKUP($A83,'Annex 2 EHV charges'!$D:$O,11,FALSE)),"")</f>
        <v/>
      </c>
      <c r="H83" s="78" t="str">
        <f>IFERROR(IF(VLOOKUP($A83,'Annex 2 EHV charges'!$D:$O,12,FALSE)=0,"",VLOOKUP($A83,'Annex 2 EHV charges'!$D:$O,12,FALSE)),"")</f>
        <v/>
      </c>
    </row>
    <row r="84" spans="1:8" ht="28.5" customHeight="1" x14ac:dyDescent="0.2">
      <c r="A84" s="79" t="str">
        <f t="array" ref="A84">IFERROR(INDEX('Annex 2 EHV charges'!$D$10:$D$11, MATCH(0, IF(ISBLANK('Annex 2 EHV charges'!$D$10:$D$11),1, COUNTIF(A$4:$A83, 'Annex 2 EHV charges'!$D$10:$D$11)), 0)),"")</f>
        <v/>
      </c>
      <c r="B84" s="74" t="str">
        <f>IF($A84="","",VLOOKUP($A84,'Annex 2 EHV charges'!$D:$O,2,0))</f>
        <v/>
      </c>
      <c r="C84" s="80" t="str">
        <f>IF($A84="","",VLOOKUP($A84,'Annex 2 EHV charges'!$D:$O,3,0))</f>
        <v/>
      </c>
      <c r="D84" s="73" t="str">
        <f>IF($A84="","",VLOOKUP($A84,'Annex 2 EHV charges'!$D:$O,4,0))</f>
        <v/>
      </c>
      <c r="E84" s="76" t="str">
        <f>IFERROR(IF(VLOOKUP($A84,'Annex 2 EHV charges'!$D:$O,9,FALSE)=0,"",VLOOKUP($A84,'Annex 2 EHV charges'!$D:$O,9,FALSE)),"")</f>
        <v/>
      </c>
      <c r="F84" s="77" t="str">
        <f>IFERROR(IF(VLOOKUP($A84,'Annex 2 EHV charges'!$D:$O,10,FALSE)=0,"",VLOOKUP($A84,'Annex 2 EHV charges'!$D:$O,10,FALSE)),"")</f>
        <v/>
      </c>
      <c r="G84" s="78" t="str">
        <f>IFERROR(IF(VLOOKUP($A84,'Annex 2 EHV charges'!$D:$O,11,FALSE)=0,"",VLOOKUP($A84,'Annex 2 EHV charges'!$D:$O,11,FALSE)),"")</f>
        <v/>
      </c>
      <c r="H84" s="78" t="str">
        <f>IFERROR(IF(VLOOKUP($A84,'Annex 2 EHV charges'!$D:$O,12,FALSE)=0,"",VLOOKUP($A84,'Annex 2 EHV charges'!$D:$O,12,FALSE)),"")</f>
        <v/>
      </c>
    </row>
    <row r="85" spans="1:8" ht="28.5" customHeight="1" x14ac:dyDescent="0.2">
      <c r="A85" s="79" t="str">
        <f t="array" ref="A85">IFERROR(INDEX('Annex 2 EHV charges'!$D$10:$D$11, MATCH(0, IF(ISBLANK('Annex 2 EHV charges'!$D$10:$D$11),1, COUNTIF(A$4:$A84, 'Annex 2 EHV charges'!$D$10:$D$11)), 0)),"")</f>
        <v/>
      </c>
      <c r="B85" s="74" t="str">
        <f>IF($A85="","",VLOOKUP($A85,'Annex 2 EHV charges'!$D:$O,2,0))</f>
        <v/>
      </c>
      <c r="C85" s="80" t="str">
        <f>IF($A85="","",VLOOKUP($A85,'Annex 2 EHV charges'!$D:$O,3,0))</f>
        <v/>
      </c>
      <c r="D85" s="73" t="str">
        <f>IF($A85="","",VLOOKUP($A85,'Annex 2 EHV charges'!$D:$O,4,0))</f>
        <v/>
      </c>
      <c r="E85" s="76" t="str">
        <f>IFERROR(IF(VLOOKUP($A85,'Annex 2 EHV charges'!$D:$O,9,FALSE)=0,"",VLOOKUP($A85,'Annex 2 EHV charges'!$D:$O,9,FALSE)),"")</f>
        <v/>
      </c>
      <c r="F85" s="77" t="str">
        <f>IFERROR(IF(VLOOKUP($A85,'Annex 2 EHV charges'!$D:$O,10,FALSE)=0,"",VLOOKUP($A85,'Annex 2 EHV charges'!$D:$O,10,FALSE)),"")</f>
        <v/>
      </c>
      <c r="G85" s="78" t="str">
        <f>IFERROR(IF(VLOOKUP($A85,'Annex 2 EHV charges'!$D:$O,11,FALSE)=0,"",VLOOKUP($A85,'Annex 2 EHV charges'!$D:$O,11,FALSE)),"")</f>
        <v/>
      </c>
      <c r="H85" s="78" t="str">
        <f>IFERROR(IF(VLOOKUP($A85,'Annex 2 EHV charges'!$D:$O,12,FALSE)=0,"",VLOOKUP($A85,'Annex 2 EHV charges'!$D:$O,12,FALSE)),"")</f>
        <v/>
      </c>
    </row>
    <row r="86" spans="1:8" ht="28.5" customHeight="1" x14ac:dyDescent="0.2">
      <c r="A86" s="79" t="str">
        <f t="array" ref="A86">IFERROR(INDEX('Annex 2 EHV charges'!$D$10:$D$11, MATCH(0, IF(ISBLANK('Annex 2 EHV charges'!$D$10:$D$11),1, COUNTIF(A$4:$A85, 'Annex 2 EHV charges'!$D$10:$D$11)), 0)),"")</f>
        <v/>
      </c>
      <c r="B86" s="74" t="str">
        <f>IF($A86="","",VLOOKUP($A86,'Annex 2 EHV charges'!$D:$O,2,0))</f>
        <v/>
      </c>
      <c r="C86" s="80" t="str">
        <f>IF($A86="","",VLOOKUP($A86,'Annex 2 EHV charges'!$D:$O,3,0))</f>
        <v/>
      </c>
      <c r="D86" s="73" t="str">
        <f>IF($A86="","",VLOOKUP($A86,'Annex 2 EHV charges'!$D:$O,4,0))</f>
        <v/>
      </c>
      <c r="E86" s="76" t="str">
        <f>IFERROR(IF(VLOOKUP($A86,'Annex 2 EHV charges'!$D:$O,9,FALSE)=0,"",VLOOKUP($A86,'Annex 2 EHV charges'!$D:$O,9,FALSE)),"")</f>
        <v/>
      </c>
      <c r="F86" s="77" t="str">
        <f>IFERROR(IF(VLOOKUP($A86,'Annex 2 EHV charges'!$D:$O,10,FALSE)=0,"",VLOOKUP($A86,'Annex 2 EHV charges'!$D:$O,10,FALSE)),"")</f>
        <v/>
      </c>
      <c r="G86" s="78" t="str">
        <f>IFERROR(IF(VLOOKUP($A86,'Annex 2 EHV charges'!$D:$O,11,FALSE)=0,"",VLOOKUP($A86,'Annex 2 EHV charges'!$D:$O,11,FALSE)),"")</f>
        <v/>
      </c>
      <c r="H86" s="78" t="str">
        <f>IFERROR(IF(VLOOKUP($A86,'Annex 2 EHV charges'!$D:$O,12,FALSE)=0,"",VLOOKUP($A86,'Annex 2 EHV charges'!$D:$O,12,FALSE)),"")</f>
        <v/>
      </c>
    </row>
    <row r="87" spans="1:8" ht="28.5" customHeight="1" x14ac:dyDescent="0.2">
      <c r="A87" s="79" t="str">
        <f t="array" ref="A87">IFERROR(INDEX('Annex 2 EHV charges'!$D$10:$D$11, MATCH(0, IF(ISBLANK('Annex 2 EHV charges'!$D$10:$D$11),1, COUNTIF(A$4:$A86, 'Annex 2 EHV charges'!$D$10:$D$11)), 0)),"")</f>
        <v/>
      </c>
      <c r="B87" s="74" t="str">
        <f>IF($A87="","",VLOOKUP($A87,'Annex 2 EHV charges'!$D:$O,2,0))</f>
        <v/>
      </c>
      <c r="C87" s="80" t="str">
        <f>IF($A87="","",VLOOKUP($A87,'Annex 2 EHV charges'!$D:$O,3,0))</f>
        <v/>
      </c>
      <c r="D87" s="73" t="str">
        <f>IF($A87="","",VLOOKUP($A87,'Annex 2 EHV charges'!$D:$O,4,0))</f>
        <v/>
      </c>
      <c r="E87" s="76" t="str">
        <f>IFERROR(IF(VLOOKUP($A87,'Annex 2 EHV charges'!$D:$O,9,FALSE)=0,"",VLOOKUP($A87,'Annex 2 EHV charges'!$D:$O,9,FALSE)),"")</f>
        <v/>
      </c>
      <c r="F87" s="77" t="str">
        <f>IFERROR(IF(VLOOKUP($A87,'Annex 2 EHV charges'!$D:$O,10,FALSE)=0,"",VLOOKUP($A87,'Annex 2 EHV charges'!$D:$O,10,FALSE)),"")</f>
        <v/>
      </c>
      <c r="G87" s="78" t="str">
        <f>IFERROR(IF(VLOOKUP($A87,'Annex 2 EHV charges'!$D:$O,11,FALSE)=0,"",VLOOKUP($A87,'Annex 2 EHV charges'!$D:$O,11,FALSE)),"")</f>
        <v/>
      </c>
      <c r="H87" s="78" t="str">
        <f>IFERROR(IF(VLOOKUP($A87,'Annex 2 EHV charges'!$D:$O,12,FALSE)=0,"",VLOOKUP($A87,'Annex 2 EHV charges'!$D:$O,12,FALSE)),"")</f>
        <v/>
      </c>
    </row>
    <row r="88" spans="1:8" ht="28.5" customHeight="1" x14ac:dyDescent="0.2">
      <c r="A88" s="79" t="str">
        <f t="array" ref="A88">IFERROR(INDEX('Annex 2 EHV charges'!$D$10:$D$11, MATCH(0, IF(ISBLANK('Annex 2 EHV charges'!$D$10:$D$11),1, COUNTIF(A$4:$A87, 'Annex 2 EHV charges'!$D$10:$D$11)), 0)),"")</f>
        <v/>
      </c>
      <c r="B88" s="74" t="str">
        <f>IF($A88="","",VLOOKUP($A88,'Annex 2 EHV charges'!$D:$O,2,0))</f>
        <v/>
      </c>
      <c r="C88" s="80" t="str">
        <f>IF($A88="","",VLOOKUP($A88,'Annex 2 EHV charges'!$D:$O,3,0))</f>
        <v/>
      </c>
      <c r="D88" s="73" t="str">
        <f>IF($A88="","",VLOOKUP($A88,'Annex 2 EHV charges'!$D:$O,4,0))</f>
        <v/>
      </c>
      <c r="E88" s="76" t="str">
        <f>IFERROR(IF(VLOOKUP($A88,'Annex 2 EHV charges'!$D:$O,9,FALSE)=0,"",VLOOKUP($A88,'Annex 2 EHV charges'!$D:$O,9,FALSE)),"")</f>
        <v/>
      </c>
      <c r="F88" s="77" t="str">
        <f>IFERROR(IF(VLOOKUP($A88,'Annex 2 EHV charges'!$D:$O,10,FALSE)=0,"",VLOOKUP($A88,'Annex 2 EHV charges'!$D:$O,10,FALSE)),"")</f>
        <v/>
      </c>
      <c r="G88" s="78" t="str">
        <f>IFERROR(IF(VLOOKUP($A88,'Annex 2 EHV charges'!$D:$O,11,FALSE)=0,"",VLOOKUP($A88,'Annex 2 EHV charges'!$D:$O,11,FALSE)),"")</f>
        <v/>
      </c>
      <c r="H88" s="78" t="str">
        <f>IFERROR(IF(VLOOKUP($A88,'Annex 2 EHV charges'!$D:$O,12,FALSE)=0,"",VLOOKUP($A88,'Annex 2 EHV charges'!$D:$O,12,FALSE)),"")</f>
        <v/>
      </c>
    </row>
    <row r="89" spans="1:8" ht="28.5" customHeight="1" x14ac:dyDescent="0.2">
      <c r="A89" s="79" t="str">
        <f t="array" ref="A89">IFERROR(INDEX('Annex 2 EHV charges'!$D$10:$D$11, MATCH(0, IF(ISBLANK('Annex 2 EHV charges'!$D$10:$D$11),1, COUNTIF(A$4:$A88, 'Annex 2 EHV charges'!$D$10:$D$11)), 0)),"")</f>
        <v/>
      </c>
      <c r="B89" s="74" t="str">
        <f>IF($A89="","",VLOOKUP($A89,'Annex 2 EHV charges'!$D:$O,2,0))</f>
        <v/>
      </c>
      <c r="C89" s="80" t="str">
        <f>IF($A89="","",VLOOKUP($A89,'Annex 2 EHV charges'!$D:$O,3,0))</f>
        <v/>
      </c>
      <c r="D89" s="73" t="str">
        <f>IF($A89="","",VLOOKUP($A89,'Annex 2 EHV charges'!$D:$O,4,0))</f>
        <v/>
      </c>
      <c r="E89" s="76" t="str">
        <f>IFERROR(IF(VLOOKUP($A89,'Annex 2 EHV charges'!$D:$O,9,FALSE)=0,"",VLOOKUP($A89,'Annex 2 EHV charges'!$D:$O,9,FALSE)),"")</f>
        <v/>
      </c>
      <c r="F89" s="77" t="str">
        <f>IFERROR(IF(VLOOKUP($A89,'Annex 2 EHV charges'!$D:$O,10,FALSE)=0,"",VLOOKUP($A89,'Annex 2 EHV charges'!$D:$O,10,FALSE)),"")</f>
        <v/>
      </c>
      <c r="G89" s="78" t="str">
        <f>IFERROR(IF(VLOOKUP($A89,'Annex 2 EHV charges'!$D:$O,11,FALSE)=0,"",VLOOKUP($A89,'Annex 2 EHV charges'!$D:$O,11,FALSE)),"")</f>
        <v/>
      </c>
      <c r="H89" s="78" t="str">
        <f>IFERROR(IF(VLOOKUP($A89,'Annex 2 EHV charges'!$D:$O,12,FALSE)=0,"",VLOOKUP($A89,'Annex 2 EHV charges'!$D:$O,12,FALSE)),"")</f>
        <v/>
      </c>
    </row>
    <row r="90" spans="1:8" ht="28.5" customHeight="1" x14ac:dyDescent="0.2">
      <c r="A90" s="79" t="str">
        <f t="array" ref="A90">IFERROR(INDEX('Annex 2 EHV charges'!$D$10:$D$11, MATCH(0, IF(ISBLANK('Annex 2 EHV charges'!$D$10:$D$11),1, COUNTIF(A$4:$A89, 'Annex 2 EHV charges'!$D$10:$D$11)), 0)),"")</f>
        <v/>
      </c>
      <c r="B90" s="74" t="str">
        <f>IF($A90="","",VLOOKUP($A90,'Annex 2 EHV charges'!$D:$O,2,0))</f>
        <v/>
      </c>
      <c r="C90" s="80" t="str">
        <f>IF($A90="","",VLOOKUP($A90,'Annex 2 EHV charges'!$D:$O,3,0))</f>
        <v/>
      </c>
      <c r="D90" s="73" t="str">
        <f>IF($A90="","",VLOOKUP($A90,'Annex 2 EHV charges'!$D:$O,4,0))</f>
        <v/>
      </c>
      <c r="E90" s="76" t="str">
        <f>IFERROR(IF(VLOOKUP($A90,'Annex 2 EHV charges'!$D:$O,9,FALSE)=0,"",VLOOKUP($A90,'Annex 2 EHV charges'!$D:$O,9,FALSE)),"")</f>
        <v/>
      </c>
      <c r="F90" s="77" t="str">
        <f>IFERROR(IF(VLOOKUP($A90,'Annex 2 EHV charges'!$D:$O,10,FALSE)=0,"",VLOOKUP($A90,'Annex 2 EHV charges'!$D:$O,10,FALSE)),"")</f>
        <v/>
      </c>
      <c r="G90" s="78" t="str">
        <f>IFERROR(IF(VLOOKUP($A90,'Annex 2 EHV charges'!$D:$O,11,FALSE)=0,"",VLOOKUP($A90,'Annex 2 EHV charges'!$D:$O,11,FALSE)),"")</f>
        <v/>
      </c>
      <c r="H90" s="78" t="str">
        <f>IFERROR(IF(VLOOKUP($A90,'Annex 2 EHV charges'!$D:$O,12,FALSE)=0,"",VLOOKUP($A90,'Annex 2 EHV charges'!$D:$O,12,FALSE)),"")</f>
        <v/>
      </c>
    </row>
    <row r="91" spans="1:8" ht="28.5" customHeight="1" x14ac:dyDescent="0.2">
      <c r="A91" s="79" t="str">
        <f t="array" ref="A91">IFERROR(INDEX('Annex 2 EHV charges'!$D$10:$D$11, MATCH(0, IF(ISBLANK('Annex 2 EHV charges'!$D$10:$D$11),1, COUNTIF(A$4:$A90, 'Annex 2 EHV charges'!$D$10:$D$11)), 0)),"")</f>
        <v/>
      </c>
      <c r="B91" s="74" t="str">
        <f>IF($A91="","",VLOOKUP($A91,'Annex 2 EHV charges'!$D:$O,2,0))</f>
        <v/>
      </c>
      <c r="C91" s="80" t="str">
        <f>IF($A91="","",VLOOKUP($A91,'Annex 2 EHV charges'!$D:$O,3,0))</f>
        <v/>
      </c>
      <c r="D91" s="73" t="str">
        <f>IF($A91="","",VLOOKUP($A91,'Annex 2 EHV charges'!$D:$O,4,0))</f>
        <v/>
      </c>
      <c r="E91" s="76" t="str">
        <f>IFERROR(IF(VLOOKUP($A91,'Annex 2 EHV charges'!$D:$O,9,FALSE)=0,"",VLOOKUP($A91,'Annex 2 EHV charges'!$D:$O,9,FALSE)),"")</f>
        <v/>
      </c>
      <c r="F91" s="77" t="str">
        <f>IFERROR(IF(VLOOKUP($A91,'Annex 2 EHV charges'!$D:$O,10,FALSE)=0,"",VLOOKUP($A91,'Annex 2 EHV charges'!$D:$O,10,FALSE)),"")</f>
        <v/>
      </c>
      <c r="G91" s="78" t="str">
        <f>IFERROR(IF(VLOOKUP($A91,'Annex 2 EHV charges'!$D:$O,11,FALSE)=0,"",VLOOKUP($A91,'Annex 2 EHV charges'!$D:$O,11,FALSE)),"")</f>
        <v/>
      </c>
      <c r="H91" s="78" t="str">
        <f>IFERROR(IF(VLOOKUP($A91,'Annex 2 EHV charges'!$D:$O,12,FALSE)=0,"",VLOOKUP($A91,'Annex 2 EHV charges'!$D:$O,12,FALSE)),"")</f>
        <v/>
      </c>
    </row>
    <row r="92" spans="1:8" ht="28.5" customHeight="1" x14ac:dyDescent="0.2">
      <c r="A92" s="79" t="str">
        <f t="array" ref="A92">IFERROR(INDEX('Annex 2 EHV charges'!$D$10:$D$11, MATCH(0, IF(ISBLANK('Annex 2 EHV charges'!$D$10:$D$11),1, COUNTIF(A$4:$A91, 'Annex 2 EHV charges'!$D$10:$D$11)), 0)),"")</f>
        <v/>
      </c>
      <c r="B92" s="74" t="str">
        <f>IF($A92="","",VLOOKUP($A92,'Annex 2 EHV charges'!$D:$O,2,0))</f>
        <v/>
      </c>
      <c r="C92" s="80" t="str">
        <f>IF($A92="","",VLOOKUP($A92,'Annex 2 EHV charges'!$D:$O,3,0))</f>
        <v/>
      </c>
      <c r="D92" s="73" t="str">
        <f>IF($A92="","",VLOOKUP($A92,'Annex 2 EHV charges'!$D:$O,4,0))</f>
        <v/>
      </c>
      <c r="E92" s="76" t="str">
        <f>IFERROR(IF(VLOOKUP($A92,'Annex 2 EHV charges'!$D:$O,9,FALSE)=0,"",VLOOKUP($A92,'Annex 2 EHV charges'!$D:$O,9,FALSE)),"")</f>
        <v/>
      </c>
      <c r="F92" s="77" t="str">
        <f>IFERROR(IF(VLOOKUP($A92,'Annex 2 EHV charges'!$D:$O,10,FALSE)=0,"",VLOOKUP($A92,'Annex 2 EHV charges'!$D:$O,10,FALSE)),"")</f>
        <v/>
      </c>
      <c r="G92" s="78" t="str">
        <f>IFERROR(IF(VLOOKUP($A92,'Annex 2 EHV charges'!$D:$O,11,FALSE)=0,"",VLOOKUP($A92,'Annex 2 EHV charges'!$D:$O,11,FALSE)),"")</f>
        <v/>
      </c>
      <c r="H92" s="78" t="str">
        <f>IFERROR(IF(VLOOKUP($A92,'Annex 2 EHV charges'!$D:$O,12,FALSE)=0,"",VLOOKUP($A92,'Annex 2 EHV charges'!$D:$O,12,FALSE)),"")</f>
        <v/>
      </c>
    </row>
    <row r="93" spans="1:8" ht="28.5" customHeight="1" x14ac:dyDescent="0.2">
      <c r="A93" s="79" t="str">
        <f t="array" ref="A93">IFERROR(INDEX('Annex 2 EHV charges'!$D$10:$D$11, MATCH(0, IF(ISBLANK('Annex 2 EHV charges'!$D$10:$D$11),1, COUNTIF(A$4:$A92, 'Annex 2 EHV charges'!$D$10:$D$11)), 0)),"")</f>
        <v/>
      </c>
      <c r="B93" s="74" t="str">
        <f>IF($A93="","",VLOOKUP($A93,'Annex 2 EHV charges'!$D:$O,2,0))</f>
        <v/>
      </c>
      <c r="C93" s="80" t="str">
        <f>IF($A93="","",VLOOKUP($A93,'Annex 2 EHV charges'!$D:$O,3,0))</f>
        <v/>
      </c>
      <c r="D93" s="73" t="str">
        <f>IF($A93="","",VLOOKUP($A93,'Annex 2 EHV charges'!$D:$O,4,0))</f>
        <v/>
      </c>
      <c r="E93" s="76" t="str">
        <f>IFERROR(IF(VLOOKUP($A93,'Annex 2 EHV charges'!$D:$O,9,FALSE)=0,"",VLOOKUP($A93,'Annex 2 EHV charges'!$D:$O,9,FALSE)),"")</f>
        <v/>
      </c>
      <c r="F93" s="77" t="str">
        <f>IFERROR(IF(VLOOKUP($A93,'Annex 2 EHV charges'!$D:$O,10,FALSE)=0,"",VLOOKUP($A93,'Annex 2 EHV charges'!$D:$O,10,FALSE)),"")</f>
        <v/>
      </c>
      <c r="G93" s="78" t="str">
        <f>IFERROR(IF(VLOOKUP($A93,'Annex 2 EHV charges'!$D:$O,11,FALSE)=0,"",VLOOKUP($A93,'Annex 2 EHV charges'!$D:$O,11,FALSE)),"")</f>
        <v/>
      </c>
      <c r="H93" s="78" t="str">
        <f>IFERROR(IF(VLOOKUP($A93,'Annex 2 EHV charges'!$D:$O,12,FALSE)=0,"",VLOOKUP($A93,'Annex 2 EHV charges'!$D:$O,12,FALSE)),"")</f>
        <v/>
      </c>
    </row>
    <row r="94" spans="1:8" ht="28.5" customHeight="1" x14ac:dyDescent="0.2">
      <c r="A94" s="79" t="str">
        <f t="array" ref="A94">IFERROR(INDEX('Annex 2 EHV charges'!$D$10:$D$11, MATCH(0, IF(ISBLANK('Annex 2 EHV charges'!$D$10:$D$11),1, COUNTIF(A$4:$A93, 'Annex 2 EHV charges'!$D$10:$D$11)), 0)),"")</f>
        <v/>
      </c>
      <c r="B94" s="74" t="str">
        <f>IF($A94="","",VLOOKUP($A94,'Annex 2 EHV charges'!$D:$O,2,0))</f>
        <v/>
      </c>
      <c r="C94" s="80" t="str">
        <f>IF($A94="","",VLOOKUP($A94,'Annex 2 EHV charges'!$D:$O,3,0))</f>
        <v/>
      </c>
      <c r="D94" s="73" t="str">
        <f>IF($A94="","",VLOOKUP($A94,'Annex 2 EHV charges'!$D:$O,4,0))</f>
        <v/>
      </c>
      <c r="E94" s="76" t="str">
        <f>IFERROR(IF(VLOOKUP($A94,'Annex 2 EHV charges'!$D:$O,9,FALSE)=0,"",VLOOKUP($A94,'Annex 2 EHV charges'!$D:$O,9,FALSE)),"")</f>
        <v/>
      </c>
      <c r="F94" s="77" t="str">
        <f>IFERROR(IF(VLOOKUP($A94,'Annex 2 EHV charges'!$D:$O,10,FALSE)=0,"",VLOOKUP($A94,'Annex 2 EHV charges'!$D:$O,10,FALSE)),"")</f>
        <v/>
      </c>
      <c r="G94" s="78" t="str">
        <f>IFERROR(IF(VLOOKUP($A94,'Annex 2 EHV charges'!$D:$O,11,FALSE)=0,"",VLOOKUP($A94,'Annex 2 EHV charges'!$D:$O,11,FALSE)),"")</f>
        <v/>
      </c>
      <c r="H94" s="78" t="str">
        <f>IFERROR(IF(VLOOKUP($A94,'Annex 2 EHV charges'!$D:$O,12,FALSE)=0,"",VLOOKUP($A94,'Annex 2 EHV charges'!$D:$O,12,FALSE)),"")</f>
        <v/>
      </c>
    </row>
    <row r="95" spans="1:8" ht="28.5" customHeight="1" x14ac:dyDescent="0.2">
      <c r="A95" s="79" t="str">
        <f t="array" ref="A95">IFERROR(INDEX('Annex 2 EHV charges'!$D$10:$D$11, MATCH(0, IF(ISBLANK('Annex 2 EHV charges'!$D$10:$D$11),1, COUNTIF(A$4:$A94, 'Annex 2 EHV charges'!$D$10:$D$11)), 0)),"")</f>
        <v/>
      </c>
      <c r="B95" s="74" t="str">
        <f>IF($A95="","",VLOOKUP($A95,'Annex 2 EHV charges'!$D:$O,2,0))</f>
        <v/>
      </c>
      <c r="C95" s="80" t="str">
        <f>IF($A95="","",VLOOKUP($A95,'Annex 2 EHV charges'!$D:$O,3,0))</f>
        <v/>
      </c>
      <c r="D95" s="73" t="str">
        <f>IF($A95="","",VLOOKUP($A95,'Annex 2 EHV charges'!$D:$O,4,0))</f>
        <v/>
      </c>
      <c r="E95" s="76" t="str">
        <f>IFERROR(IF(VLOOKUP($A95,'Annex 2 EHV charges'!$D:$O,9,FALSE)=0,"",VLOOKUP($A95,'Annex 2 EHV charges'!$D:$O,9,FALSE)),"")</f>
        <v/>
      </c>
      <c r="F95" s="77" t="str">
        <f>IFERROR(IF(VLOOKUP($A95,'Annex 2 EHV charges'!$D:$O,10,FALSE)=0,"",VLOOKUP($A95,'Annex 2 EHV charges'!$D:$O,10,FALSE)),"")</f>
        <v/>
      </c>
      <c r="G95" s="78" t="str">
        <f>IFERROR(IF(VLOOKUP($A95,'Annex 2 EHV charges'!$D:$O,11,FALSE)=0,"",VLOOKUP($A95,'Annex 2 EHV charges'!$D:$O,11,FALSE)),"")</f>
        <v/>
      </c>
      <c r="H95" s="78" t="str">
        <f>IFERROR(IF(VLOOKUP($A95,'Annex 2 EHV charges'!$D:$O,12,FALSE)=0,"",VLOOKUP($A95,'Annex 2 EHV charges'!$D:$O,12,FALSE)),"")</f>
        <v/>
      </c>
    </row>
    <row r="96" spans="1:8" ht="28.5" customHeight="1" x14ac:dyDescent="0.2">
      <c r="A96" s="79" t="str">
        <f t="array" ref="A96">IFERROR(INDEX('Annex 2 EHV charges'!$D$10:$D$11, MATCH(0, IF(ISBLANK('Annex 2 EHV charges'!$D$10:$D$11),1, COUNTIF(A$4:$A95, 'Annex 2 EHV charges'!$D$10:$D$11)), 0)),"")</f>
        <v/>
      </c>
      <c r="B96" s="74" t="str">
        <f>IF($A96="","",VLOOKUP($A96,'Annex 2 EHV charges'!$D:$O,2,0))</f>
        <v/>
      </c>
      <c r="C96" s="80" t="str">
        <f>IF($A96="","",VLOOKUP($A96,'Annex 2 EHV charges'!$D:$O,3,0))</f>
        <v/>
      </c>
      <c r="D96" s="73" t="str">
        <f>IF($A96="","",VLOOKUP($A96,'Annex 2 EHV charges'!$D:$O,4,0))</f>
        <v/>
      </c>
      <c r="E96" s="76" t="str">
        <f>IFERROR(IF(VLOOKUP($A96,'Annex 2 EHV charges'!$D:$O,9,FALSE)=0,"",VLOOKUP($A96,'Annex 2 EHV charges'!$D:$O,9,FALSE)),"")</f>
        <v/>
      </c>
      <c r="F96" s="77" t="str">
        <f>IFERROR(IF(VLOOKUP($A96,'Annex 2 EHV charges'!$D:$O,10,FALSE)=0,"",VLOOKUP($A96,'Annex 2 EHV charges'!$D:$O,10,FALSE)),"")</f>
        <v/>
      </c>
      <c r="G96" s="78" t="str">
        <f>IFERROR(IF(VLOOKUP($A96,'Annex 2 EHV charges'!$D:$O,11,FALSE)=0,"",VLOOKUP($A96,'Annex 2 EHV charges'!$D:$O,11,FALSE)),"")</f>
        <v/>
      </c>
      <c r="H96" s="78" t="str">
        <f>IFERROR(IF(VLOOKUP($A96,'Annex 2 EHV charges'!$D:$O,12,FALSE)=0,"",VLOOKUP($A96,'Annex 2 EHV charges'!$D:$O,12,FALSE)),"")</f>
        <v/>
      </c>
    </row>
    <row r="97" spans="1:8" ht="28.5" customHeight="1" x14ac:dyDescent="0.2">
      <c r="A97" s="79" t="str">
        <f t="array" ref="A97">IFERROR(INDEX('Annex 2 EHV charges'!$D$10:$D$11, MATCH(0, IF(ISBLANK('Annex 2 EHV charges'!$D$10:$D$11),1, COUNTIF(A$4:$A96, 'Annex 2 EHV charges'!$D$10:$D$11)), 0)),"")</f>
        <v/>
      </c>
      <c r="B97" s="74" t="str">
        <f>IF($A97="","",VLOOKUP($A97,'Annex 2 EHV charges'!$D:$O,2,0))</f>
        <v/>
      </c>
      <c r="C97" s="80" t="str">
        <f>IF($A97="","",VLOOKUP($A97,'Annex 2 EHV charges'!$D:$O,3,0))</f>
        <v/>
      </c>
      <c r="D97" s="73" t="str">
        <f>IF($A97="","",VLOOKUP($A97,'Annex 2 EHV charges'!$D:$O,4,0))</f>
        <v/>
      </c>
      <c r="E97" s="76" t="str">
        <f>IFERROR(IF(VLOOKUP($A97,'Annex 2 EHV charges'!$D:$O,9,FALSE)=0,"",VLOOKUP($A97,'Annex 2 EHV charges'!$D:$O,9,FALSE)),"")</f>
        <v/>
      </c>
      <c r="F97" s="77" t="str">
        <f>IFERROR(IF(VLOOKUP($A97,'Annex 2 EHV charges'!$D:$O,10,FALSE)=0,"",VLOOKUP($A97,'Annex 2 EHV charges'!$D:$O,10,FALSE)),"")</f>
        <v/>
      </c>
      <c r="G97" s="78" t="str">
        <f>IFERROR(IF(VLOOKUP($A97,'Annex 2 EHV charges'!$D:$O,11,FALSE)=0,"",VLOOKUP($A97,'Annex 2 EHV charges'!$D:$O,11,FALSE)),"")</f>
        <v/>
      </c>
      <c r="H97" s="78" t="str">
        <f>IFERROR(IF(VLOOKUP($A97,'Annex 2 EHV charges'!$D:$O,12,FALSE)=0,"",VLOOKUP($A97,'Annex 2 EHV charges'!$D:$O,12,FALSE)),"")</f>
        <v/>
      </c>
    </row>
    <row r="98" spans="1:8" ht="28.5" customHeight="1" x14ac:dyDescent="0.2">
      <c r="A98" s="79" t="str">
        <f t="array" ref="A98">IFERROR(INDEX('Annex 2 EHV charges'!$D$10:$D$11, MATCH(0, IF(ISBLANK('Annex 2 EHV charges'!$D$10:$D$11),1, COUNTIF(A$4:$A97, 'Annex 2 EHV charges'!$D$10:$D$11)), 0)),"")</f>
        <v/>
      </c>
      <c r="B98" s="74" t="str">
        <f>IF($A98="","",VLOOKUP($A98,'Annex 2 EHV charges'!$D:$O,2,0))</f>
        <v/>
      </c>
      <c r="C98" s="80" t="str">
        <f>IF($A98="","",VLOOKUP($A98,'Annex 2 EHV charges'!$D:$O,3,0))</f>
        <v/>
      </c>
      <c r="D98" s="73" t="str">
        <f>IF($A98="","",VLOOKUP($A98,'Annex 2 EHV charges'!$D:$O,4,0))</f>
        <v/>
      </c>
      <c r="E98" s="76" t="str">
        <f>IFERROR(IF(VLOOKUP($A98,'Annex 2 EHV charges'!$D:$O,9,FALSE)=0,"",VLOOKUP($A98,'Annex 2 EHV charges'!$D:$O,9,FALSE)),"")</f>
        <v/>
      </c>
      <c r="F98" s="77" t="str">
        <f>IFERROR(IF(VLOOKUP($A98,'Annex 2 EHV charges'!$D:$O,10,FALSE)=0,"",VLOOKUP($A98,'Annex 2 EHV charges'!$D:$O,10,FALSE)),"")</f>
        <v/>
      </c>
      <c r="G98" s="78" t="str">
        <f>IFERROR(IF(VLOOKUP($A98,'Annex 2 EHV charges'!$D:$O,11,FALSE)=0,"",VLOOKUP($A98,'Annex 2 EHV charges'!$D:$O,11,FALSE)),"")</f>
        <v/>
      </c>
      <c r="H98" s="78" t="str">
        <f>IFERROR(IF(VLOOKUP($A98,'Annex 2 EHV charges'!$D:$O,12,FALSE)=0,"",VLOOKUP($A98,'Annex 2 EHV charges'!$D:$O,12,FALSE)),"")</f>
        <v/>
      </c>
    </row>
    <row r="99" spans="1:8" ht="28.5" customHeight="1" x14ac:dyDescent="0.2">
      <c r="A99" s="79" t="str">
        <f t="array" ref="A99">IFERROR(INDEX('Annex 2 EHV charges'!$D$10:$D$11, MATCH(0, IF(ISBLANK('Annex 2 EHV charges'!$D$10:$D$11),1, COUNTIF(A$4:$A98, 'Annex 2 EHV charges'!$D$10:$D$11)), 0)),"")</f>
        <v/>
      </c>
      <c r="B99" s="74" t="str">
        <f>IF($A99="","",VLOOKUP($A99,'Annex 2 EHV charges'!$D:$O,2,0))</f>
        <v/>
      </c>
      <c r="C99" s="80" t="str">
        <f>IF($A99="","",VLOOKUP($A99,'Annex 2 EHV charges'!$D:$O,3,0))</f>
        <v/>
      </c>
      <c r="D99" s="73" t="str">
        <f>IF($A99="","",VLOOKUP($A99,'Annex 2 EHV charges'!$D:$O,4,0))</f>
        <v/>
      </c>
      <c r="E99" s="76" t="str">
        <f>IFERROR(IF(VLOOKUP($A99,'Annex 2 EHV charges'!$D:$O,9,FALSE)=0,"",VLOOKUP($A99,'Annex 2 EHV charges'!$D:$O,9,FALSE)),"")</f>
        <v/>
      </c>
      <c r="F99" s="77" t="str">
        <f>IFERROR(IF(VLOOKUP($A99,'Annex 2 EHV charges'!$D:$O,10,FALSE)=0,"",VLOOKUP($A99,'Annex 2 EHV charges'!$D:$O,10,FALSE)),"")</f>
        <v/>
      </c>
      <c r="G99" s="78" t="str">
        <f>IFERROR(IF(VLOOKUP($A99,'Annex 2 EHV charges'!$D:$O,11,FALSE)=0,"",VLOOKUP($A99,'Annex 2 EHV charges'!$D:$O,11,FALSE)),"")</f>
        <v/>
      </c>
      <c r="H99" s="78" t="str">
        <f>IFERROR(IF(VLOOKUP($A99,'Annex 2 EHV charges'!$D:$O,12,FALSE)=0,"",VLOOKUP($A99,'Annex 2 EHV charges'!$D:$O,12,FALSE)),"")</f>
        <v/>
      </c>
    </row>
    <row r="100" spans="1:8" ht="28.5" customHeight="1" x14ac:dyDescent="0.2">
      <c r="A100" s="79" t="str">
        <f t="array" ref="A100">IFERROR(INDEX('Annex 2 EHV charges'!$D$10:$D$11, MATCH(0, IF(ISBLANK('Annex 2 EHV charges'!$D$10:$D$11),1, COUNTIF(A$4:$A99, 'Annex 2 EHV charges'!$D$10:$D$11)), 0)),"")</f>
        <v/>
      </c>
      <c r="B100" s="74" t="str">
        <f>IF($A100="","",VLOOKUP($A100,'Annex 2 EHV charges'!$D:$O,2,0))</f>
        <v/>
      </c>
      <c r="C100" s="80" t="str">
        <f>IF($A100="","",VLOOKUP($A100,'Annex 2 EHV charges'!$D:$O,3,0))</f>
        <v/>
      </c>
      <c r="D100" s="73" t="str">
        <f>IF($A100="","",VLOOKUP($A100,'Annex 2 EHV charges'!$D:$O,4,0))</f>
        <v/>
      </c>
      <c r="E100" s="76" t="str">
        <f>IFERROR(IF(VLOOKUP($A100,'Annex 2 EHV charges'!$D:$O,9,FALSE)=0,"",VLOOKUP($A100,'Annex 2 EHV charges'!$D:$O,9,FALSE)),"")</f>
        <v/>
      </c>
      <c r="F100" s="77" t="str">
        <f>IFERROR(IF(VLOOKUP($A100,'Annex 2 EHV charges'!$D:$O,10,FALSE)=0,"",VLOOKUP($A100,'Annex 2 EHV charges'!$D:$O,10,FALSE)),"")</f>
        <v/>
      </c>
      <c r="G100" s="78" t="str">
        <f>IFERROR(IF(VLOOKUP($A100,'Annex 2 EHV charges'!$D:$O,11,FALSE)=0,"",VLOOKUP($A100,'Annex 2 EHV charges'!$D:$O,11,FALSE)),"")</f>
        <v/>
      </c>
      <c r="H100" s="78" t="str">
        <f>IFERROR(IF(VLOOKUP($A100,'Annex 2 EHV charges'!$D:$O,12,FALSE)=0,"",VLOOKUP($A100,'Annex 2 EHV charges'!$D:$O,12,FALSE)),"")</f>
        <v/>
      </c>
    </row>
    <row r="101" spans="1:8" ht="28.5" customHeight="1" x14ac:dyDescent="0.2">
      <c r="A101" s="79" t="str">
        <f t="array" ref="A101">IFERROR(INDEX('Annex 2 EHV charges'!$D$10:$D$11, MATCH(0, IF(ISBLANK('Annex 2 EHV charges'!$D$10:$D$11),1, COUNTIF(A$4:$A100, 'Annex 2 EHV charges'!$D$10:$D$11)), 0)),"")</f>
        <v/>
      </c>
      <c r="B101" s="74" t="str">
        <f>IF($A101="","",VLOOKUP($A101,'Annex 2 EHV charges'!$D:$O,2,0))</f>
        <v/>
      </c>
      <c r="C101" s="80" t="str">
        <f>IF($A101="","",VLOOKUP($A101,'Annex 2 EHV charges'!$D:$O,3,0))</f>
        <v/>
      </c>
      <c r="D101" s="73" t="str">
        <f>IF($A101="","",VLOOKUP($A101,'Annex 2 EHV charges'!$D:$O,4,0))</f>
        <v/>
      </c>
      <c r="E101" s="76" t="str">
        <f>IFERROR(IF(VLOOKUP($A101,'Annex 2 EHV charges'!$D:$O,9,FALSE)=0,"",VLOOKUP($A101,'Annex 2 EHV charges'!$D:$O,9,FALSE)),"")</f>
        <v/>
      </c>
      <c r="F101" s="77" t="str">
        <f>IFERROR(IF(VLOOKUP($A101,'Annex 2 EHV charges'!$D:$O,10,FALSE)=0,"",VLOOKUP($A101,'Annex 2 EHV charges'!$D:$O,10,FALSE)),"")</f>
        <v/>
      </c>
      <c r="G101" s="78" t="str">
        <f>IFERROR(IF(VLOOKUP($A101,'Annex 2 EHV charges'!$D:$O,11,FALSE)=0,"",VLOOKUP($A101,'Annex 2 EHV charges'!$D:$O,11,FALSE)),"")</f>
        <v/>
      </c>
      <c r="H101" s="78" t="str">
        <f>IFERROR(IF(VLOOKUP($A101,'Annex 2 EHV charges'!$D:$O,12,FALSE)=0,"",VLOOKUP($A101,'Annex 2 EHV charges'!$D:$O,12,FALSE)),"")</f>
        <v/>
      </c>
    </row>
    <row r="102" spans="1:8" ht="28.5" customHeight="1" x14ac:dyDescent="0.2">
      <c r="A102" s="79" t="str">
        <f t="array" ref="A102">IFERROR(INDEX('Annex 2 EHV charges'!$D$10:$D$11, MATCH(0, IF(ISBLANK('Annex 2 EHV charges'!$D$10:$D$11),1, COUNTIF(A$4:$A101, 'Annex 2 EHV charges'!$D$10:$D$11)), 0)),"")</f>
        <v/>
      </c>
      <c r="B102" s="74" t="str">
        <f>IF($A102="","",VLOOKUP($A102,'Annex 2 EHV charges'!$D:$O,2,0))</f>
        <v/>
      </c>
      <c r="C102" s="80" t="str">
        <f>IF($A102="","",VLOOKUP($A102,'Annex 2 EHV charges'!$D:$O,3,0))</f>
        <v/>
      </c>
      <c r="D102" s="73" t="str">
        <f>IF($A102="","",VLOOKUP($A102,'Annex 2 EHV charges'!$D:$O,4,0))</f>
        <v/>
      </c>
      <c r="E102" s="76" t="str">
        <f>IFERROR(IF(VLOOKUP($A102,'Annex 2 EHV charges'!$D:$O,9,FALSE)=0,"",VLOOKUP($A102,'Annex 2 EHV charges'!$D:$O,9,FALSE)),"")</f>
        <v/>
      </c>
      <c r="F102" s="77" t="str">
        <f>IFERROR(IF(VLOOKUP($A102,'Annex 2 EHV charges'!$D:$O,10,FALSE)=0,"",VLOOKUP($A102,'Annex 2 EHV charges'!$D:$O,10,FALSE)),"")</f>
        <v/>
      </c>
      <c r="G102" s="78" t="str">
        <f>IFERROR(IF(VLOOKUP($A102,'Annex 2 EHV charges'!$D:$O,11,FALSE)=0,"",VLOOKUP($A102,'Annex 2 EHV charges'!$D:$O,11,FALSE)),"")</f>
        <v/>
      </c>
      <c r="H102" s="78" t="str">
        <f>IFERROR(IF(VLOOKUP($A102,'Annex 2 EHV charges'!$D:$O,12,FALSE)=0,"",VLOOKUP($A102,'Annex 2 EHV charges'!$D:$O,12,FALSE)),"")</f>
        <v/>
      </c>
    </row>
    <row r="103" spans="1:8" ht="28.5" customHeight="1" x14ac:dyDescent="0.2">
      <c r="A103" s="79" t="str">
        <f t="array" ref="A103">IFERROR(INDEX('Annex 2 EHV charges'!$D$10:$D$11, MATCH(0, IF(ISBLANK('Annex 2 EHV charges'!$D$10:$D$11),1, COUNTIF(A$4:$A102, 'Annex 2 EHV charges'!$D$10:$D$11)), 0)),"")</f>
        <v/>
      </c>
      <c r="B103" s="74" t="str">
        <f>IF($A103="","",VLOOKUP($A103,'Annex 2 EHV charges'!$D:$O,2,0))</f>
        <v/>
      </c>
      <c r="C103" s="80" t="str">
        <f>IF($A103="","",VLOOKUP($A103,'Annex 2 EHV charges'!$D:$O,3,0))</f>
        <v/>
      </c>
      <c r="D103" s="73" t="str">
        <f>IF($A103="","",VLOOKUP($A103,'Annex 2 EHV charges'!$D:$O,4,0))</f>
        <v/>
      </c>
      <c r="E103" s="76" t="str">
        <f>IFERROR(IF(VLOOKUP($A103,'Annex 2 EHV charges'!$D:$O,9,FALSE)=0,"",VLOOKUP($A103,'Annex 2 EHV charges'!$D:$O,9,FALSE)),"")</f>
        <v/>
      </c>
      <c r="F103" s="77" t="str">
        <f>IFERROR(IF(VLOOKUP($A103,'Annex 2 EHV charges'!$D:$O,10,FALSE)=0,"",VLOOKUP($A103,'Annex 2 EHV charges'!$D:$O,10,FALSE)),"")</f>
        <v/>
      </c>
      <c r="G103" s="78" t="str">
        <f>IFERROR(IF(VLOOKUP($A103,'Annex 2 EHV charges'!$D:$O,11,FALSE)=0,"",VLOOKUP($A103,'Annex 2 EHV charges'!$D:$O,11,FALSE)),"")</f>
        <v/>
      </c>
      <c r="H103" s="78" t="str">
        <f>IFERROR(IF(VLOOKUP($A103,'Annex 2 EHV charges'!$D:$O,12,FALSE)=0,"",VLOOKUP($A103,'Annex 2 EHV charges'!$D:$O,12,FALSE)),"")</f>
        <v/>
      </c>
    </row>
    <row r="104" spans="1:8" ht="28.5" customHeight="1" x14ac:dyDescent="0.2">
      <c r="A104" s="79" t="str">
        <f t="array" ref="A104">IFERROR(INDEX('Annex 2 EHV charges'!$D$10:$D$11, MATCH(0, IF(ISBLANK('Annex 2 EHV charges'!$D$10:$D$11),1, COUNTIF(A$4:$A103, 'Annex 2 EHV charges'!$D$10:$D$11)), 0)),"")</f>
        <v/>
      </c>
      <c r="B104" s="74" t="str">
        <f>IF($A104="","",VLOOKUP($A104,'Annex 2 EHV charges'!$D:$O,2,0))</f>
        <v/>
      </c>
      <c r="C104" s="80" t="str">
        <f>IF($A104="","",VLOOKUP($A104,'Annex 2 EHV charges'!$D:$O,3,0))</f>
        <v/>
      </c>
      <c r="D104" s="73" t="str">
        <f>IF($A104="","",VLOOKUP($A104,'Annex 2 EHV charges'!$D:$O,4,0))</f>
        <v/>
      </c>
      <c r="E104" s="76" t="str">
        <f>IFERROR(IF(VLOOKUP($A104,'Annex 2 EHV charges'!$D:$O,9,FALSE)=0,"",VLOOKUP($A104,'Annex 2 EHV charges'!$D:$O,9,FALSE)),"")</f>
        <v/>
      </c>
      <c r="F104" s="77" t="str">
        <f>IFERROR(IF(VLOOKUP($A104,'Annex 2 EHV charges'!$D:$O,10,FALSE)=0,"",VLOOKUP($A104,'Annex 2 EHV charges'!$D:$O,10,FALSE)),"")</f>
        <v/>
      </c>
      <c r="G104" s="78" t="str">
        <f>IFERROR(IF(VLOOKUP($A104,'Annex 2 EHV charges'!$D:$O,11,FALSE)=0,"",VLOOKUP($A104,'Annex 2 EHV charges'!$D:$O,11,FALSE)),"")</f>
        <v/>
      </c>
      <c r="H104" s="78" t="str">
        <f>IFERROR(IF(VLOOKUP($A104,'Annex 2 EHV charges'!$D:$O,12,FALSE)=0,"",VLOOKUP($A104,'Annex 2 EHV charges'!$D:$O,12,FALSE)),"")</f>
        <v/>
      </c>
    </row>
    <row r="105" spans="1:8" ht="28.5" customHeight="1" x14ac:dyDescent="0.2">
      <c r="A105" s="79" t="str">
        <f t="array" ref="A105">IFERROR(INDEX('Annex 2 EHV charges'!$D$10:$D$11, MATCH(0, IF(ISBLANK('Annex 2 EHV charges'!$D$10:$D$11),1, COUNTIF(A$4:$A104, 'Annex 2 EHV charges'!$D$10:$D$11)), 0)),"")</f>
        <v/>
      </c>
      <c r="B105" s="74" t="str">
        <f>IF($A105="","",VLOOKUP($A105,'Annex 2 EHV charges'!$D:$O,2,0))</f>
        <v/>
      </c>
      <c r="C105" s="80" t="str">
        <f>IF($A105="","",VLOOKUP($A105,'Annex 2 EHV charges'!$D:$O,3,0))</f>
        <v/>
      </c>
      <c r="D105" s="73" t="str">
        <f>IF($A105="","",VLOOKUP($A105,'Annex 2 EHV charges'!$D:$O,4,0))</f>
        <v/>
      </c>
      <c r="E105" s="76" t="str">
        <f>IFERROR(IF(VLOOKUP($A105,'Annex 2 EHV charges'!$D:$O,9,FALSE)=0,"",VLOOKUP($A105,'Annex 2 EHV charges'!$D:$O,9,FALSE)),"")</f>
        <v/>
      </c>
      <c r="F105" s="77" t="str">
        <f>IFERROR(IF(VLOOKUP($A105,'Annex 2 EHV charges'!$D:$O,10,FALSE)=0,"",VLOOKUP($A105,'Annex 2 EHV charges'!$D:$O,10,FALSE)),"")</f>
        <v/>
      </c>
      <c r="G105" s="78" t="str">
        <f>IFERROR(IF(VLOOKUP($A105,'Annex 2 EHV charges'!$D:$O,11,FALSE)=0,"",VLOOKUP($A105,'Annex 2 EHV charges'!$D:$O,11,FALSE)),"")</f>
        <v/>
      </c>
      <c r="H105" s="78" t="str">
        <f>IFERROR(IF(VLOOKUP($A105,'Annex 2 EHV charges'!$D:$O,12,FALSE)=0,"",VLOOKUP($A105,'Annex 2 EHV charges'!$D:$O,12,FALSE)),"")</f>
        <v/>
      </c>
    </row>
    <row r="106" spans="1:8" ht="28.5" customHeight="1" x14ac:dyDescent="0.2">
      <c r="A106" s="79" t="str">
        <f t="array" ref="A106">IFERROR(INDEX('Annex 2 EHV charges'!$D$10:$D$11, MATCH(0, IF(ISBLANK('Annex 2 EHV charges'!$D$10:$D$11),1, COUNTIF(A$4:$A105, 'Annex 2 EHV charges'!$D$10:$D$11)), 0)),"")</f>
        <v/>
      </c>
      <c r="B106" s="74" t="str">
        <f>IF($A106="","",VLOOKUP($A106,'Annex 2 EHV charges'!$D:$O,2,0))</f>
        <v/>
      </c>
      <c r="C106" s="80" t="str">
        <f>IF($A106="","",VLOOKUP($A106,'Annex 2 EHV charges'!$D:$O,3,0))</f>
        <v/>
      </c>
      <c r="D106" s="73" t="str">
        <f>IF($A106="","",VLOOKUP($A106,'Annex 2 EHV charges'!$D:$O,4,0))</f>
        <v/>
      </c>
      <c r="E106" s="76" t="str">
        <f>IFERROR(IF(VLOOKUP($A106,'Annex 2 EHV charges'!$D:$O,9,FALSE)=0,"",VLOOKUP($A106,'Annex 2 EHV charges'!$D:$O,9,FALSE)),"")</f>
        <v/>
      </c>
      <c r="F106" s="77" t="str">
        <f>IFERROR(IF(VLOOKUP($A106,'Annex 2 EHV charges'!$D:$O,10,FALSE)=0,"",VLOOKUP($A106,'Annex 2 EHV charges'!$D:$O,10,FALSE)),"")</f>
        <v/>
      </c>
      <c r="G106" s="78" t="str">
        <f>IFERROR(IF(VLOOKUP($A106,'Annex 2 EHV charges'!$D:$O,11,FALSE)=0,"",VLOOKUP($A106,'Annex 2 EHV charges'!$D:$O,11,FALSE)),"")</f>
        <v/>
      </c>
      <c r="H106" s="78" t="str">
        <f>IFERROR(IF(VLOOKUP($A106,'Annex 2 EHV charges'!$D:$O,12,FALSE)=0,"",VLOOKUP($A106,'Annex 2 EHV charges'!$D:$O,12,FALSE)),"")</f>
        <v/>
      </c>
    </row>
    <row r="107" spans="1:8" ht="28.5" customHeight="1" x14ac:dyDescent="0.2">
      <c r="A107" s="79" t="str">
        <f t="array" ref="A107">IFERROR(INDEX('Annex 2 EHV charges'!$D$10:$D$11, MATCH(0, IF(ISBLANK('Annex 2 EHV charges'!$D$10:$D$11),1, COUNTIF(A$4:$A106, 'Annex 2 EHV charges'!$D$10:$D$11)), 0)),"")</f>
        <v/>
      </c>
      <c r="B107" s="74" t="str">
        <f>IF($A107="","",VLOOKUP($A107,'Annex 2 EHV charges'!$D:$O,2,0))</f>
        <v/>
      </c>
      <c r="C107" s="80" t="str">
        <f>IF($A107="","",VLOOKUP($A107,'Annex 2 EHV charges'!$D:$O,3,0))</f>
        <v/>
      </c>
      <c r="D107" s="73" t="str">
        <f>IF($A107="","",VLOOKUP($A107,'Annex 2 EHV charges'!$D:$O,4,0))</f>
        <v/>
      </c>
      <c r="E107" s="76" t="str">
        <f>IFERROR(IF(VLOOKUP($A107,'Annex 2 EHV charges'!$D:$O,9,FALSE)=0,"",VLOOKUP($A107,'Annex 2 EHV charges'!$D:$O,9,FALSE)),"")</f>
        <v/>
      </c>
      <c r="F107" s="77" t="str">
        <f>IFERROR(IF(VLOOKUP($A107,'Annex 2 EHV charges'!$D:$O,10,FALSE)=0,"",VLOOKUP($A107,'Annex 2 EHV charges'!$D:$O,10,FALSE)),"")</f>
        <v/>
      </c>
      <c r="G107" s="78" t="str">
        <f>IFERROR(IF(VLOOKUP($A107,'Annex 2 EHV charges'!$D:$O,11,FALSE)=0,"",VLOOKUP($A107,'Annex 2 EHV charges'!$D:$O,11,FALSE)),"")</f>
        <v/>
      </c>
      <c r="H107" s="78" t="str">
        <f>IFERROR(IF(VLOOKUP($A107,'Annex 2 EHV charges'!$D:$O,12,FALSE)=0,"",VLOOKUP($A107,'Annex 2 EHV charges'!$D:$O,12,FALSE)),"")</f>
        <v/>
      </c>
    </row>
    <row r="108" spans="1:8" ht="28.5" customHeight="1" x14ac:dyDescent="0.2">
      <c r="A108" s="79" t="str">
        <f t="array" ref="A108">IFERROR(INDEX('Annex 2 EHV charges'!$D$10:$D$11, MATCH(0, IF(ISBLANK('Annex 2 EHV charges'!$D$10:$D$11),1, COUNTIF(A$4:$A107, 'Annex 2 EHV charges'!$D$10:$D$11)), 0)),"")</f>
        <v/>
      </c>
      <c r="B108" s="74" t="str">
        <f>IF($A108="","",VLOOKUP($A108,'Annex 2 EHV charges'!$D:$O,2,0))</f>
        <v/>
      </c>
      <c r="C108" s="80" t="str">
        <f>IF($A108="","",VLOOKUP($A108,'Annex 2 EHV charges'!$D:$O,3,0))</f>
        <v/>
      </c>
      <c r="D108" s="73" t="str">
        <f>IF($A108="","",VLOOKUP($A108,'Annex 2 EHV charges'!$D:$O,4,0))</f>
        <v/>
      </c>
      <c r="E108" s="76" t="str">
        <f>IFERROR(IF(VLOOKUP($A108,'Annex 2 EHV charges'!$D:$O,9,FALSE)=0,"",VLOOKUP($A108,'Annex 2 EHV charges'!$D:$O,9,FALSE)),"")</f>
        <v/>
      </c>
      <c r="F108" s="77" t="str">
        <f>IFERROR(IF(VLOOKUP($A108,'Annex 2 EHV charges'!$D:$O,10,FALSE)=0,"",VLOOKUP($A108,'Annex 2 EHV charges'!$D:$O,10,FALSE)),"")</f>
        <v/>
      </c>
      <c r="G108" s="78" t="str">
        <f>IFERROR(IF(VLOOKUP($A108,'Annex 2 EHV charges'!$D:$O,11,FALSE)=0,"",VLOOKUP($A108,'Annex 2 EHV charges'!$D:$O,11,FALSE)),"")</f>
        <v/>
      </c>
      <c r="H108" s="78" t="str">
        <f>IFERROR(IF(VLOOKUP($A108,'Annex 2 EHV charges'!$D:$O,12,FALSE)=0,"",VLOOKUP($A108,'Annex 2 EHV charges'!$D:$O,12,FALSE)),"")</f>
        <v/>
      </c>
    </row>
    <row r="109" spans="1:8" ht="28.5" customHeight="1" x14ac:dyDescent="0.2">
      <c r="A109" s="79" t="str">
        <f t="array" ref="A109">IFERROR(INDEX('Annex 2 EHV charges'!$D$10:$D$11, MATCH(0, IF(ISBLANK('Annex 2 EHV charges'!$D$10:$D$11),1, COUNTIF(A$4:$A108, 'Annex 2 EHV charges'!$D$10:$D$11)), 0)),"")</f>
        <v/>
      </c>
      <c r="B109" s="74" t="str">
        <f>IF($A109="","",VLOOKUP($A109,'Annex 2 EHV charges'!$D:$O,2,0))</f>
        <v/>
      </c>
      <c r="C109" s="80" t="str">
        <f>IF($A109="","",VLOOKUP($A109,'Annex 2 EHV charges'!$D:$O,3,0))</f>
        <v/>
      </c>
      <c r="D109" s="73" t="str">
        <f>IF($A109="","",VLOOKUP($A109,'Annex 2 EHV charges'!$D:$O,4,0))</f>
        <v/>
      </c>
      <c r="E109" s="76" t="str">
        <f>IFERROR(IF(VLOOKUP($A109,'Annex 2 EHV charges'!$D:$O,9,FALSE)=0,"",VLOOKUP($A109,'Annex 2 EHV charges'!$D:$O,9,FALSE)),"")</f>
        <v/>
      </c>
      <c r="F109" s="77" t="str">
        <f>IFERROR(IF(VLOOKUP($A109,'Annex 2 EHV charges'!$D:$O,10,FALSE)=0,"",VLOOKUP($A109,'Annex 2 EHV charges'!$D:$O,10,FALSE)),"")</f>
        <v/>
      </c>
      <c r="G109" s="78" t="str">
        <f>IFERROR(IF(VLOOKUP($A109,'Annex 2 EHV charges'!$D:$O,11,FALSE)=0,"",VLOOKUP($A109,'Annex 2 EHV charges'!$D:$O,11,FALSE)),"")</f>
        <v/>
      </c>
      <c r="H109" s="78" t="str">
        <f>IFERROR(IF(VLOOKUP($A109,'Annex 2 EHV charges'!$D:$O,12,FALSE)=0,"",VLOOKUP($A109,'Annex 2 EHV charges'!$D:$O,12,FALSE)),"")</f>
        <v/>
      </c>
    </row>
    <row r="110" spans="1:8" ht="28.5" customHeight="1" x14ac:dyDescent="0.2">
      <c r="A110" s="79" t="str">
        <f t="array" ref="A110">IFERROR(INDEX('Annex 2 EHV charges'!$D$10:$D$11, MATCH(0, IF(ISBLANK('Annex 2 EHV charges'!$D$10:$D$11),1, COUNTIF(A$4:$A109, 'Annex 2 EHV charges'!$D$10:$D$11)), 0)),"")</f>
        <v/>
      </c>
      <c r="B110" s="74" t="str">
        <f>IF($A110="","",VLOOKUP($A110,'Annex 2 EHV charges'!$D:$O,2,0))</f>
        <v/>
      </c>
      <c r="C110" s="80" t="str">
        <f>IF($A110="","",VLOOKUP($A110,'Annex 2 EHV charges'!$D:$O,3,0))</f>
        <v/>
      </c>
      <c r="D110" s="73" t="str">
        <f>IF($A110="","",VLOOKUP($A110,'Annex 2 EHV charges'!$D:$O,4,0))</f>
        <v/>
      </c>
      <c r="E110" s="76" t="str">
        <f>IFERROR(IF(VLOOKUP($A110,'Annex 2 EHV charges'!$D:$O,9,FALSE)=0,"",VLOOKUP($A110,'Annex 2 EHV charges'!$D:$O,9,FALSE)),"")</f>
        <v/>
      </c>
      <c r="F110" s="77" t="str">
        <f>IFERROR(IF(VLOOKUP($A110,'Annex 2 EHV charges'!$D:$O,10,FALSE)=0,"",VLOOKUP($A110,'Annex 2 EHV charges'!$D:$O,10,FALSE)),"")</f>
        <v/>
      </c>
      <c r="G110" s="78" t="str">
        <f>IFERROR(IF(VLOOKUP($A110,'Annex 2 EHV charges'!$D:$O,11,FALSE)=0,"",VLOOKUP($A110,'Annex 2 EHV charges'!$D:$O,11,FALSE)),"")</f>
        <v/>
      </c>
      <c r="H110" s="78" t="str">
        <f>IFERROR(IF(VLOOKUP($A110,'Annex 2 EHV charges'!$D:$O,12,FALSE)=0,"",VLOOKUP($A110,'Annex 2 EHV charges'!$D:$O,12,FALSE)),"")</f>
        <v/>
      </c>
    </row>
    <row r="111" spans="1:8" ht="28.5" customHeight="1" x14ac:dyDescent="0.2">
      <c r="A111" s="79" t="str">
        <f t="array" ref="A111">IFERROR(INDEX('Annex 2 EHV charges'!$D$10:$D$11, MATCH(0, IF(ISBLANK('Annex 2 EHV charges'!$D$10:$D$11),1, COUNTIF(A$4:$A110, 'Annex 2 EHV charges'!$D$10:$D$11)), 0)),"")</f>
        <v/>
      </c>
      <c r="B111" s="74" t="str">
        <f>IF($A111="","",VLOOKUP($A111,'Annex 2 EHV charges'!$D:$O,2,0))</f>
        <v/>
      </c>
      <c r="C111" s="80" t="str">
        <f>IF($A111="","",VLOOKUP($A111,'Annex 2 EHV charges'!$D:$O,3,0))</f>
        <v/>
      </c>
      <c r="D111" s="73" t="str">
        <f>IF($A111="","",VLOOKUP($A111,'Annex 2 EHV charges'!$D:$O,4,0))</f>
        <v/>
      </c>
      <c r="E111" s="76" t="str">
        <f>IFERROR(IF(VLOOKUP($A111,'Annex 2 EHV charges'!$D:$O,9,FALSE)=0,"",VLOOKUP($A111,'Annex 2 EHV charges'!$D:$O,9,FALSE)),"")</f>
        <v/>
      </c>
      <c r="F111" s="77" t="str">
        <f>IFERROR(IF(VLOOKUP($A111,'Annex 2 EHV charges'!$D:$O,10,FALSE)=0,"",VLOOKUP($A111,'Annex 2 EHV charges'!$D:$O,10,FALSE)),"")</f>
        <v/>
      </c>
      <c r="G111" s="78" t="str">
        <f>IFERROR(IF(VLOOKUP($A111,'Annex 2 EHV charges'!$D:$O,11,FALSE)=0,"",VLOOKUP($A111,'Annex 2 EHV charges'!$D:$O,11,FALSE)),"")</f>
        <v/>
      </c>
      <c r="H111" s="78" t="str">
        <f>IFERROR(IF(VLOOKUP($A111,'Annex 2 EHV charges'!$D:$O,12,FALSE)=0,"",VLOOKUP($A111,'Annex 2 EHV charges'!$D:$O,12,FALSE)),"")</f>
        <v/>
      </c>
    </row>
    <row r="112" spans="1:8" ht="28.5" customHeight="1" x14ac:dyDescent="0.2">
      <c r="A112" s="79" t="str">
        <f t="array" ref="A112">IFERROR(INDEX('Annex 2 EHV charges'!$D$10:$D$11, MATCH(0, IF(ISBLANK('Annex 2 EHV charges'!$D$10:$D$11),1, COUNTIF(A$4:$A111, 'Annex 2 EHV charges'!$D$10:$D$11)), 0)),"")</f>
        <v/>
      </c>
      <c r="B112" s="74" t="str">
        <f>IF($A112="","",VLOOKUP($A112,'Annex 2 EHV charges'!$D:$O,2,0))</f>
        <v/>
      </c>
      <c r="C112" s="80" t="str">
        <f>IF($A112="","",VLOOKUP($A112,'Annex 2 EHV charges'!$D:$O,3,0))</f>
        <v/>
      </c>
      <c r="D112" s="73" t="str">
        <f>IF($A112="","",VLOOKUP($A112,'Annex 2 EHV charges'!$D:$O,4,0))</f>
        <v/>
      </c>
      <c r="E112" s="76" t="str">
        <f>IFERROR(IF(VLOOKUP($A112,'Annex 2 EHV charges'!$D:$O,9,FALSE)=0,"",VLOOKUP($A112,'Annex 2 EHV charges'!$D:$O,9,FALSE)),"")</f>
        <v/>
      </c>
      <c r="F112" s="77" t="str">
        <f>IFERROR(IF(VLOOKUP($A112,'Annex 2 EHV charges'!$D:$O,10,FALSE)=0,"",VLOOKUP($A112,'Annex 2 EHV charges'!$D:$O,10,FALSE)),"")</f>
        <v/>
      </c>
      <c r="G112" s="78" t="str">
        <f>IFERROR(IF(VLOOKUP($A112,'Annex 2 EHV charges'!$D:$O,11,FALSE)=0,"",VLOOKUP($A112,'Annex 2 EHV charges'!$D:$O,11,FALSE)),"")</f>
        <v/>
      </c>
      <c r="H112" s="78" t="str">
        <f>IFERROR(IF(VLOOKUP($A112,'Annex 2 EHV charges'!$D:$O,12,FALSE)=0,"",VLOOKUP($A112,'Annex 2 EHV charges'!$D:$O,12,FALSE)),"")</f>
        <v/>
      </c>
    </row>
    <row r="113" spans="1:8" ht="28.5" customHeight="1" x14ac:dyDescent="0.2">
      <c r="A113" s="79" t="str">
        <f t="array" ref="A113">IFERROR(INDEX('Annex 2 EHV charges'!$D$10:$D$11, MATCH(0, IF(ISBLANK('Annex 2 EHV charges'!$D$10:$D$11),1, COUNTIF(A$4:$A112, 'Annex 2 EHV charges'!$D$10:$D$11)), 0)),"")</f>
        <v/>
      </c>
      <c r="B113" s="74" t="str">
        <f>IF($A113="","",VLOOKUP($A113,'Annex 2 EHV charges'!$D:$O,2,0))</f>
        <v/>
      </c>
      <c r="C113" s="80" t="str">
        <f>IF($A113="","",VLOOKUP($A113,'Annex 2 EHV charges'!$D:$O,3,0))</f>
        <v/>
      </c>
      <c r="D113" s="73" t="str">
        <f>IF($A113="","",VLOOKUP($A113,'Annex 2 EHV charges'!$D:$O,4,0))</f>
        <v/>
      </c>
      <c r="E113" s="76" t="str">
        <f>IFERROR(IF(VLOOKUP($A113,'Annex 2 EHV charges'!$D:$O,9,FALSE)=0,"",VLOOKUP($A113,'Annex 2 EHV charges'!$D:$O,9,FALSE)),"")</f>
        <v/>
      </c>
      <c r="F113" s="77" t="str">
        <f>IFERROR(IF(VLOOKUP($A113,'Annex 2 EHV charges'!$D:$O,10,FALSE)=0,"",VLOOKUP($A113,'Annex 2 EHV charges'!$D:$O,10,FALSE)),"")</f>
        <v/>
      </c>
      <c r="G113" s="78" t="str">
        <f>IFERROR(IF(VLOOKUP($A113,'Annex 2 EHV charges'!$D:$O,11,FALSE)=0,"",VLOOKUP($A113,'Annex 2 EHV charges'!$D:$O,11,FALSE)),"")</f>
        <v/>
      </c>
      <c r="H113" s="78" t="str">
        <f>IFERROR(IF(VLOOKUP($A113,'Annex 2 EHV charges'!$D:$O,12,FALSE)=0,"",VLOOKUP($A113,'Annex 2 EHV charges'!$D:$O,12,FALSE)),"")</f>
        <v/>
      </c>
    </row>
    <row r="114" spans="1:8" ht="28.5" customHeight="1" x14ac:dyDescent="0.2">
      <c r="A114" s="79" t="str">
        <f t="array" ref="A114">IFERROR(INDEX('Annex 2 EHV charges'!$D$10:$D$11, MATCH(0, IF(ISBLANK('Annex 2 EHV charges'!$D$10:$D$11),1, COUNTIF(A$4:$A113, 'Annex 2 EHV charges'!$D$10:$D$11)), 0)),"")</f>
        <v/>
      </c>
      <c r="B114" s="74" t="str">
        <f>IF($A114="","",VLOOKUP($A114,'Annex 2 EHV charges'!$D:$O,2,0))</f>
        <v/>
      </c>
      <c r="C114" s="80" t="str">
        <f>IF($A114="","",VLOOKUP($A114,'Annex 2 EHV charges'!$D:$O,3,0))</f>
        <v/>
      </c>
      <c r="D114" s="73" t="str">
        <f>IF($A114="","",VLOOKUP($A114,'Annex 2 EHV charges'!$D:$O,4,0))</f>
        <v/>
      </c>
      <c r="E114" s="76" t="str">
        <f>IFERROR(IF(VLOOKUP($A114,'Annex 2 EHV charges'!$D:$O,9,FALSE)=0,"",VLOOKUP($A114,'Annex 2 EHV charges'!$D:$O,9,FALSE)),"")</f>
        <v/>
      </c>
      <c r="F114" s="77" t="str">
        <f>IFERROR(IF(VLOOKUP($A114,'Annex 2 EHV charges'!$D:$O,10,FALSE)=0,"",VLOOKUP($A114,'Annex 2 EHV charges'!$D:$O,10,FALSE)),"")</f>
        <v/>
      </c>
      <c r="G114" s="78" t="str">
        <f>IFERROR(IF(VLOOKUP($A114,'Annex 2 EHV charges'!$D:$O,11,FALSE)=0,"",VLOOKUP($A114,'Annex 2 EHV charges'!$D:$O,11,FALSE)),"")</f>
        <v/>
      </c>
      <c r="H114" s="78" t="str">
        <f>IFERROR(IF(VLOOKUP($A114,'Annex 2 EHV charges'!$D:$O,12,FALSE)=0,"",VLOOKUP($A114,'Annex 2 EHV charges'!$D:$O,12,FALSE)),"")</f>
        <v/>
      </c>
    </row>
    <row r="115" spans="1:8" ht="28.5" customHeight="1" x14ac:dyDescent="0.2">
      <c r="A115" s="79" t="str">
        <f t="array" ref="A115">IFERROR(INDEX('Annex 2 EHV charges'!$D$10:$D$11, MATCH(0, IF(ISBLANK('Annex 2 EHV charges'!$D$10:$D$11),1, COUNTIF(A$4:$A114, 'Annex 2 EHV charges'!$D$10:$D$11)), 0)),"")</f>
        <v/>
      </c>
      <c r="B115" s="74" t="str">
        <f>IF($A115="","",VLOOKUP($A115,'Annex 2 EHV charges'!$D:$O,2,0))</f>
        <v/>
      </c>
      <c r="C115" s="80" t="str">
        <f>IF($A115="","",VLOOKUP($A115,'Annex 2 EHV charges'!$D:$O,3,0))</f>
        <v/>
      </c>
      <c r="D115" s="73" t="str">
        <f>IF($A115="","",VLOOKUP($A115,'Annex 2 EHV charges'!$D:$O,4,0))</f>
        <v/>
      </c>
      <c r="E115" s="76" t="str">
        <f>IFERROR(IF(VLOOKUP($A115,'Annex 2 EHV charges'!$D:$O,9,FALSE)=0,"",VLOOKUP($A115,'Annex 2 EHV charges'!$D:$O,9,FALSE)),"")</f>
        <v/>
      </c>
      <c r="F115" s="77" t="str">
        <f>IFERROR(IF(VLOOKUP($A115,'Annex 2 EHV charges'!$D:$O,10,FALSE)=0,"",VLOOKUP($A115,'Annex 2 EHV charges'!$D:$O,10,FALSE)),"")</f>
        <v/>
      </c>
      <c r="G115" s="78" t="str">
        <f>IFERROR(IF(VLOOKUP($A115,'Annex 2 EHV charges'!$D:$O,11,FALSE)=0,"",VLOOKUP($A115,'Annex 2 EHV charges'!$D:$O,11,FALSE)),"")</f>
        <v/>
      </c>
      <c r="H115" s="78" t="str">
        <f>IFERROR(IF(VLOOKUP($A115,'Annex 2 EHV charges'!$D:$O,12,FALSE)=0,"",VLOOKUP($A115,'Annex 2 EHV charges'!$D:$O,12,FALSE)),"")</f>
        <v/>
      </c>
    </row>
    <row r="116" spans="1:8" ht="28.5" customHeight="1" x14ac:dyDescent="0.2">
      <c r="A116" s="79" t="str">
        <f t="array" ref="A116">IFERROR(INDEX('Annex 2 EHV charges'!$D$10:$D$11, MATCH(0, IF(ISBLANK('Annex 2 EHV charges'!$D$10:$D$11),1, COUNTIF(A$4:$A115, 'Annex 2 EHV charges'!$D$10:$D$11)), 0)),"")</f>
        <v/>
      </c>
      <c r="B116" s="74" t="str">
        <f>IF($A116="","",VLOOKUP($A116,'Annex 2 EHV charges'!$D:$O,2,0))</f>
        <v/>
      </c>
      <c r="C116" s="80" t="str">
        <f>IF($A116="","",VLOOKUP($A116,'Annex 2 EHV charges'!$D:$O,3,0))</f>
        <v/>
      </c>
      <c r="D116" s="73" t="str">
        <f>IF($A116="","",VLOOKUP($A116,'Annex 2 EHV charges'!$D:$O,4,0))</f>
        <v/>
      </c>
      <c r="E116" s="76" t="str">
        <f>IFERROR(IF(VLOOKUP($A116,'Annex 2 EHV charges'!$D:$O,9,FALSE)=0,"",VLOOKUP($A116,'Annex 2 EHV charges'!$D:$O,9,FALSE)),"")</f>
        <v/>
      </c>
      <c r="F116" s="77" t="str">
        <f>IFERROR(IF(VLOOKUP($A116,'Annex 2 EHV charges'!$D:$O,10,FALSE)=0,"",VLOOKUP($A116,'Annex 2 EHV charges'!$D:$O,10,FALSE)),"")</f>
        <v/>
      </c>
      <c r="G116" s="78" t="str">
        <f>IFERROR(IF(VLOOKUP($A116,'Annex 2 EHV charges'!$D:$O,11,FALSE)=0,"",VLOOKUP($A116,'Annex 2 EHV charges'!$D:$O,11,FALSE)),"")</f>
        <v/>
      </c>
      <c r="H116" s="78" t="str">
        <f>IFERROR(IF(VLOOKUP($A116,'Annex 2 EHV charges'!$D:$O,12,FALSE)=0,"",VLOOKUP($A116,'Annex 2 EHV charges'!$D:$O,12,FALSE)),"")</f>
        <v/>
      </c>
    </row>
    <row r="117" spans="1:8" ht="28.5" customHeight="1" x14ac:dyDescent="0.2">
      <c r="A117" s="79" t="str">
        <f t="array" ref="A117">IFERROR(INDEX('Annex 2 EHV charges'!$D$10:$D$11, MATCH(0, IF(ISBLANK('Annex 2 EHV charges'!$D$10:$D$11),1, COUNTIF(A$4:$A116, 'Annex 2 EHV charges'!$D$10:$D$11)), 0)),"")</f>
        <v/>
      </c>
      <c r="B117" s="74" t="str">
        <f>IF($A117="","",VLOOKUP($A117,'Annex 2 EHV charges'!$D:$O,2,0))</f>
        <v/>
      </c>
      <c r="C117" s="80" t="str">
        <f>IF($A117="","",VLOOKUP($A117,'Annex 2 EHV charges'!$D:$O,3,0))</f>
        <v/>
      </c>
      <c r="D117" s="73" t="str">
        <f>IF($A117="","",VLOOKUP($A117,'Annex 2 EHV charges'!$D:$O,4,0))</f>
        <v/>
      </c>
      <c r="E117" s="76" t="str">
        <f>IFERROR(IF(VLOOKUP($A117,'Annex 2 EHV charges'!$D:$O,9,FALSE)=0,"",VLOOKUP($A117,'Annex 2 EHV charges'!$D:$O,9,FALSE)),"")</f>
        <v/>
      </c>
      <c r="F117" s="77" t="str">
        <f>IFERROR(IF(VLOOKUP($A117,'Annex 2 EHV charges'!$D:$O,10,FALSE)=0,"",VLOOKUP($A117,'Annex 2 EHV charges'!$D:$O,10,FALSE)),"")</f>
        <v/>
      </c>
      <c r="G117" s="78" t="str">
        <f>IFERROR(IF(VLOOKUP($A117,'Annex 2 EHV charges'!$D:$O,11,FALSE)=0,"",VLOOKUP($A117,'Annex 2 EHV charges'!$D:$O,11,FALSE)),"")</f>
        <v/>
      </c>
      <c r="H117" s="78" t="str">
        <f>IFERROR(IF(VLOOKUP($A117,'Annex 2 EHV charges'!$D:$O,12,FALSE)=0,"",VLOOKUP($A117,'Annex 2 EHV charges'!$D:$O,12,FALSE)),"")</f>
        <v/>
      </c>
    </row>
    <row r="118" spans="1:8" ht="28.5" customHeight="1" x14ac:dyDescent="0.2">
      <c r="A118" s="79" t="str">
        <f t="array" ref="A118">IFERROR(INDEX('Annex 2 EHV charges'!$D$10:$D$11, MATCH(0, IF(ISBLANK('Annex 2 EHV charges'!$D$10:$D$11),1, COUNTIF(A$4:$A117, 'Annex 2 EHV charges'!$D$10:$D$11)), 0)),"")</f>
        <v/>
      </c>
      <c r="B118" s="74" t="str">
        <f>IF($A118="","",VLOOKUP($A118,'Annex 2 EHV charges'!$D:$O,2,0))</f>
        <v/>
      </c>
      <c r="C118" s="80" t="str">
        <f>IF($A118="","",VLOOKUP($A118,'Annex 2 EHV charges'!$D:$O,3,0))</f>
        <v/>
      </c>
      <c r="D118" s="73" t="str">
        <f>IF($A118="","",VLOOKUP($A118,'Annex 2 EHV charges'!$D:$O,4,0))</f>
        <v/>
      </c>
      <c r="E118" s="76" t="str">
        <f>IFERROR(IF(VLOOKUP($A118,'Annex 2 EHV charges'!$D:$O,9,FALSE)=0,"",VLOOKUP($A118,'Annex 2 EHV charges'!$D:$O,9,FALSE)),"")</f>
        <v/>
      </c>
      <c r="F118" s="77" t="str">
        <f>IFERROR(IF(VLOOKUP($A118,'Annex 2 EHV charges'!$D:$O,10,FALSE)=0,"",VLOOKUP($A118,'Annex 2 EHV charges'!$D:$O,10,FALSE)),"")</f>
        <v/>
      </c>
      <c r="G118" s="78" t="str">
        <f>IFERROR(IF(VLOOKUP($A118,'Annex 2 EHV charges'!$D:$O,11,FALSE)=0,"",VLOOKUP($A118,'Annex 2 EHV charges'!$D:$O,11,FALSE)),"")</f>
        <v/>
      </c>
      <c r="H118" s="78" t="str">
        <f>IFERROR(IF(VLOOKUP($A118,'Annex 2 EHV charges'!$D:$O,12,FALSE)=0,"",VLOOKUP($A118,'Annex 2 EHV charges'!$D:$O,12,FALSE)),"")</f>
        <v/>
      </c>
    </row>
    <row r="119" spans="1:8" ht="28.5" customHeight="1" x14ac:dyDescent="0.2">
      <c r="A119" s="79" t="str">
        <f t="array" ref="A119">IFERROR(INDEX('Annex 2 EHV charges'!$D$10:$D$11, MATCH(0, IF(ISBLANK('Annex 2 EHV charges'!$D$10:$D$11),1, COUNTIF(A$4:$A118, 'Annex 2 EHV charges'!$D$10:$D$11)), 0)),"")</f>
        <v/>
      </c>
      <c r="B119" s="74" t="str">
        <f>IF($A119="","",VLOOKUP($A119,'Annex 2 EHV charges'!$D:$O,2,0))</f>
        <v/>
      </c>
      <c r="C119" s="80" t="str">
        <f>IF($A119="","",VLOOKUP($A119,'Annex 2 EHV charges'!$D:$O,3,0))</f>
        <v/>
      </c>
      <c r="D119" s="73" t="str">
        <f>IF($A119="","",VLOOKUP($A119,'Annex 2 EHV charges'!$D:$O,4,0))</f>
        <v/>
      </c>
      <c r="E119" s="76" t="str">
        <f>IFERROR(IF(VLOOKUP($A119,'Annex 2 EHV charges'!$D:$O,9,FALSE)=0,"",VLOOKUP($A119,'Annex 2 EHV charges'!$D:$O,9,FALSE)),"")</f>
        <v/>
      </c>
      <c r="F119" s="77" t="str">
        <f>IFERROR(IF(VLOOKUP($A119,'Annex 2 EHV charges'!$D:$O,10,FALSE)=0,"",VLOOKUP($A119,'Annex 2 EHV charges'!$D:$O,10,FALSE)),"")</f>
        <v/>
      </c>
      <c r="G119" s="78" t="str">
        <f>IFERROR(IF(VLOOKUP($A119,'Annex 2 EHV charges'!$D:$O,11,FALSE)=0,"",VLOOKUP($A119,'Annex 2 EHV charges'!$D:$O,11,FALSE)),"")</f>
        <v/>
      </c>
      <c r="H119" s="78" t="str">
        <f>IFERROR(IF(VLOOKUP($A119,'Annex 2 EHV charges'!$D:$O,12,FALSE)=0,"",VLOOKUP($A119,'Annex 2 EHV charges'!$D:$O,12,FALSE)),"")</f>
        <v/>
      </c>
    </row>
    <row r="120" spans="1:8" ht="28.5" customHeight="1" x14ac:dyDescent="0.2">
      <c r="A120" s="79" t="str">
        <f t="array" ref="A120">IFERROR(INDEX('Annex 2 EHV charges'!$D$10:$D$11, MATCH(0, IF(ISBLANK('Annex 2 EHV charges'!$D$10:$D$11),1, COUNTIF(A$4:$A119, 'Annex 2 EHV charges'!$D$10:$D$11)), 0)),"")</f>
        <v/>
      </c>
      <c r="B120" s="74" t="str">
        <f>IF($A120="","",VLOOKUP($A120,'Annex 2 EHV charges'!$D:$O,2,0))</f>
        <v/>
      </c>
      <c r="C120" s="80" t="str">
        <f>IF($A120="","",VLOOKUP($A120,'Annex 2 EHV charges'!$D:$O,3,0))</f>
        <v/>
      </c>
      <c r="D120" s="73" t="str">
        <f>IF($A120="","",VLOOKUP($A120,'Annex 2 EHV charges'!$D:$O,4,0))</f>
        <v/>
      </c>
      <c r="E120" s="76" t="str">
        <f>IFERROR(IF(VLOOKUP($A120,'Annex 2 EHV charges'!$D:$O,9,FALSE)=0,"",VLOOKUP($A120,'Annex 2 EHV charges'!$D:$O,9,FALSE)),"")</f>
        <v/>
      </c>
      <c r="F120" s="77" t="str">
        <f>IFERROR(IF(VLOOKUP($A120,'Annex 2 EHV charges'!$D:$O,10,FALSE)=0,"",VLOOKUP($A120,'Annex 2 EHV charges'!$D:$O,10,FALSE)),"")</f>
        <v/>
      </c>
      <c r="G120" s="78" t="str">
        <f>IFERROR(IF(VLOOKUP($A120,'Annex 2 EHV charges'!$D:$O,11,FALSE)=0,"",VLOOKUP($A120,'Annex 2 EHV charges'!$D:$O,11,FALSE)),"")</f>
        <v/>
      </c>
      <c r="H120" s="78" t="str">
        <f>IFERROR(IF(VLOOKUP($A120,'Annex 2 EHV charges'!$D:$O,12,FALSE)=0,"",VLOOKUP($A120,'Annex 2 EHV charges'!$D:$O,12,FALSE)),"")</f>
        <v/>
      </c>
    </row>
    <row r="121" spans="1:8" ht="28.5" customHeight="1" x14ac:dyDescent="0.2">
      <c r="A121" s="79" t="str">
        <f t="array" ref="A121">IFERROR(INDEX('Annex 2 EHV charges'!$D$10:$D$11, MATCH(0, IF(ISBLANK('Annex 2 EHV charges'!$D$10:$D$11),1, COUNTIF(A$4:$A120, 'Annex 2 EHV charges'!$D$10:$D$11)), 0)),"")</f>
        <v/>
      </c>
      <c r="B121" s="74" t="str">
        <f>IF($A121="","",VLOOKUP($A121,'Annex 2 EHV charges'!$D:$O,2,0))</f>
        <v/>
      </c>
      <c r="C121" s="80" t="str">
        <f>IF($A121="","",VLOOKUP($A121,'Annex 2 EHV charges'!$D:$O,3,0))</f>
        <v/>
      </c>
      <c r="D121" s="73" t="str">
        <f>IF($A121="","",VLOOKUP($A121,'Annex 2 EHV charges'!$D:$O,4,0))</f>
        <v/>
      </c>
      <c r="E121" s="76" t="str">
        <f>IFERROR(IF(VLOOKUP($A121,'Annex 2 EHV charges'!$D:$O,9,FALSE)=0,"",VLOOKUP($A121,'Annex 2 EHV charges'!$D:$O,9,FALSE)),"")</f>
        <v/>
      </c>
      <c r="F121" s="77" t="str">
        <f>IFERROR(IF(VLOOKUP($A121,'Annex 2 EHV charges'!$D:$O,10,FALSE)=0,"",VLOOKUP($A121,'Annex 2 EHV charges'!$D:$O,10,FALSE)),"")</f>
        <v/>
      </c>
      <c r="G121" s="78" t="str">
        <f>IFERROR(IF(VLOOKUP($A121,'Annex 2 EHV charges'!$D:$O,11,FALSE)=0,"",VLOOKUP($A121,'Annex 2 EHV charges'!$D:$O,11,FALSE)),"")</f>
        <v/>
      </c>
      <c r="H121" s="78" t="str">
        <f>IFERROR(IF(VLOOKUP($A121,'Annex 2 EHV charges'!$D:$O,12,FALSE)=0,"",VLOOKUP($A121,'Annex 2 EHV charges'!$D:$O,12,FALSE)),"")</f>
        <v/>
      </c>
    </row>
    <row r="122" spans="1:8" ht="28.5" customHeight="1" x14ac:dyDescent="0.2">
      <c r="A122" s="79" t="str">
        <f t="array" ref="A122">IFERROR(INDEX('Annex 2 EHV charges'!$D$10:$D$11, MATCH(0, IF(ISBLANK('Annex 2 EHV charges'!$D$10:$D$11),1, COUNTIF(A$4:$A121, 'Annex 2 EHV charges'!$D$10:$D$11)), 0)),"")</f>
        <v/>
      </c>
      <c r="B122" s="74" t="str">
        <f>IF($A122="","",VLOOKUP($A122,'Annex 2 EHV charges'!$D:$O,2,0))</f>
        <v/>
      </c>
      <c r="C122" s="80" t="str">
        <f>IF($A122="","",VLOOKUP($A122,'Annex 2 EHV charges'!$D:$O,3,0))</f>
        <v/>
      </c>
      <c r="D122" s="73" t="str">
        <f>IF($A122="","",VLOOKUP($A122,'Annex 2 EHV charges'!$D:$O,4,0))</f>
        <v/>
      </c>
      <c r="E122" s="76" t="str">
        <f>IFERROR(IF(VLOOKUP($A122,'Annex 2 EHV charges'!$D:$O,9,FALSE)=0,"",VLOOKUP($A122,'Annex 2 EHV charges'!$D:$O,9,FALSE)),"")</f>
        <v/>
      </c>
      <c r="F122" s="77" t="str">
        <f>IFERROR(IF(VLOOKUP($A122,'Annex 2 EHV charges'!$D:$O,10,FALSE)=0,"",VLOOKUP($A122,'Annex 2 EHV charges'!$D:$O,10,FALSE)),"")</f>
        <v/>
      </c>
      <c r="G122" s="78" t="str">
        <f>IFERROR(IF(VLOOKUP($A122,'Annex 2 EHV charges'!$D:$O,11,FALSE)=0,"",VLOOKUP($A122,'Annex 2 EHV charges'!$D:$O,11,FALSE)),"")</f>
        <v/>
      </c>
      <c r="H122" s="78" t="str">
        <f>IFERROR(IF(VLOOKUP($A122,'Annex 2 EHV charges'!$D:$O,12,FALSE)=0,"",VLOOKUP($A122,'Annex 2 EHV charges'!$D:$O,12,FALSE)),"")</f>
        <v/>
      </c>
    </row>
    <row r="123" spans="1:8" ht="28.5" customHeight="1" x14ac:dyDescent="0.2">
      <c r="A123" s="79" t="str">
        <f t="array" ref="A123">IFERROR(INDEX('Annex 2 EHV charges'!$D$10:$D$11, MATCH(0, IF(ISBLANK('Annex 2 EHV charges'!$D$10:$D$11),1, COUNTIF(A$4:$A122, 'Annex 2 EHV charges'!$D$10:$D$11)), 0)),"")</f>
        <v/>
      </c>
      <c r="B123" s="74" t="str">
        <f>IF($A123="","",VLOOKUP($A123,'Annex 2 EHV charges'!$D:$O,2,0))</f>
        <v/>
      </c>
      <c r="C123" s="80" t="str">
        <f>IF($A123="","",VLOOKUP($A123,'Annex 2 EHV charges'!$D:$O,3,0))</f>
        <v/>
      </c>
      <c r="D123" s="73" t="str">
        <f>IF($A123="","",VLOOKUP($A123,'Annex 2 EHV charges'!$D:$O,4,0))</f>
        <v/>
      </c>
      <c r="E123" s="76" t="str">
        <f>IFERROR(IF(VLOOKUP($A123,'Annex 2 EHV charges'!$D:$O,9,FALSE)=0,"",VLOOKUP($A123,'Annex 2 EHV charges'!$D:$O,9,FALSE)),"")</f>
        <v/>
      </c>
      <c r="F123" s="77" t="str">
        <f>IFERROR(IF(VLOOKUP($A123,'Annex 2 EHV charges'!$D:$O,10,FALSE)=0,"",VLOOKUP($A123,'Annex 2 EHV charges'!$D:$O,10,FALSE)),"")</f>
        <v/>
      </c>
      <c r="G123" s="78" t="str">
        <f>IFERROR(IF(VLOOKUP($A123,'Annex 2 EHV charges'!$D:$O,11,FALSE)=0,"",VLOOKUP($A123,'Annex 2 EHV charges'!$D:$O,11,FALSE)),"")</f>
        <v/>
      </c>
      <c r="H123" s="78" t="str">
        <f>IFERROR(IF(VLOOKUP($A123,'Annex 2 EHV charges'!$D:$O,12,FALSE)=0,"",VLOOKUP($A123,'Annex 2 EHV charges'!$D:$O,12,FALSE)),"")</f>
        <v/>
      </c>
    </row>
    <row r="124" spans="1:8" ht="28.5" customHeight="1" x14ac:dyDescent="0.2">
      <c r="A124" s="79" t="str">
        <f t="array" ref="A124">IFERROR(INDEX('Annex 2 EHV charges'!$D$10:$D$11, MATCH(0, IF(ISBLANK('Annex 2 EHV charges'!$D$10:$D$11),1, COUNTIF(A$4:$A123, 'Annex 2 EHV charges'!$D$10:$D$11)), 0)),"")</f>
        <v/>
      </c>
      <c r="B124" s="74" t="str">
        <f>IF($A124="","",VLOOKUP($A124,'Annex 2 EHV charges'!$D:$O,2,0))</f>
        <v/>
      </c>
      <c r="C124" s="80" t="str">
        <f>IF($A124="","",VLOOKUP($A124,'Annex 2 EHV charges'!$D:$O,3,0))</f>
        <v/>
      </c>
      <c r="D124" s="73" t="str">
        <f>IF($A124="","",VLOOKUP($A124,'Annex 2 EHV charges'!$D:$O,4,0))</f>
        <v/>
      </c>
      <c r="E124" s="76" t="str">
        <f>IFERROR(IF(VLOOKUP($A124,'Annex 2 EHV charges'!$D:$O,9,FALSE)=0,"",VLOOKUP($A124,'Annex 2 EHV charges'!$D:$O,9,FALSE)),"")</f>
        <v/>
      </c>
      <c r="F124" s="77" t="str">
        <f>IFERROR(IF(VLOOKUP($A124,'Annex 2 EHV charges'!$D:$O,10,FALSE)=0,"",VLOOKUP($A124,'Annex 2 EHV charges'!$D:$O,10,FALSE)),"")</f>
        <v/>
      </c>
      <c r="G124" s="78" t="str">
        <f>IFERROR(IF(VLOOKUP($A124,'Annex 2 EHV charges'!$D:$O,11,FALSE)=0,"",VLOOKUP($A124,'Annex 2 EHV charges'!$D:$O,11,FALSE)),"")</f>
        <v/>
      </c>
      <c r="H124" s="78" t="str">
        <f>IFERROR(IF(VLOOKUP($A124,'Annex 2 EHV charges'!$D:$O,12,FALSE)=0,"",VLOOKUP($A124,'Annex 2 EHV charges'!$D:$O,12,FALSE)),"")</f>
        <v/>
      </c>
    </row>
    <row r="125" spans="1:8" ht="28.5" customHeight="1" x14ac:dyDescent="0.2">
      <c r="A125" s="79" t="str">
        <f t="array" ref="A125">IFERROR(INDEX('Annex 2 EHV charges'!$D$10:$D$11, MATCH(0, IF(ISBLANK('Annex 2 EHV charges'!$D$10:$D$11),1, COUNTIF(A$4:$A124, 'Annex 2 EHV charges'!$D$10:$D$11)), 0)),"")</f>
        <v/>
      </c>
      <c r="B125" s="74" t="str">
        <f>IF($A125="","",VLOOKUP($A125,'Annex 2 EHV charges'!$D:$O,2,0))</f>
        <v/>
      </c>
      <c r="C125" s="80" t="str">
        <f>IF($A125="","",VLOOKUP($A125,'Annex 2 EHV charges'!$D:$O,3,0))</f>
        <v/>
      </c>
      <c r="D125" s="73" t="str">
        <f>IF($A125="","",VLOOKUP($A125,'Annex 2 EHV charges'!$D:$O,4,0))</f>
        <v/>
      </c>
      <c r="E125" s="76" t="str">
        <f>IFERROR(IF(VLOOKUP($A125,'Annex 2 EHV charges'!$D:$O,9,FALSE)=0,"",VLOOKUP($A125,'Annex 2 EHV charges'!$D:$O,9,FALSE)),"")</f>
        <v/>
      </c>
      <c r="F125" s="77" t="str">
        <f>IFERROR(IF(VLOOKUP($A125,'Annex 2 EHV charges'!$D:$O,10,FALSE)=0,"",VLOOKUP($A125,'Annex 2 EHV charges'!$D:$O,10,FALSE)),"")</f>
        <v/>
      </c>
      <c r="G125" s="78" t="str">
        <f>IFERROR(IF(VLOOKUP($A125,'Annex 2 EHV charges'!$D:$O,11,FALSE)=0,"",VLOOKUP($A125,'Annex 2 EHV charges'!$D:$O,11,FALSE)),"")</f>
        <v/>
      </c>
      <c r="H125" s="78" t="str">
        <f>IFERROR(IF(VLOOKUP($A125,'Annex 2 EHV charges'!$D:$O,12,FALSE)=0,"",VLOOKUP($A125,'Annex 2 EHV charges'!$D:$O,12,FALSE)),"")</f>
        <v/>
      </c>
    </row>
    <row r="126" spans="1:8" ht="28.5" customHeight="1" x14ac:dyDescent="0.2">
      <c r="A126" s="79" t="str">
        <f t="array" ref="A126">IFERROR(INDEX('Annex 2 EHV charges'!$D$10:$D$11, MATCH(0, IF(ISBLANK('Annex 2 EHV charges'!$D$10:$D$11),1, COUNTIF(A$4:$A125, 'Annex 2 EHV charges'!$D$10:$D$11)), 0)),"")</f>
        <v/>
      </c>
      <c r="B126" s="74" t="str">
        <f>IF($A126="","",VLOOKUP($A126,'Annex 2 EHV charges'!$D:$O,2,0))</f>
        <v/>
      </c>
      <c r="C126" s="80" t="str">
        <f>IF($A126="","",VLOOKUP($A126,'Annex 2 EHV charges'!$D:$O,3,0))</f>
        <v/>
      </c>
      <c r="D126" s="73" t="str">
        <f>IF($A126="","",VLOOKUP($A126,'Annex 2 EHV charges'!$D:$O,4,0))</f>
        <v/>
      </c>
      <c r="E126" s="76" t="str">
        <f>IFERROR(IF(VLOOKUP($A126,'Annex 2 EHV charges'!$D:$O,9,FALSE)=0,"",VLOOKUP($A126,'Annex 2 EHV charges'!$D:$O,9,FALSE)),"")</f>
        <v/>
      </c>
      <c r="F126" s="77" t="str">
        <f>IFERROR(IF(VLOOKUP($A126,'Annex 2 EHV charges'!$D:$O,10,FALSE)=0,"",VLOOKUP($A126,'Annex 2 EHV charges'!$D:$O,10,FALSE)),"")</f>
        <v/>
      </c>
      <c r="G126" s="78" t="str">
        <f>IFERROR(IF(VLOOKUP($A126,'Annex 2 EHV charges'!$D:$O,11,FALSE)=0,"",VLOOKUP($A126,'Annex 2 EHV charges'!$D:$O,11,FALSE)),"")</f>
        <v/>
      </c>
      <c r="H126" s="78" t="str">
        <f>IFERROR(IF(VLOOKUP($A126,'Annex 2 EHV charges'!$D:$O,12,FALSE)=0,"",VLOOKUP($A126,'Annex 2 EHV charges'!$D:$O,12,FALSE)),"")</f>
        <v/>
      </c>
    </row>
    <row r="127" spans="1:8" ht="28.5" customHeight="1" x14ac:dyDescent="0.2">
      <c r="A127" s="79" t="str">
        <f t="array" ref="A127">IFERROR(INDEX('Annex 2 EHV charges'!$D$10:$D$11, MATCH(0, IF(ISBLANK('Annex 2 EHV charges'!$D$10:$D$11),1, COUNTIF(A$4:$A126, 'Annex 2 EHV charges'!$D$10:$D$11)), 0)),"")</f>
        <v/>
      </c>
      <c r="B127" s="74" t="str">
        <f>IF($A127="","",VLOOKUP($A127,'Annex 2 EHV charges'!$D:$O,2,0))</f>
        <v/>
      </c>
      <c r="C127" s="80" t="str">
        <f>IF($A127="","",VLOOKUP($A127,'Annex 2 EHV charges'!$D:$O,3,0))</f>
        <v/>
      </c>
      <c r="D127" s="73" t="str">
        <f>IF($A127="","",VLOOKUP($A127,'Annex 2 EHV charges'!$D:$O,4,0))</f>
        <v/>
      </c>
      <c r="E127" s="76" t="str">
        <f>IFERROR(IF(VLOOKUP($A127,'Annex 2 EHV charges'!$D:$O,9,FALSE)=0,"",VLOOKUP($A127,'Annex 2 EHV charges'!$D:$O,9,FALSE)),"")</f>
        <v/>
      </c>
      <c r="F127" s="77" t="str">
        <f>IFERROR(IF(VLOOKUP($A127,'Annex 2 EHV charges'!$D:$O,10,FALSE)=0,"",VLOOKUP($A127,'Annex 2 EHV charges'!$D:$O,10,FALSE)),"")</f>
        <v/>
      </c>
      <c r="G127" s="78" t="str">
        <f>IFERROR(IF(VLOOKUP($A127,'Annex 2 EHV charges'!$D:$O,11,FALSE)=0,"",VLOOKUP($A127,'Annex 2 EHV charges'!$D:$O,11,FALSE)),"")</f>
        <v/>
      </c>
      <c r="H127" s="78" t="str">
        <f>IFERROR(IF(VLOOKUP($A127,'Annex 2 EHV charges'!$D:$O,12,FALSE)=0,"",VLOOKUP($A127,'Annex 2 EHV charges'!$D:$O,12,FALSE)),"")</f>
        <v/>
      </c>
    </row>
    <row r="128" spans="1:8" ht="28.5" customHeight="1" x14ac:dyDescent="0.2">
      <c r="A128" s="79" t="str">
        <f t="array" ref="A128">IFERROR(INDEX('Annex 2 EHV charges'!$D$10:$D$11, MATCH(0, IF(ISBLANK('Annex 2 EHV charges'!$D$10:$D$11),1, COUNTIF(A$4:$A127, 'Annex 2 EHV charges'!$D$10:$D$11)), 0)),"")</f>
        <v/>
      </c>
      <c r="B128" s="74" t="str">
        <f>IF($A128="","",VLOOKUP($A128,'Annex 2 EHV charges'!$D:$O,2,0))</f>
        <v/>
      </c>
      <c r="C128" s="80" t="str">
        <f>IF($A128="","",VLOOKUP($A128,'Annex 2 EHV charges'!$D:$O,3,0))</f>
        <v/>
      </c>
      <c r="D128" s="73" t="str">
        <f>IF($A128="","",VLOOKUP($A128,'Annex 2 EHV charges'!$D:$O,4,0))</f>
        <v/>
      </c>
      <c r="E128" s="76" t="str">
        <f>IFERROR(IF(VLOOKUP($A128,'Annex 2 EHV charges'!$D:$O,9,FALSE)=0,"",VLOOKUP($A128,'Annex 2 EHV charges'!$D:$O,9,FALSE)),"")</f>
        <v/>
      </c>
      <c r="F128" s="77" t="str">
        <f>IFERROR(IF(VLOOKUP($A128,'Annex 2 EHV charges'!$D:$O,10,FALSE)=0,"",VLOOKUP($A128,'Annex 2 EHV charges'!$D:$O,10,FALSE)),"")</f>
        <v/>
      </c>
      <c r="G128" s="78" t="str">
        <f>IFERROR(IF(VLOOKUP($A128,'Annex 2 EHV charges'!$D:$O,11,FALSE)=0,"",VLOOKUP($A128,'Annex 2 EHV charges'!$D:$O,11,FALSE)),"")</f>
        <v/>
      </c>
      <c r="H128" s="78" t="str">
        <f>IFERROR(IF(VLOOKUP($A128,'Annex 2 EHV charges'!$D:$O,12,FALSE)=0,"",VLOOKUP($A128,'Annex 2 EHV charges'!$D:$O,12,FALSE)),"")</f>
        <v/>
      </c>
    </row>
    <row r="129" spans="1:8" ht="28.5" customHeight="1" x14ac:dyDescent="0.2">
      <c r="A129" s="79" t="str">
        <f t="array" ref="A129">IFERROR(INDEX('Annex 2 EHV charges'!$D$10:$D$11, MATCH(0, IF(ISBLANK('Annex 2 EHV charges'!$D$10:$D$11),1, COUNTIF(A$4:$A128, 'Annex 2 EHV charges'!$D$10:$D$11)), 0)),"")</f>
        <v/>
      </c>
      <c r="B129" s="74" t="str">
        <f>IF($A129="","",VLOOKUP($A129,'Annex 2 EHV charges'!$D:$O,2,0))</f>
        <v/>
      </c>
      <c r="C129" s="80" t="str">
        <f>IF($A129="","",VLOOKUP($A129,'Annex 2 EHV charges'!$D:$O,3,0))</f>
        <v/>
      </c>
      <c r="D129" s="73" t="str">
        <f>IF($A129="","",VLOOKUP($A129,'Annex 2 EHV charges'!$D:$O,4,0))</f>
        <v/>
      </c>
      <c r="E129" s="76" t="str">
        <f>IFERROR(IF(VLOOKUP($A129,'Annex 2 EHV charges'!$D:$O,9,FALSE)=0,"",VLOOKUP($A129,'Annex 2 EHV charges'!$D:$O,9,FALSE)),"")</f>
        <v/>
      </c>
      <c r="F129" s="77" t="str">
        <f>IFERROR(IF(VLOOKUP($A129,'Annex 2 EHV charges'!$D:$O,10,FALSE)=0,"",VLOOKUP($A129,'Annex 2 EHV charges'!$D:$O,10,FALSE)),"")</f>
        <v/>
      </c>
      <c r="G129" s="78" t="str">
        <f>IFERROR(IF(VLOOKUP($A129,'Annex 2 EHV charges'!$D:$O,11,FALSE)=0,"",VLOOKUP($A129,'Annex 2 EHV charges'!$D:$O,11,FALSE)),"")</f>
        <v/>
      </c>
      <c r="H129" s="78" t="str">
        <f>IFERROR(IF(VLOOKUP($A129,'Annex 2 EHV charges'!$D:$O,12,FALSE)=0,"",VLOOKUP($A129,'Annex 2 EHV charges'!$D:$O,12,FALSE)),"")</f>
        <v/>
      </c>
    </row>
    <row r="130" spans="1:8" ht="28.5" customHeight="1" x14ac:dyDescent="0.2">
      <c r="A130" s="79" t="str">
        <f t="array" ref="A130">IFERROR(INDEX('Annex 2 EHV charges'!$D$10:$D$11, MATCH(0, IF(ISBLANK('Annex 2 EHV charges'!$D$10:$D$11),1, COUNTIF(A$4:$A129, 'Annex 2 EHV charges'!$D$10:$D$11)), 0)),"")</f>
        <v/>
      </c>
      <c r="B130" s="74" t="str">
        <f>IF($A130="","",VLOOKUP($A130,'Annex 2 EHV charges'!$D:$O,2,0))</f>
        <v/>
      </c>
      <c r="C130" s="80" t="str">
        <f>IF($A130="","",VLOOKUP($A130,'Annex 2 EHV charges'!$D:$O,3,0))</f>
        <v/>
      </c>
      <c r="D130" s="73" t="str">
        <f>IF($A130="","",VLOOKUP($A130,'Annex 2 EHV charges'!$D:$O,4,0))</f>
        <v/>
      </c>
      <c r="E130" s="76" t="str">
        <f>IFERROR(IF(VLOOKUP($A130,'Annex 2 EHV charges'!$D:$O,9,FALSE)=0,"",VLOOKUP($A130,'Annex 2 EHV charges'!$D:$O,9,FALSE)),"")</f>
        <v/>
      </c>
      <c r="F130" s="77" t="str">
        <f>IFERROR(IF(VLOOKUP($A130,'Annex 2 EHV charges'!$D:$O,10,FALSE)=0,"",VLOOKUP($A130,'Annex 2 EHV charges'!$D:$O,10,FALSE)),"")</f>
        <v/>
      </c>
      <c r="G130" s="78" t="str">
        <f>IFERROR(IF(VLOOKUP($A130,'Annex 2 EHV charges'!$D:$O,11,FALSE)=0,"",VLOOKUP($A130,'Annex 2 EHV charges'!$D:$O,11,FALSE)),"")</f>
        <v/>
      </c>
      <c r="H130" s="78" t="str">
        <f>IFERROR(IF(VLOOKUP($A130,'Annex 2 EHV charges'!$D:$O,12,FALSE)=0,"",VLOOKUP($A130,'Annex 2 EHV charges'!$D:$O,12,FALSE)),"")</f>
        <v/>
      </c>
    </row>
    <row r="131" spans="1:8" ht="28.5" customHeight="1" x14ac:dyDescent="0.2">
      <c r="A131" s="79" t="str">
        <f t="array" ref="A131">IFERROR(INDEX('Annex 2 EHV charges'!$D$10:$D$11, MATCH(0, IF(ISBLANK('Annex 2 EHV charges'!$D$10:$D$11),1, COUNTIF(A$4:$A130, 'Annex 2 EHV charges'!$D$10:$D$11)), 0)),"")</f>
        <v/>
      </c>
      <c r="B131" s="74" t="str">
        <f>IF($A131="","",VLOOKUP($A131,'Annex 2 EHV charges'!$D:$O,2,0))</f>
        <v/>
      </c>
      <c r="C131" s="80" t="str">
        <f>IF($A131="","",VLOOKUP($A131,'Annex 2 EHV charges'!$D:$O,3,0))</f>
        <v/>
      </c>
      <c r="D131" s="73" t="str">
        <f>IF($A131="","",VLOOKUP($A131,'Annex 2 EHV charges'!$D:$O,4,0))</f>
        <v/>
      </c>
      <c r="E131" s="76" t="str">
        <f>IFERROR(IF(VLOOKUP($A131,'Annex 2 EHV charges'!$D:$O,9,FALSE)=0,"",VLOOKUP($A131,'Annex 2 EHV charges'!$D:$O,9,FALSE)),"")</f>
        <v/>
      </c>
      <c r="F131" s="77" t="str">
        <f>IFERROR(IF(VLOOKUP($A131,'Annex 2 EHV charges'!$D:$O,10,FALSE)=0,"",VLOOKUP($A131,'Annex 2 EHV charges'!$D:$O,10,FALSE)),"")</f>
        <v/>
      </c>
      <c r="G131" s="78" t="str">
        <f>IFERROR(IF(VLOOKUP($A131,'Annex 2 EHV charges'!$D:$O,11,FALSE)=0,"",VLOOKUP($A131,'Annex 2 EHV charges'!$D:$O,11,FALSE)),"")</f>
        <v/>
      </c>
      <c r="H131" s="78" t="str">
        <f>IFERROR(IF(VLOOKUP($A131,'Annex 2 EHV charges'!$D:$O,12,FALSE)=0,"",VLOOKUP($A131,'Annex 2 EHV charges'!$D:$O,12,FALSE)),"")</f>
        <v/>
      </c>
    </row>
    <row r="132" spans="1:8" ht="28.5" customHeight="1" x14ac:dyDescent="0.2">
      <c r="A132" s="79" t="str">
        <f t="array" ref="A132">IFERROR(INDEX('Annex 2 EHV charges'!$D$10:$D$11, MATCH(0, IF(ISBLANK('Annex 2 EHV charges'!$D$10:$D$11),1, COUNTIF(A$4:$A131, 'Annex 2 EHV charges'!$D$10:$D$11)), 0)),"")</f>
        <v/>
      </c>
      <c r="B132" s="74" t="str">
        <f>IF($A132="","",VLOOKUP($A132,'Annex 2 EHV charges'!$D:$O,2,0))</f>
        <v/>
      </c>
      <c r="C132" s="80" t="str">
        <f>IF($A132="","",VLOOKUP($A132,'Annex 2 EHV charges'!$D:$O,3,0))</f>
        <v/>
      </c>
      <c r="D132" s="73" t="str">
        <f>IF($A132="","",VLOOKUP($A132,'Annex 2 EHV charges'!$D:$O,4,0))</f>
        <v/>
      </c>
      <c r="E132" s="76" t="str">
        <f>IFERROR(IF(VLOOKUP($A132,'Annex 2 EHV charges'!$D:$O,9,FALSE)=0,"",VLOOKUP($A132,'Annex 2 EHV charges'!$D:$O,9,FALSE)),"")</f>
        <v/>
      </c>
      <c r="F132" s="77" t="str">
        <f>IFERROR(IF(VLOOKUP($A132,'Annex 2 EHV charges'!$D:$O,10,FALSE)=0,"",VLOOKUP($A132,'Annex 2 EHV charges'!$D:$O,10,FALSE)),"")</f>
        <v/>
      </c>
      <c r="G132" s="78" t="str">
        <f>IFERROR(IF(VLOOKUP($A132,'Annex 2 EHV charges'!$D:$O,11,FALSE)=0,"",VLOOKUP($A132,'Annex 2 EHV charges'!$D:$O,11,FALSE)),"")</f>
        <v/>
      </c>
      <c r="H132" s="78" t="str">
        <f>IFERROR(IF(VLOOKUP($A132,'Annex 2 EHV charges'!$D:$O,12,FALSE)=0,"",VLOOKUP($A132,'Annex 2 EHV charges'!$D:$O,12,FALSE)),"")</f>
        <v/>
      </c>
    </row>
    <row r="133" spans="1:8" ht="28.5" customHeight="1" x14ac:dyDescent="0.2">
      <c r="A133" s="79" t="str">
        <f t="array" ref="A133">IFERROR(INDEX('Annex 2 EHV charges'!$D$10:$D$11, MATCH(0, IF(ISBLANK('Annex 2 EHV charges'!$D$10:$D$11),1, COUNTIF(A$4:$A132, 'Annex 2 EHV charges'!$D$10:$D$11)), 0)),"")</f>
        <v/>
      </c>
      <c r="B133" s="74" t="str">
        <f>IF($A133="","",VLOOKUP($A133,'Annex 2 EHV charges'!$D:$O,2,0))</f>
        <v/>
      </c>
      <c r="C133" s="80" t="str">
        <f>IF($A133="","",VLOOKUP($A133,'Annex 2 EHV charges'!$D:$O,3,0))</f>
        <v/>
      </c>
      <c r="D133" s="73" t="str">
        <f>IF($A133="","",VLOOKUP($A133,'Annex 2 EHV charges'!$D:$O,4,0))</f>
        <v/>
      </c>
      <c r="E133" s="76" t="str">
        <f>IFERROR(IF(VLOOKUP($A133,'Annex 2 EHV charges'!$D:$O,9,FALSE)=0,"",VLOOKUP($A133,'Annex 2 EHV charges'!$D:$O,9,FALSE)),"")</f>
        <v/>
      </c>
      <c r="F133" s="77" t="str">
        <f>IFERROR(IF(VLOOKUP($A133,'Annex 2 EHV charges'!$D:$O,10,FALSE)=0,"",VLOOKUP($A133,'Annex 2 EHV charges'!$D:$O,10,FALSE)),"")</f>
        <v/>
      </c>
      <c r="G133" s="78" t="str">
        <f>IFERROR(IF(VLOOKUP($A133,'Annex 2 EHV charges'!$D:$O,11,FALSE)=0,"",VLOOKUP($A133,'Annex 2 EHV charges'!$D:$O,11,FALSE)),"")</f>
        <v/>
      </c>
      <c r="H133" s="78" t="str">
        <f>IFERROR(IF(VLOOKUP($A133,'Annex 2 EHV charges'!$D:$O,12,FALSE)=0,"",VLOOKUP($A133,'Annex 2 EHV charges'!$D:$O,12,FALSE)),"")</f>
        <v/>
      </c>
    </row>
    <row r="134" spans="1:8" ht="28.5" customHeight="1" x14ac:dyDescent="0.2">
      <c r="A134" s="79" t="str">
        <f t="array" ref="A134">IFERROR(INDEX('Annex 2 EHV charges'!$D$10:$D$11, MATCH(0, IF(ISBLANK('Annex 2 EHV charges'!$D$10:$D$11),1, COUNTIF(A$4:$A133, 'Annex 2 EHV charges'!$D$10:$D$11)), 0)),"")</f>
        <v/>
      </c>
      <c r="B134" s="74" t="str">
        <f>IF($A134="","",VLOOKUP($A134,'Annex 2 EHV charges'!$D:$O,2,0))</f>
        <v/>
      </c>
      <c r="C134" s="80" t="str">
        <f>IF($A134="","",VLOOKUP($A134,'Annex 2 EHV charges'!$D:$O,3,0))</f>
        <v/>
      </c>
      <c r="D134" s="73" t="str">
        <f>IF($A134="","",VLOOKUP($A134,'Annex 2 EHV charges'!$D:$O,4,0))</f>
        <v/>
      </c>
      <c r="E134" s="76" t="str">
        <f>IFERROR(IF(VLOOKUP($A134,'Annex 2 EHV charges'!$D:$O,9,FALSE)=0,"",VLOOKUP($A134,'Annex 2 EHV charges'!$D:$O,9,FALSE)),"")</f>
        <v/>
      </c>
      <c r="F134" s="77" t="str">
        <f>IFERROR(IF(VLOOKUP($A134,'Annex 2 EHV charges'!$D:$O,10,FALSE)=0,"",VLOOKUP($A134,'Annex 2 EHV charges'!$D:$O,10,FALSE)),"")</f>
        <v/>
      </c>
      <c r="G134" s="78" t="str">
        <f>IFERROR(IF(VLOOKUP($A134,'Annex 2 EHV charges'!$D:$O,11,FALSE)=0,"",VLOOKUP($A134,'Annex 2 EHV charges'!$D:$O,11,FALSE)),"")</f>
        <v/>
      </c>
      <c r="H134" s="78" t="str">
        <f>IFERROR(IF(VLOOKUP($A134,'Annex 2 EHV charges'!$D:$O,12,FALSE)=0,"",VLOOKUP($A134,'Annex 2 EHV charges'!$D:$O,12,FALSE)),"")</f>
        <v/>
      </c>
    </row>
    <row r="135" spans="1:8" ht="28.5" customHeight="1" x14ac:dyDescent="0.2">
      <c r="A135" s="79" t="str">
        <f t="array" ref="A135">IFERROR(INDEX('Annex 2 EHV charges'!$D$10:$D$11, MATCH(0, IF(ISBLANK('Annex 2 EHV charges'!$D$10:$D$11),1, COUNTIF(A$4:$A134, 'Annex 2 EHV charges'!$D$10:$D$11)), 0)),"")</f>
        <v/>
      </c>
      <c r="B135" s="74" t="str">
        <f>IF($A135="","",VLOOKUP($A135,'Annex 2 EHV charges'!$D:$O,2,0))</f>
        <v/>
      </c>
      <c r="C135" s="80" t="str">
        <f>IF($A135="","",VLOOKUP($A135,'Annex 2 EHV charges'!$D:$O,3,0))</f>
        <v/>
      </c>
      <c r="D135" s="73" t="str">
        <f>IF($A135="","",VLOOKUP($A135,'Annex 2 EHV charges'!$D:$O,4,0))</f>
        <v/>
      </c>
      <c r="E135" s="76" t="str">
        <f>IFERROR(IF(VLOOKUP($A135,'Annex 2 EHV charges'!$D:$O,9,FALSE)=0,"",VLOOKUP($A135,'Annex 2 EHV charges'!$D:$O,9,FALSE)),"")</f>
        <v/>
      </c>
      <c r="F135" s="77" t="str">
        <f>IFERROR(IF(VLOOKUP($A135,'Annex 2 EHV charges'!$D:$O,10,FALSE)=0,"",VLOOKUP($A135,'Annex 2 EHV charges'!$D:$O,10,FALSE)),"")</f>
        <v/>
      </c>
      <c r="G135" s="78" t="str">
        <f>IFERROR(IF(VLOOKUP($A135,'Annex 2 EHV charges'!$D:$O,11,FALSE)=0,"",VLOOKUP($A135,'Annex 2 EHV charges'!$D:$O,11,FALSE)),"")</f>
        <v/>
      </c>
      <c r="H135" s="78" t="str">
        <f>IFERROR(IF(VLOOKUP($A135,'Annex 2 EHV charges'!$D:$O,12,FALSE)=0,"",VLOOKUP($A135,'Annex 2 EHV charges'!$D:$O,12,FALSE)),"")</f>
        <v/>
      </c>
    </row>
    <row r="136" spans="1:8" ht="28.5" customHeight="1" x14ac:dyDescent="0.2">
      <c r="A136" s="79" t="str">
        <f t="array" ref="A136">IFERROR(INDEX('Annex 2 EHV charges'!$D$10:$D$11, MATCH(0, IF(ISBLANK('Annex 2 EHV charges'!$D$10:$D$11),1, COUNTIF(A$4:$A135, 'Annex 2 EHV charges'!$D$10:$D$11)), 0)),"")</f>
        <v/>
      </c>
      <c r="B136" s="74" t="str">
        <f>IF($A136="","",VLOOKUP($A136,'Annex 2 EHV charges'!$D:$O,2,0))</f>
        <v/>
      </c>
      <c r="C136" s="80" t="str">
        <f>IF($A136="","",VLOOKUP($A136,'Annex 2 EHV charges'!$D:$O,3,0))</f>
        <v/>
      </c>
      <c r="D136" s="73" t="str">
        <f>IF($A136="","",VLOOKUP($A136,'Annex 2 EHV charges'!$D:$O,4,0))</f>
        <v/>
      </c>
      <c r="E136" s="76" t="str">
        <f>IFERROR(IF(VLOOKUP($A136,'Annex 2 EHV charges'!$D:$O,9,FALSE)=0,"",VLOOKUP($A136,'Annex 2 EHV charges'!$D:$O,9,FALSE)),"")</f>
        <v/>
      </c>
      <c r="F136" s="77" t="str">
        <f>IFERROR(IF(VLOOKUP($A136,'Annex 2 EHV charges'!$D:$O,10,FALSE)=0,"",VLOOKUP($A136,'Annex 2 EHV charges'!$D:$O,10,FALSE)),"")</f>
        <v/>
      </c>
      <c r="G136" s="78" t="str">
        <f>IFERROR(IF(VLOOKUP($A136,'Annex 2 EHV charges'!$D:$O,11,FALSE)=0,"",VLOOKUP($A136,'Annex 2 EHV charges'!$D:$O,11,FALSE)),"")</f>
        <v/>
      </c>
      <c r="H136" s="78" t="str">
        <f>IFERROR(IF(VLOOKUP($A136,'Annex 2 EHV charges'!$D:$O,12,FALSE)=0,"",VLOOKUP($A136,'Annex 2 EHV charges'!$D:$O,12,FALSE)),"")</f>
        <v/>
      </c>
    </row>
    <row r="137" spans="1:8" ht="28.5" customHeight="1" x14ac:dyDescent="0.2">
      <c r="A137" s="79" t="str">
        <f t="array" ref="A137">IFERROR(INDEX('Annex 2 EHV charges'!$D$10:$D$11, MATCH(0, IF(ISBLANK('Annex 2 EHV charges'!$D$10:$D$11),1, COUNTIF(A$4:$A136, 'Annex 2 EHV charges'!$D$10:$D$11)), 0)),"")</f>
        <v/>
      </c>
      <c r="B137" s="74" t="str">
        <f>IF($A137="","",VLOOKUP($A137,'Annex 2 EHV charges'!$D:$O,2,0))</f>
        <v/>
      </c>
      <c r="C137" s="80" t="str">
        <f>IF($A137="","",VLOOKUP($A137,'Annex 2 EHV charges'!$D:$O,3,0))</f>
        <v/>
      </c>
      <c r="D137" s="73" t="str">
        <f>IF($A137="","",VLOOKUP($A137,'Annex 2 EHV charges'!$D:$O,4,0))</f>
        <v/>
      </c>
      <c r="E137" s="76" t="str">
        <f>IFERROR(IF(VLOOKUP($A137,'Annex 2 EHV charges'!$D:$O,9,FALSE)=0,"",VLOOKUP($A137,'Annex 2 EHV charges'!$D:$O,9,FALSE)),"")</f>
        <v/>
      </c>
      <c r="F137" s="77" t="str">
        <f>IFERROR(IF(VLOOKUP($A137,'Annex 2 EHV charges'!$D:$O,10,FALSE)=0,"",VLOOKUP($A137,'Annex 2 EHV charges'!$D:$O,10,FALSE)),"")</f>
        <v/>
      </c>
      <c r="G137" s="78" t="str">
        <f>IFERROR(IF(VLOOKUP($A137,'Annex 2 EHV charges'!$D:$O,11,FALSE)=0,"",VLOOKUP($A137,'Annex 2 EHV charges'!$D:$O,11,FALSE)),"")</f>
        <v/>
      </c>
      <c r="H137" s="78" t="str">
        <f>IFERROR(IF(VLOOKUP($A137,'Annex 2 EHV charges'!$D:$O,12,FALSE)=0,"",VLOOKUP($A137,'Annex 2 EHV charges'!$D:$O,12,FALSE)),"")</f>
        <v/>
      </c>
    </row>
    <row r="138" spans="1:8" ht="28.5" customHeight="1" x14ac:dyDescent="0.2">
      <c r="A138" s="79" t="str">
        <f t="array" ref="A138">IFERROR(INDEX('Annex 2 EHV charges'!$D$10:$D$11, MATCH(0, IF(ISBLANK('Annex 2 EHV charges'!$D$10:$D$11),1, COUNTIF(A$4:$A137, 'Annex 2 EHV charges'!$D$10:$D$11)), 0)),"")</f>
        <v/>
      </c>
      <c r="B138" s="74" t="str">
        <f>IF($A138="","",VLOOKUP($A138,'Annex 2 EHV charges'!$D:$O,2,0))</f>
        <v/>
      </c>
      <c r="C138" s="80" t="str">
        <f>IF($A138="","",VLOOKUP($A138,'Annex 2 EHV charges'!$D:$O,3,0))</f>
        <v/>
      </c>
      <c r="D138" s="73" t="str">
        <f>IF($A138="","",VLOOKUP($A138,'Annex 2 EHV charges'!$D:$O,4,0))</f>
        <v/>
      </c>
      <c r="E138" s="76" t="str">
        <f>IFERROR(IF(VLOOKUP($A138,'Annex 2 EHV charges'!$D:$O,9,FALSE)=0,"",VLOOKUP($A138,'Annex 2 EHV charges'!$D:$O,9,FALSE)),"")</f>
        <v/>
      </c>
      <c r="F138" s="77" t="str">
        <f>IFERROR(IF(VLOOKUP($A138,'Annex 2 EHV charges'!$D:$O,10,FALSE)=0,"",VLOOKUP($A138,'Annex 2 EHV charges'!$D:$O,10,FALSE)),"")</f>
        <v/>
      </c>
      <c r="G138" s="78" t="str">
        <f>IFERROR(IF(VLOOKUP($A138,'Annex 2 EHV charges'!$D:$O,11,FALSE)=0,"",VLOOKUP($A138,'Annex 2 EHV charges'!$D:$O,11,FALSE)),"")</f>
        <v/>
      </c>
      <c r="H138" s="78" t="str">
        <f>IFERROR(IF(VLOOKUP($A138,'Annex 2 EHV charges'!$D:$O,12,FALSE)=0,"",VLOOKUP($A138,'Annex 2 EHV charges'!$D:$O,12,FALSE)),"")</f>
        <v/>
      </c>
    </row>
    <row r="139" spans="1:8" ht="28.5" customHeight="1" x14ac:dyDescent="0.2">
      <c r="A139" s="79" t="str">
        <f t="array" ref="A139">IFERROR(INDEX('Annex 2 EHV charges'!$D$10:$D$11, MATCH(0, IF(ISBLANK('Annex 2 EHV charges'!$D$10:$D$11),1, COUNTIF(A$4:$A138, 'Annex 2 EHV charges'!$D$10:$D$11)), 0)),"")</f>
        <v/>
      </c>
      <c r="B139" s="74" t="str">
        <f>IF($A139="","",VLOOKUP($A139,'Annex 2 EHV charges'!$D:$O,2,0))</f>
        <v/>
      </c>
      <c r="C139" s="80" t="str">
        <f>IF($A139="","",VLOOKUP($A139,'Annex 2 EHV charges'!$D:$O,3,0))</f>
        <v/>
      </c>
      <c r="D139" s="73" t="str">
        <f>IF($A139="","",VLOOKUP($A139,'Annex 2 EHV charges'!$D:$O,4,0))</f>
        <v/>
      </c>
      <c r="E139" s="76" t="str">
        <f>IFERROR(IF(VLOOKUP($A139,'Annex 2 EHV charges'!$D:$O,9,FALSE)=0,"",VLOOKUP($A139,'Annex 2 EHV charges'!$D:$O,9,FALSE)),"")</f>
        <v/>
      </c>
      <c r="F139" s="77" t="str">
        <f>IFERROR(IF(VLOOKUP($A139,'Annex 2 EHV charges'!$D:$O,10,FALSE)=0,"",VLOOKUP($A139,'Annex 2 EHV charges'!$D:$O,10,FALSE)),"")</f>
        <v/>
      </c>
      <c r="G139" s="78" t="str">
        <f>IFERROR(IF(VLOOKUP($A139,'Annex 2 EHV charges'!$D:$O,11,FALSE)=0,"",VLOOKUP($A139,'Annex 2 EHV charges'!$D:$O,11,FALSE)),"")</f>
        <v/>
      </c>
      <c r="H139" s="78" t="str">
        <f>IFERROR(IF(VLOOKUP($A139,'Annex 2 EHV charges'!$D:$O,12,FALSE)=0,"",VLOOKUP($A139,'Annex 2 EHV charges'!$D:$O,12,FALSE)),"")</f>
        <v/>
      </c>
    </row>
    <row r="140" spans="1:8" ht="28.5" customHeight="1" x14ac:dyDescent="0.2">
      <c r="A140" s="79" t="str">
        <f t="array" ref="A140">IFERROR(INDEX('Annex 2 EHV charges'!$D$10:$D$11, MATCH(0, IF(ISBLANK('Annex 2 EHV charges'!$D$10:$D$11),1, COUNTIF(A$4:$A139, 'Annex 2 EHV charges'!$D$10:$D$11)), 0)),"")</f>
        <v/>
      </c>
      <c r="B140" s="74" t="str">
        <f>IF($A140="","",VLOOKUP($A140,'Annex 2 EHV charges'!$D:$O,2,0))</f>
        <v/>
      </c>
      <c r="C140" s="80" t="str">
        <f>IF($A140="","",VLOOKUP($A140,'Annex 2 EHV charges'!$D:$O,3,0))</f>
        <v/>
      </c>
      <c r="D140" s="73" t="str">
        <f>IF($A140="","",VLOOKUP($A140,'Annex 2 EHV charges'!$D:$O,4,0))</f>
        <v/>
      </c>
      <c r="E140" s="76" t="str">
        <f>IFERROR(IF(VLOOKUP($A140,'Annex 2 EHV charges'!$D:$O,9,FALSE)=0,"",VLOOKUP($A140,'Annex 2 EHV charges'!$D:$O,9,FALSE)),"")</f>
        <v/>
      </c>
      <c r="F140" s="77" t="str">
        <f>IFERROR(IF(VLOOKUP($A140,'Annex 2 EHV charges'!$D:$O,10,FALSE)=0,"",VLOOKUP($A140,'Annex 2 EHV charges'!$D:$O,10,FALSE)),"")</f>
        <v/>
      </c>
      <c r="G140" s="78" t="str">
        <f>IFERROR(IF(VLOOKUP($A140,'Annex 2 EHV charges'!$D:$O,11,FALSE)=0,"",VLOOKUP($A140,'Annex 2 EHV charges'!$D:$O,11,FALSE)),"")</f>
        <v/>
      </c>
      <c r="H140" s="78" t="str">
        <f>IFERROR(IF(VLOOKUP($A140,'Annex 2 EHV charges'!$D:$O,12,FALSE)=0,"",VLOOKUP($A140,'Annex 2 EHV charges'!$D:$O,12,FALSE)),"")</f>
        <v/>
      </c>
    </row>
    <row r="141" spans="1:8" ht="28.5" customHeight="1" x14ac:dyDescent="0.2">
      <c r="A141" s="79" t="str">
        <f t="array" ref="A141">IFERROR(INDEX('Annex 2 EHV charges'!$D$10:$D$11, MATCH(0, IF(ISBLANK('Annex 2 EHV charges'!$D$10:$D$11),1, COUNTIF(A$4:$A140, 'Annex 2 EHV charges'!$D$10:$D$11)), 0)),"")</f>
        <v/>
      </c>
      <c r="B141" s="74" t="str">
        <f>IF($A141="","",VLOOKUP($A141,'Annex 2 EHV charges'!$D:$O,2,0))</f>
        <v/>
      </c>
      <c r="C141" s="80" t="str">
        <f>IF($A141="","",VLOOKUP($A141,'Annex 2 EHV charges'!$D:$O,3,0))</f>
        <v/>
      </c>
      <c r="D141" s="73" t="str">
        <f>IF($A141="","",VLOOKUP($A141,'Annex 2 EHV charges'!$D:$O,4,0))</f>
        <v/>
      </c>
      <c r="E141" s="76" t="str">
        <f>IFERROR(IF(VLOOKUP($A141,'Annex 2 EHV charges'!$D:$O,9,FALSE)=0,"",VLOOKUP($A141,'Annex 2 EHV charges'!$D:$O,9,FALSE)),"")</f>
        <v/>
      </c>
      <c r="F141" s="77" t="str">
        <f>IFERROR(IF(VLOOKUP($A141,'Annex 2 EHV charges'!$D:$O,10,FALSE)=0,"",VLOOKUP($A141,'Annex 2 EHV charges'!$D:$O,10,FALSE)),"")</f>
        <v/>
      </c>
      <c r="G141" s="78" t="str">
        <f>IFERROR(IF(VLOOKUP($A141,'Annex 2 EHV charges'!$D:$O,11,FALSE)=0,"",VLOOKUP($A141,'Annex 2 EHV charges'!$D:$O,11,FALSE)),"")</f>
        <v/>
      </c>
      <c r="H141" s="78" t="str">
        <f>IFERROR(IF(VLOOKUP($A141,'Annex 2 EHV charges'!$D:$O,12,FALSE)=0,"",VLOOKUP($A141,'Annex 2 EHV charges'!$D:$O,12,FALSE)),"")</f>
        <v/>
      </c>
    </row>
    <row r="142" spans="1:8" ht="28.5" customHeight="1" x14ac:dyDescent="0.2">
      <c r="A142" s="79" t="str">
        <f t="array" ref="A142">IFERROR(INDEX('Annex 2 EHV charges'!$D$10:$D$11, MATCH(0, IF(ISBLANK('Annex 2 EHV charges'!$D$10:$D$11),1, COUNTIF(A$4:$A141, 'Annex 2 EHV charges'!$D$10:$D$11)), 0)),"")</f>
        <v/>
      </c>
      <c r="B142" s="74" t="str">
        <f>IF($A142="","",VLOOKUP($A142,'Annex 2 EHV charges'!$D:$O,2,0))</f>
        <v/>
      </c>
      <c r="C142" s="80" t="str">
        <f>IF($A142="","",VLOOKUP($A142,'Annex 2 EHV charges'!$D:$O,3,0))</f>
        <v/>
      </c>
      <c r="D142" s="73" t="str">
        <f>IF($A142="","",VLOOKUP($A142,'Annex 2 EHV charges'!$D:$O,4,0))</f>
        <v/>
      </c>
      <c r="E142" s="76" t="str">
        <f>IFERROR(IF(VLOOKUP($A142,'Annex 2 EHV charges'!$D:$O,9,FALSE)=0,"",VLOOKUP($A142,'Annex 2 EHV charges'!$D:$O,9,FALSE)),"")</f>
        <v/>
      </c>
      <c r="F142" s="77" t="str">
        <f>IFERROR(IF(VLOOKUP($A142,'Annex 2 EHV charges'!$D:$O,10,FALSE)=0,"",VLOOKUP($A142,'Annex 2 EHV charges'!$D:$O,10,FALSE)),"")</f>
        <v/>
      </c>
      <c r="G142" s="78" t="str">
        <f>IFERROR(IF(VLOOKUP($A142,'Annex 2 EHV charges'!$D:$O,11,FALSE)=0,"",VLOOKUP($A142,'Annex 2 EHV charges'!$D:$O,11,FALSE)),"")</f>
        <v/>
      </c>
      <c r="H142" s="78" t="str">
        <f>IFERROR(IF(VLOOKUP($A142,'Annex 2 EHV charges'!$D:$O,12,FALSE)=0,"",VLOOKUP($A142,'Annex 2 EHV charges'!$D:$O,12,FALSE)),"")</f>
        <v/>
      </c>
    </row>
    <row r="143" spans="1:8" ht="28.5" customHeight="1" x14ac:dyDescent="0.2">
      <c r="A143" s="79" t="str">
        <f t="array" ref="A143">IFERROR(INDEX('Annex 2 EHV charges'!$D$10:$D$11, MATCH(0, IF(ISBLANK('Annex 2 EHV charges'!$D$10:$D$11),1, COUNTIF(A$4:$A142, 'Annex 2 EHV charges'!$D$10:$D$11)), 0)),"")</f>
        <v/>
      </c>
      <c r="B143" s="74" t="str">
        <f>IF($A143="","",VLOOKUP($A143,'Annex 2 EHV charges'!$D:$O,2,0))</f>
        <v/>
      </c>
      <c r="C143" s="80" t="str">
        <f>IF($A143="","",VLOOKUP($A143,'Annex 2 EHV charges'!$D:$O,3,0))</f>
        <v/>
      </c>
      <c r="D143" s="73" t="str">
        <f>IF($A143="","",VLOOKUP($A143,'Annex 2 EHV charges'!$D:$O,4,0))</f>
        <v/>
      </c>
      <c r="E143" s="76" t="str">
        <f>IFERROR(IF(VLOOKUP($A143,'Annex 2 EHV charges'!$D:$O,9,FALSE)=0,"",VLOOKUP($A143,'Annex 2 EHV charges'!$D:$O,9,FALSE)),"")</f>
        <v/>
      </c>
      <c r="F143" s="77" t="str">
        <f>IFERROR(IF(VLOOKUP($A143,'Annex 2 EHV charges'!$D:$O,10,FALSE)=0,"",VLOOKUP($A143,'Annex 2 EHV charges'!$D:$O,10,FALSE)),"")</f>
        <v/>
      </c>
      <c r="G143" s="78" t="str">
        <f>IFERROR(IF(VLOOKUP($A143,'Annex 2 EHV charges'!$D:$O,11,FALSE)=0,"",VLOOKUP($A143,'Annex 2 EHV charges'!$D:$O,11,FALSE)),"")</f>
        <v/>
      </c>
      <c r="H143" s="78" t="str">
        <f>IFERROR(IF(VLOOKUP($A143,'Annex 2 EHV charges'!$D:$O,12,FALSE)=0,"",VLOOKUP($A143,'Annex 2 EHV charges'!$D:$O,12,FALSE)),"")</f>
        <v/>
      </c>
    </row>
    <row r="144" spans="1:8" ht="28.5" customHeight="1" x14ac:dyDescent="0.2">
      <c r="A144" s="79" t="str">
        <f t="array" ref="A144">IFERROR(INDEX('Annex 2 EHV charges'!$D$10:$D$11, MATCH(0, IF(ISBLANK('Annex 2 EHV charges'!$D$10:$D$11),1, COUNTIF(A$4:$A143, 'Annex 2 EHV charges'!$D$10:$D$11)), 0)),"")</f>
        <v/>
      </c>
      <c r="B144" s="74" t="str">
        <f>IF($A144="","",VLOOKUP($A144,'Annex 2 EHV charges'!$D:$O,2,0))</f>
        <v/>
      </c>
      <c r="C144" s="80" t="str">
        <f>IF($A144="","",VLOOKUP($A144,'Annex 2 EHV charges'!$D:$O,3,0))</f>
        <v/>
      </c>
      <c r="D144" s="73" t="str">
        <f>IF($A144="","",VLOOKUP($A144,'Annex 2 EHV charges'!$D:$O,4,0))</f>
        <v/>
      </c>
      <c r="E144" s="76" t="str">
        <f>IFERROR(IF(VLOOKUP($A144,'Annex 2 EHV charges'!$D:$O,9,FALSE)=0,"",VLOOKUP($A144,'Annex 2 EHV charges'!$D:$O,9,FALSE)),"")</f>
        <v/>
      </c>
      <c r="F144" s="77" t="str">
        <f>IFERROR(IF(VLOOKUP($A144,'Annex 2 EHV charges'!$D:$O,10,FALSE)=0,"",VLOOKUP($A144,'Annex 2 EHV charges'!$D:$O,10,FALSE)),"")</f>
        <v/>
      </c>
      <c r="G144" s="78" t="str">
        <f>IFERROR(IF(VLOOKUP($A144,'Annex 2 EHV charges'!$D:$O,11,FALSE)=0,"",VLOOKUP($A144,'Annex 2 EHV charges'!$D:$O,11,FALSE)),"")</f>
        <v/>
      </c>
      <c r="H144" s="78" t="str">
        <f>IFERROR(IF(VLOOKUP($A144,'Annex 2 EHV charges'!$D:$O,12,FALSE)=0,"",VLOOKUP($A144,'Annex 2 EHV charges'!$D:$O,12,FALSE)),"")</f>
        <v/>
      </c>
    </row>
    <row r="145" spans="1:8" ht="28.5" customHeight="1" x14ac:dyDescent="0.2">
      <c r="A145" s="79" t="str">
        <f t="array" ref="A145">IFERROR(INDEX('Annex 2 EHV charges'!$D$10:$D$11, MATCH(0, IF(ISBLANK('Annex 2 EHV charges'!$D$10:$D$11),1, COUNTIF(A$4:$A144, 'Annex 2 EHV charges'!$D$10:$D$11)), 0)),"")</f>
        <v/>
      </c>
      <c r="B145" s="74" t="str">
        <f>IF($A145="","",VLOOKUP($A145,'Annex 2 EHV charges'!$D:$O,2,0))</f>
        <v/>
      </c>
      <c r="C145" s="80" t="str">
        <f>IF($A145="","",VLOOKUP($A145,'Annex 2 EHV charges'!$D:$O,3,0))</f>
        <v/>
      </c>
      <c r="D145" s="73" t="str">
        <f>IF($A145="","",VLOOKUP($A145,'Annex 2 EHV charges'!$D:$O,4,0))</f>
        <v/>
      </c>
      <c r="E145" s="76" t="str">
        <f>IFERROR(IF(VLOOKUP($A145,'Annex 2 EHV charges'!$D:$O,9,FALSE)=0,"",VLOOKUP($A145,'Annex 2 EHV charges'!$D:$O,9,FALSE)),"")</f>
        <v/>
      </c>
      <c r="F145" s="77" t="str">
        <f>IFERROR(IF(VLOOKUP($A145,'Annex 2 EHV charges'!$D:$O,10,FALSE)=0,"",VLOOKUP($A145,'Annex 2 EHV charges'!$D:$O,10,FALSE)),"")</f>
        <v/>
      </c>
      <c r="G145" s="78" t="str">
        <f>IFERROR(IF(VLOOKUP($A145,'Annex 2 EHV charges'!$D:$O,11,FALSE)=0,"",VLOOKUP($A145,'Annex 2 EHV charges'!$D:$O,11,FALSE)),"")</f>
        <v/>
      </c>
      <c r="H145" s="78" t="str">
        <f>IFERROR(IF(VLOOKUP($A145,'Annex 2 EHV charges'!$D:$O,12,FALSE)=0,"",VLOOKUP($A145,'Annex 2 EHV charges'!$D:$O,12,FALSE)),"")</f>
        <v/>
      </c>
    </row>
    <row r="146" spans="1:8" ht="28.5" customHeight="1" x14ac:dyDescent="0.2">
      <c r="A146" s="79" t="str">
        <f t="array" ref="A146">IFERROR(INDEX('Annex 2 EHV charges'!$D$10:$D$11, MATCH(0, IF(ISBLANK('Annex 2 EHV charges'!$D$10:$D$11),1, COUNTIF(A$4:$A145, 'Annex 2 EHV charges'!$D$10:$D$11)), 0)),"")</f>
        <v/>
      </c>
      <c r="B146" s="74" t="str">
        <f>IF($A146="","",VLOOKUP($A146,'Annex 2 EHV charges'!$D:$O,2,0))</f>
        <v/>
      </c>
      <c r="C146" s="80" t="str">
        <f>IF($A146="","",VLOOKUP($A146,'Annex 2 EHV charges'!$D:$O,3,0))</f>
        <v/>
      </c>
      <c r="D146" s="73" t="str">
        <f>IF($A146="","",VLOOKUP($A146,'Annex 2 EHV charges'!$D:$O,4,0))</f>
        <v/>
      </c>
      <c r="E146" s="76" t="str">
        <f>IFERROR(IF(VLOOKUP($A146,'Annex 2 EHV charges'!$D:$O,9,FALSE)=0,"",VLOOKUP($A146,'Annex 2 EHV charges'!$D:$O,9,FALSE)),"")</f>
        <v/>
      </c>
      <c r="F146" s="77" t="str">
        <f>IFERROR(IF(VLOOKUP($A146,'Annex 2 EHV charges'!$D:$O,10,FALSE)=0,"",VLOOKUP($A146,'Annex 2 EHV charges'!$D:$O,10,FALSE)),"")</f>
        <v/>
      </c>
      <c r="G146" s="78" t="str">
        <f>IFERROR(IF(VLOOKUP($A146,'Annex 2 EHV charges'!$D:$O,11,FALSE)=0,"",VLOOKUP($A146,'Annex 2 EHV charges'!$D:$O,11,FALSE)),"")</f>
        <v/>
      </c>
      <c r="H146" s="78" t="str">
        <f>IFERROR(IF(VLOOKUP($A146,'Annex 2 EHV charges'!$D:$O,12,FALSE)=0,"",VLOOKUP($A146,'Annex 2 EHV charges'!$D:$O,12,FALSE)),"")</f>
        <v/>
      </c>
    </row>
    <row r="147" spans="1:8" ht="28.5" customHeight="1" x14ac:dyDescent="0.2">
      <c r="A147" s="79" t="str">
        <f t="array" ref="A147">IFERROR(INDEX('Annex 2 EHV charges'!$D$10:$D$11, MATCH(0, IF(ISBLANK('Annex 2 EHV charges'!$D$10:$D$11),1, COUNTIF(A$4:$A146, 'Annex 2 EHV charges'!$D$10:$D$11)), 0)),"")</f>
        <v/>
      </c>
      <c r="B147" s="74" t="str">
        <f>IF($A147="","",VLOOKUP($A147,'Annex 2 EHV charges'!$D:$O,2,0))</f>
        <v/>
      </c>
      <c r="C147" s="80" t="str">
        <f>IF($A147="","",VLOOKUP($A147,'Annex 2 EHV charges'!$D:$O,3,0))</f>
        <v/>
      </c>
      <c r="D147" s="73" t="str">
        <f>IF($A147="","",VLOOKUP($A147,'Annex 2 EHV charges'!$D:$O,4,0))</f>
        <v/>
      </c>
      <c r="E147" s="76" t="str">
        <f>IFERROR(IF(VLOOKUP($A147,'Annex 2 EHV charges'!$D:$O,9,FALSE)=0,"",VLOOKUP($A147,'Annex 2 EHV charges'!$D:$O,9,FALSE)),"")</f>
        <v/>
      </c>
      <c r="F147" s="77" t="str">
        <f>IFERROR(IF(VLOOKUP($A147,'Annex 2 EHV charges'!$D:$O,10,FALSE)=0,"",VLOOKUP($A147,'Annex 2 EHV charges'!$D:$O,10,FALSE)),"")</f>
        <v/>
      </c>
      <c r="G147" s="78" t="str">
        <f>IFERROR(IF(VLOOKUP($A147,'Annex 2 EHV charges'!$D:$O,11,FALSE)=0,"",VLOOKUP($A147,'Annex 2 EHV charges'!$D:$O,11,FALSE)),"")</f>
        <v/>
      </c>
      <c r="H147" s="78" t="str">
        <f>IFERROR(IF(VLOOKUP($A147,'Annex 2 EHV charges'!$D:$O,12,FALSE)=0,"",VLOOKUP($A147,'Annex 2 EHV charges'!$D:$O,12,FALSE)),"")</f>
        <v/>
      </c>
    </row>
    <row r="148" spans="1:8" ht="28.5" customHeight="1" x14ac:dyDescent="0.2">
      <c r="A148" s="79" t="str">
        <f t="array" ref="A148">IFERROR(INDEX('Annex 2 EHV charges'!$D$10:$D$11, MATCH(0, IF(ISBLANK('Annex 2 EHV charges'!$D$10:$D$11),1, COUNTIF(A$4:$A147, 'Annex 2 EHV charges'!$D$10:$D$11)), 0)),"")</f>
        <v/>
      </c>
      <c r="B148" s="74" t="str">
        <f>IF($A148="","",VLOOKUP($A148,'Annex 2 EHV charges'!$D:$O,2,0))</f>
        <v/>
      </c>
      <c r="C148" s="80" t="str">
        <f>IF($A148="","",VLOOKUP($A148,'Annex 2 EHV charges'!$D:$O,3,0))</f>
        <v/>
      </c>
      <c r="D148" s="73" t="str">
        <f>IF($A148="","",VLOOKUP($A148,'Annex 2 EHV charges'!$D:$O,4,0))</f>
        <v/>
      </c>
      <c r="E148" s="76" t="str">
        <f>IFERROR(IF(VLOOKUP($A148,'Annex 2 EHV charges'!$D:$O,9,FALSE)=0,"",VLOOKUP($A148,'Annex 2 EHV charges'!$D:$O,9,FALSE)),"")</f>
        <v/>
      </c>
      <c r="F148" s="77" t="str">
        <f>IFERROR(IF(VLOOKUP($A148,'Annex 2 EHV charges'!$D:$O,10,FALSE)=0,"",VLOOKUP($A148,'Annex 2 EHV charges'!$D:$O,10,FALSE)),"")</f>
        <v/>
      </c>
      <c r="G148" s="78" t="str">
        <f>IFERROR(IF(VLOOKUP($A148,'Annex 2 EHV charges'!$D:$O,11,FALSE)=0,"",VLOOKUP($A148,'Annex 2 EHV charges'!$D:$O,11,FALSE)),"")</f>
        <v/>
      </c>
      <c r="H148" s="78" t="str">
        <f>IFERROR(IF(VLOOKUP($A148,'Annex 2 EHV charges'!$D:$O,12,FALSE)=0,"",VLOOKUP($A148,'Annex 2 EHV charges'!$D:$O,12,FALSE)),"")</f>
        <v/>
      </c>
    </row>
    <row r="149" spans="1:8" ht="28.5" customHeight="1" x14ac:dyDescent="0.2">
      <c r="A149" s="79" t="str">
        <f t="array" ref="A149">IFERROR(INDEX('Annex 2 EHV charges'!$D$10:$D$11, MATCH(0, IF(ISBLANK('Annex 2 EHV charges'!$D$10:$D$11),1, COUNTIF(A$4:$A148, 'Annex 2 EHV charges'!$D$10:$D$11)), 0)),"")</f>
        <v/>
      </c>
      <c r="B149" s="74" t="str">
        <f>IF($A149="","",VLOOKUP($A149,'Annex 2 EHV charges'!$D:$O,2,0))</f>
        <v/>
      </c>
      <c r="C149" s="80" t="str">
        <f>IF($A149="","",VLOOKUP($A149,'Annex 2 EHV charges'!$D:$O,3,0))</f>
        <v/>
      </c>
      <c r="D149" s="73" t="str">
        <f>IF($A149="","",VLOOKUP($A149,'Annex 2 EHV charges'!$D:$O,4,0))</f>
        <v/>
      </c>
      <c r="E149" s="76" t="str">
        <f>IFERROR(IF(VLOOKUP($A149,'Annex 2 EHV charges'!$D:$O,9,FALSE)=0,"",VLOOKUP($A149,'Annex 2 EHV charges'!$D:$O,9,FALSE)),"")</f>
        <v/>
      </c>
      <c r="F149" s="77" t="str">
        <f>IFERROR(IF(VLOOKUP($A149,'Annex 2 EHV charges'!$D:$O,10,FALSE)=0,"",VLOOKUP($A149,'Annex 2 EHV charges'!$D:$O,10,FALSE)),"")</f>
        <v/>
      </c>
      <c r="G149" s="78" t="str">
        <f>IFERROR(IF(VLOOKUP($A149,'Annex 2 EHV charges'!$D:$O,11,FALSE)=0,"",VLOOKUP($A149,'Annex 2 EHV charges'!$D:$O,11,FALSE)),"")</f>
        <v/>
      </c>
      <c r="H149" s="78" t="str">
        <f>IFERROR(IF(VLOOKUP($A149,'Annex 2 EHV charges'!$D:$O,12,FALSE)=0,"",VLOOKUP($A149,'Annex 2 EHV charges'!$D:$O,12,FALSE)),"")</f>
        <v/>
      </c>
    </row>
    <row r="150" spans="1:8" ht="28.5" customHeight="1" x14ac:dyDescent="0.2">
      <c r="A150" s="79" t="str">
        <f t="array" ref="A150">IFERROR(INDEX('Annex 2 EHV charges'!$D$10:$D$11, MATCH(0, IF(ISBLANK('Annex 2 EHV charges'!$D$10:$D$11),1, COUNTIF(A$4:$A149, 'Annex 2 EHV charges'!$D$10:$D$11)), 0)),"")</f>
        <v/>
      </c>
      <c r="B150" s="74" t="str">
        <f>IF($A150="","",VLOOKUP($A150,'Annex 2 EHV charges'!$D:$O,2,0))</f>
        <v/>
      </c>
      <c r="C150" s="80" t="str">
        <f>IF($A150="","",VLOOKUP($A150,'Annex 2 EHV charges'!$D:$O,3,0))</f>
        <v/>
      </c>
      <c r="D150" s="73" t="str">
        <f>IF($A150="","",VLOOKUP($A150,'Annex 2 EHV charges'!$D:$O,4,0))</f>
        <v/>
      </c>
      <c r="E150" s="76" t="str">
        <f>IFERROR(IF(VLOOKUP($A150,'Annex 2 EHV charges'!$D:$O,9,FALSE)=0,"",VLOOKUP($A150,'Annex 2 EHV charges'!$D:$O,9,FALSE)),"")</f>
        <v/>
      </c>
      <c r="F150" s="77" t="str">
        <f>IFERROR(IF(VLOOKUP($A150,'Annex 2 EHV charges'!$D:$O,10,FALSE)=0,"",VLOOKUP($A150,'Annex 2 EHV charges'!$D:$O,10,FALSE)),"")</f>
        <v/>
      </c>
      <c r="G150" s="78" t="str">
        <f>IFERROR(IF(VLOOKUP($A150,'Annex 2 EHV charges'!$D:$O,11,FALSE)=0,"",VLOOKUP($A150,'Annex 2 EHV charges'!$D:$O,11,FALSE)),"")</f>
        <v/>
      </c>
      <c r="H150" s="78" t="str">
        <f>IFERROR(IF(VLOOKUP($A150,'Annex 2 EHV charges'!$D:$O,12,FALSE)=0,"",VLOOKUP($A150,'Annex 2 EHV charges'!$D:$O,12,FALSE)),"")</f>
        <v/>
      </c>
    </row>
    <row r="151" spans="1:8" ht="28.5" customHeight="1" x14ac:dyDescent="0.2">
      <c r="A151" s="79" t="str">
        <f t="array" ref="A151">IFERROR(INDEX('Annex 2 EHV charges'!$D$10:$D$11, MATCH(0, IF(ISBLANK('Annex 2 EHV charges'!$D$10:$D$11),1, COUNTIF(A$4:$A150, 'Annex 2 EHV charges'!$D$10:$D$11)), 0)),"")</f>
        <v/>
      </c>
      <c r="B151" s="74" t="str">
        <f>IF($A151="","",VLOOKUP($A151,'Annex 2 EHV charges'!$D:$O,2,0))</f>
        <v/>
      </c>
      <c r="C151" s="80" t="str">
        <f>IF($A151="","",VLOOKUP($A151,'Annex 2 EHV charges'!$D:$O,3,0))</f>
        <v/>
      </c>
      <c r="D151" s="73" t="str">
        <f>IF($A151="","",VLOOKUP($A151,'Annex 2 EHV charges'!$D:$O,4,0))</f>
        <v/>
      </c>
      <c r="E151" s="76" t="str">
        <f>IFERROR(IF(VLOOKUP($A151,'Annex 2 EHV charges'!$D:$O,9,FALSE)=0,"",VLOOKUP($A151,'Annex 2 EHV charges'!$D:$O,9,FALSE)),"")</f>
        <v/>
      </c>
      <c r="F151" s="77" t="str">
        <f>IFERROR(IF(VLOOKUP($A151,'Annex 2 EHV charges'!$D:$O,10,FALSE)=0,"",VLOOKUP($A151,'Annex 2 EHV charges'!$D:$O,10,FALSE)),"")</f>
        <v/>
      </c>
      <c r="G151" s="78" t="str">
        <f>IFERROR(IF(VLOOKUP($A151,'Annex 2 EHV charges'!$D:$O,11,FALSE)=0,"",VLOOKUP($A151,'Annex 2 EHV charges'!$D:$O,11,FALSE)),"")</f>
        <v/>
      </c>
      <c r="H151" s="78" t="str">
        <f>IFERROR(IF(VLOOKUP($A151,'Annex 2 EHV charges'!$D:$O,12,FALSE)=0,"",VLOOKUP($A151,'Annex 2 EHV charges'!$D:$O,12,FALSE)),"")</f>
        <v/>
      </c>
    </row>
    <row r="152" spans="1:8" ht="28.5" customHeight="1" x14ac:dyDescent="0.2">
      <c r="A152" s="79" t="str">
        <f t="array" ref="A152">IFERROR(INDEX('Annex 2 EHV charges'!$D$10:$D$11, MATCH(0, IF(ISBLANK('Annex 2 EHV charges'!$D$10:$D$11),1, COUNTIF(A$4:$A151, 'Annex 2 EHV charges'!$D$10:$D$11)), 0)),"")</f>
        <v/>
      </c>
      <c r="B152" s="74" t="str">
        <f>IF($A152="","",VLOOKUP($A152,'Annex 2 EHV charges'!$D:$O,2,0))</f>
        <v/>
      </c>
      <c r="C152" s="80" t="str">
        <f>IF($A152="","",VLOOKUP($A152,'Annex 2 EHV charges'!$D:$O,3,0))</f>
        <v/>
      </c>
      <c r="D152" s="73" t="str">
        <f>IF($A152="","",VLOOKUP($A152,'Annex 2 EHV charges'!$D:$O,4,0))</f>
        <v/>
      </c>
      <c r="E152" s="76" t="str">
        <f>IFERROR(IF(VLOOKUP($A152,'Annex 2 EHV charges'!$D:$O,9,FALSE)=0,"",VLOOKUP($A152,'Annex 2 EHV charges'!$D:$O,9,FALSE)),"")</f>
        <v/>
      </c>
      <c r="F152" s="77" t="str">
        <f>IFERROR(IF(VLOOKUP($A152,'Annex 2 EHV charges'!$D:$O,10,FALSE)=0,"",VLOOKUP($A152,'Annex 2 EHV charges'!$D:$O,10,FALSE)),"")</f>
        <v/>
      </c>
      <c r="G152" s="78" t="str">
        <f>IFERROR(IF(VLOOKUP($A152,'Annex 2 EHV charges'!$D:$O,11,FALSE)=0,"",VLOOKUP($A152,'Annex 2 EHV charges'!$D:$O,11,FALSE)),"")</f>
        <v/>
      </c>
      <c r="H152" s="78" t="str">
        <f>IFERROR(IF(VLOOKUP($A152,'Annex 2 EHV charges'!$D:$O,12,FALSE)=0,"",VLOOKUP($A152,'Annex 2 EHV charges'!$D:$O,12,FALSE)),"")</f>
        <v/>
      </c>
    </row>
    <row r="153" spans="1:8" ht="28.5" customHeight="1" x14ac:dyDescent="0.2">
      <c r="A153" s="79" t="str">
        <f t="array" ref="A153">IFERROR(INDEX('Annex 2 EHV charges'!$D$10:$D$11, MATCH(0, IF(ISBLANK('Annex 2 EHV charges'!$D$10:$D$11),1, COUNTIF(A$4:$A152, 'Annex 2 EHV charges'!$D$10:$D$11)), 0)),"")</f>
        <v/>
      </c>
      <c r="B153" s="74" t="str">
        <f>IF($A153="","",VLOOKUP($A153,'Annex 2 EHV charges'!$D:$O,2,0))</f>
        <v/>
      </c>
      <c r="C153" s="80" t="str">
        <f>IF($A153="","",VLOOKUP($A153,'Annex 2 EHV charges'!$D:$O,3,0))</f>
        <v/>
      </c>
      <c r="D153" s="73" t="str">
        <f>IF($A153="","",VLOOKUP($A153,'Annex 2 EHV charges'!$D:$O,4,0))</f>
        <v/>
      </c>
      <c r="E153" s="76" t="str">
        <f>IFERROR(IF(VLOOKUP($A153,'Annex 2 EHV charges'!$D:$O,9,FALSE)=0,"",VLOOKUP($A153,'Annex 2 EHV charges'!$D:$O,9,FALSE)),"")</f>
        <v/>
      </c>
      <c r="F153" s="77" t="str">
        <f>IFERROR(IF(VLOOKUP($A153,'Annex 2 EHV charges'!$D:$O,10,FALSE)=0,"",VLOOKUP($A153,'Annex 2 EHV charges'!$D:$O,10,FALSE)),"")</f>
        <v/>
      </c>
      <c r="G153" s="78" t="str">
        <f>IFERROR(IF(VLOOKUP($A153,'Annex 2 EHV charges'!$D:$O,11,FALSE)=0,"",VLOOKUP($A153,'Annex 2 EHV charges'!$D:$O,11,FALSE)),"")</f>
        <v/>
      </c>
      <c r="H153" s="78" t="str">
        <f>IFERROR(IF(VLOOKUP($A153,'Annex 2 EHV charges'!$D:$O,12,FALSE)=0,"",VLOOKUP($A153,'Annex 2 EHV charges'!$D:$O,12,FALSE)),"")</f>
        <v/>
      </c>
    </row>
    <row r="154" spans="1:8" ht="28.5" customHeight="1" x14ac:dyDescent="0.2">
      <c r="A154" s="79" t="str">
        <f t="array" ref="A154">IFERROR(INDEX('Annex 2 EHV charges'!$D$10:$D$11, MATCH(0, IF(ISBLANK('Annex 2 EHV charges'!$D$10:$D$11),1, COUNTIF(A$4:$A153, 'Annex 2 EHV charges'!$D$10:$D$11)), 0)),"")</f>
        <v/>
      </c>
      <c r="B154" s="74" t="str">
        <f>IF($A154="","",VLOOKUP($A154,'Annex 2 EHV charges'!$D:$O,2,0))</f>
        <v/>
      </c>
      <c r="C154" s="80" t="str">
        <f>IF($A154="","",VLOOKUP($A154,'Annex 2 EHV charges'!$D:$O,3,0))</f>
        <v/>
      </c>
      <c r="D154" s="73" t="str">
        <f>IF($A154="","",VLOOKUP($A154,'Annex 2 EHV charges'!$D:$O,4,0))</f>
        <v/>
      </c>
      <c r="E154" s="76" t="str">
        <f>IFERROR(IF(VLOOKUP($A154,'Annex 2 EHV charges'!$D:$O,9,FALSE)=0,"",VLOOKUP($A154,'Annex 2 EHV charges'!$D:$O,9,FALSE)),"")</f>
        <v/>
      </c>
      <c r="F154" s="77" t="str">
        <f>IFERROR(IF(VLOOKUP($A154,'Annex 2 EHV charges'!$D:$O,10,FALSE)=0,"",VLOOKUP($A154,'Annex 2 EHV charges'!$D:$O,10,FALSE)),"")</f>
        <v/>
      </c>
      <c r="G154" s="78" t="str">
        <f>IFERROR(IF(VLOOKUP($A154,'Annex 2 EHV charges'!$D:$O,11,FALSE)=0,"",VLOOKUP($A154,'Annex 2 EHV charges'!$D:$O,11,FALSE)),"")</f>
        <v/>
      </c>
      <c r="H154" s="78" t="str">
        <f>IFERROR(IF(VLOOKUP($A154,'Annex 2 EHV charges'!$D:$O,12,FALSE)=0,"",VLOOKUP($A154,'Annex 2 EHV charges'!$D:$O,12,FALSE)),"")</f>
        <v/>
      </c>
    </row>
    <row r="155" spans="1:8" ht="28.5" customHeight="1" x14ac:dyDescent="0.2">
      <c r="A155" s="79" t="str">
        <f t="array" ref="A155">IFERROR(INDEX('Annex 2 EHV charges'!$D$10:$D$11, MATCH(0, IF(ISBLANK('Annex 2 EHV charges'!$D$10:$D$11),1, COUNTIF(A$4:$A154, 'Annex 2 EHV charges'!$D$10:$D$11)), 0)),"")</f>
        <v/>
      </c>
      <c r="B155" s="74" t="str">
        <f>IF($A155="","",VLOOKUP($A155,'Annex 2 EHV charges'!$D:$O,2,0))</f>
        <v/>
      </c>
      <c r="C155" s="80" t="str">
        <f>IF($A155="","",VLOOKUP($A155,'Annex 2 EHV charges'!$D:$O,3,0))</f>
        <v/>
      </c>
      <c r="D155" s="73" t="str">
        <f>IF($A155="","",VLOOKUP($A155,'Annex 2 EHV charges'!$D:$O,4,0))</f>
        <v/>
      </c>
      <c r="E155" s="76" t="str">
        <f>IFERROR(IF(VLOOKUP($A155,'Annex 2 EHV charges'!$D:$O,9,FALSE)=0,"",VLOOKUP($A155,'Annex 2 EHV charges'!$D:$O,9,FALSE)),"")</f>
        <v/>
      </c>
      <c r="F155" s="77" t="str">
        <f>IFERROR(IF(VLOOKUP($A155,'Annex 2 EHV charges'!$D:$O,10,FALSE)=0,"",VLOOKUP($A155,'Annex 2 EHV charges'!$D:$O,10,FALSE)),"")</f>
        <v/>
      </c>
      <c r="G155" s="78" t="str">
        <f>IFERROR(IF(VLOOKUP($A155,'Annex 2 EHV charges'!$D:$O,11,FALSE)=0,"",VLOOKUP($A155,'Annex 2 EHV charges'!$D:$O,11,FALSE)),"")</f>
        <v/>
      </c>
      <c r="H155" s="78" t="str">
        <f>IFERROR(IF(VLOOKUP($A155,'Annex 2 EHV charges'!$D:$O,12,FALSE)=0,"",VLOOKUP($A155,'Annex 2 EHV charges'!$D:$O,12,FALSE)),"")</f>
        <v/>
      </c>
    </row>
    <row r="156" spans="1:8" ht="28.5" customHeight="1" x14ac:dyDescent="0.2">
      <c r="A156" s="79" t="str">
        <f t="array" ref="A156">IFERROR(INDEX('Annex 2 EHV charges'!$D$10:$D$11, MATCH(0, IF(ISBLANK('Annex 2 EHV charges'!$D$10:$D$11),1, COUNTIF(A$4:$A155, 'Annex 2 EHV charges'!$D$10:$D$11)), 0)),"")</f>
        <v/>
      </c>
      <c r="B156" s="74" t="str">
        <f>IF($A156="","",VLOOKUP($A156,'Annex 2 EHV charges'!$D:$O,2,0))</f>
        <v/>
      </c>
      <c r="C156" s="80" t="str">
        <f>IF($A156="","",VLOOKUP($A156,'Annex 2 EHV charges'!$D:$O,3,0))</f>
        <v/>
      </c>
      <c r="D156" s="73" t="str">
        <f>IF($A156="","",VLOOKUP($A156,'Annex 2 EHV charges'!$D:$O,4,0))</f>
        <v/>
      </c>
      <c r="E156" s="76" t="str">
        <f>IFERROR(IF(VLOOKUP($A156,'Annex 2 EHV charges'!$D:$O,9,FALSE)=0,"",VLOOKUP($A156,'Annex 2 EHV charges'!$D:$O,9,FALSE)),"")</f>
        <v/>
      </c>
      <c r="F156" s="77" t="str">
        <f>IFERROR(IF(VLOOKUP($A156,'Annex 2 EHV charges'!$D:$O,10,FALSE)=0,"",VLOOKUP($A156,'Annex 2 EHV charges'!$D:$O,10,FALSE)),"")</f>
        <v/>
      </c>
      <c r="G156" s="78" t="str">
        <f>IFERROR(IF(VLOOKUP($A156,'Annex 2 EHV charges'!$D:$O,11,FALSE)=0,"",VLOOKUP($A156,'Annex 2 EHV charges'!$D:$O,11,FALSE)),"")</f>
        <v/>
      </c>
      <c r="H156" s="78" t="str">
        <f>IFERROR(IF(VLOOKUP($A156,'Annex 2 EHV charges'!$D:$O,12,FALSE)=0,"",VLOOKUP($A156,'Annex 2 EHV charges'!$D:$O,12,FALSE)),"")</f>
        <v/>
      </c>
    </row>
    <row r="157" spans="1:8" ht="28.5" customHeight="1" x14ac:dyDescent="0.2">
      <c r="A157" s="79" t="str">
        <f t="array" ref="A157">IFERROR(INDEX('Annex 2 EHV charges'!$D$10:$D$11, MATCH(0, IF(ISBLANK('Annex 2 EHV charges'!$D$10:$D$11),1, COUNTIF(A$4:$A156, 'Annex 2 EHV charges'!$D$10:$D$11)), 0)),"")</f>
        <v/>
      </c>
      <c r="B157" s="74" t="str">
        <f>IF($A157="","",VLOOKUP($A157,'Annex 2 EHV charges'!$D:$O,2,0))</f>
        <v/>
      </c>
      <c r="C157" s="80" t="str">
        <f>IF($A157="","",VLOOKUP($A157,'Annex 2 EHV charges'!$D:$O,3,0))</f>
        <v/>
      </c>
      <c r="D157" s="73" t="str">
        <f>IF($A157="","",VLOOKUP($A157,'Annex 2 EHV charges'!$D:$O,4,0))</f>
        <v/>
      </c>
      <c r="E157" s="76" t="str">
        <f>IFERROR(IF(VLOOKUP($A157,'Annex 2 EHV charges'!$D:$O,9,FALSE)=0,"",VLOOKUP($A157,'Annex 2 EHV charges'!$D:$O,9,FALSE)),"")</f>
        <v/>
      </c>
      <c r="F157" s="77" t="str">
        <f>IFERROR(IF(VLOOKUP($A157,'Annex 2 EHV charges'!$D:$O,10,FALSE)=0,"",VLOOKUP($A157,'Annex 2 EHV charges'!$D:$O,10,FALSE)),"")</f>
        <v/>
      </c>
      <c r="G157" s="78" t="str">
        <f>IFERROR(IF(VLOOKUP($A157,'Annex 2 EHV charges'!$D:$O,11,FALSE)=0,"",VLOOKUP($A157,'Annex 2 EHV charges'!$D:$O,11,FALSE)),"")</f>
        <v/>
      </c>
      <c r="H157" s="78" t="str">
        <f>IFERROR(IF(VLOOKUP($A157,'Annex 2 EHV charges'!$D:$O,12,FALSE)=0,"",VLOOKUP($A157,'Annex 2 EHV charges'!$D:$O,12,FALSE)),"")</f>
        <v/>
      </c>
    </row>
    <row r="158" spans="1:8" ht="28.5" customHeight="1" x14ac:dyDescent="0.2">
      <c r="A158" s="79" t="str">
        <f t="array" ref="A158">IFERROR(INDEX('Annex 2 EHV charges'!$D$10:$D$11, MATCH(0, IF(ISBLANK('Annex 2 EHV charges'!$D$10:$D$11),1, COUNTIF(A$4:$A157, 'Annex 2 EHV charges'!$D$10:$D$11)), 0)),"")</f>
        <v/>
      </c>
      <c r="B158" s="74" t="str">
        <f>IF($A158="","",VLOOKUP($A158,'Annex 2 EHV charges'!$D:$O,2,0))</f>
        <v/>
      </c>
      <c r="C158" s="80" t="str">
        <f>IF($A158="","",VLOOKUP($A158,'Annex 2 EHV charges'!$D:$O,3,0))</f>
        <v/>
      </c>
      <c r="D158" s="73" t="str">
        <f>IF($A158="","",VLOOKUP($A158,'Annex 2 EHV charges'!$D:$O,4,0))</f>
        <v/>
      </c>
      <c r="E158" s="76" t="str">
        <f>IFERROR(IF(VLOOKUP($A158,'Annex 2 EHV charges'!$D:$O,9,FALSE)=0,"",VLOOKUP($A158,'Annex 2 EHV charges'!$D:$O,9,FALSE)),"")</f>
        <v/>
      </c>
      <c r="F158" s="77" t="str">
        <f>IFERROR(IF(VLOOKUP($A158,'Annex 2 EHV charges'!$D:$O,10,FALSE)=0,"",VLOOKUP($A158,'Annex 2 EHV charges'!$D:$O,10,FALSE)),"")</f>
        <v/>
      </c>
      <c r="G158" s="78" t="str">
        <f>IFERROR(IF(VLOOKUP($A158,'Annex 2 EHV charges'!$D:$O,11,FALSE)=0,"",VLOOKUP($A158,'Annex 2 EHV charges'!$D:$O,11,FALSE)),"")</f>
        <v/>
      </c>
      <c r="H158" s="78" t="str">
        <f>IFERROR(IF(VLOOKUP($A158,'Annex 2 EHV charges'!$D:$O,12,FALSE)=0,"",VLOOKUP($A158,'Annex 2 EHV charges'!$D:$O,12,FALSE)),"")</f>
        <v/>
      </c>
    </row>
    <row r="159" spans="1:8" ht="28.5" customHeight="1" x14ac:dyDescent="0.2">
      <c r="A159" s="79" t="str">
        <f t="array" ref="A159">IFERROR(INDEX('Annex 2 EHV charges'!$D$10:$D$11, MATCH(0, IF(ISBLANK('Annex 2 EHV charges'!$D$10:$D$11),1, COUNTIF(A$4:$A158, 'Annex 2 EHV charges'!$D$10:$D$11)), 0)),"")</f>
        <v/>
      </c>
      <c r="B159" s="74" t="str">
        <f>IF($A159="","",VLOOKUP($A159,'Annex 2 EHV charges'!$D:$O,2,0))</f>
        <v/>
      </c>
      <c r="C159" s="80" t="str">
        <f>IF($A159="","",VLOOKUP($A159,'Annex 2 EHV charges'!$D:$O,3,0))</f>
        <v/>
      </c>
      <c r="D159" s="73" t="str">
        <f>IF($A159="","",VLOOKUP($A159,'Annex 2 EHV charges'!$D:$O,4,0))</f>
        <v/>
      </c>
      <c r="E159" s="76" t="str">
        <f>IFERROR(IF(VLOOKUP($A159,'Annex 2 EHV charges'!$D:$O,9,FALSE)=0,"",VLOOKUP($A159,'Annex 2 EHV charges'!$D:$O,9,FALSE)),"")</f>
        <v/>
      </c>
      <c r="F159" s="77" t="str">
        <f>IFERROR(IF(VLOOKUP($A159,'Annex 2 EHV charges'!$D:$O,10,FALSE)=0,"",VLOOKUP($A159,'Annex 2 EHV charges'!$D:$O,10,FALSE)),"")</f>
        <v/>
      </c>
      <c r="G159" s="78" t="str">
        <f>IFERROR(IF(VLOOKUP($A159,'Annex 2 EHV charges'!$D:$O,11,FALSE)=0,"",VLOOKUP($A159,'Annex 2 EHV charges'!$D:$O,11,FALSE)),"")</f>
        <v/>
      </c>
      <c r="H159" s="78" t="str">
        <f>IFERROR(IF(VLOOKUP($A159,'Annex 2 EHV charges'!$D:$O,12,FALSE)=0,"",VLOOKUP($A159,'Annex 2 EHV charges'!$D:$O,12,FALSE)),"")</f>
        <v/>
      </c>
    </row>
    <row r="160" spans="1:8" ht="28.5" customHeight="1" x14ac:dyDescent="0.2">
      <c r="A160" s="79" t="str">
        <f t="array" ref="A160">IFERROR(INDEX('Annex 2 EHV charges'!$D$10:$D$11, MATCH(0, IF(ISBLANK('Annex 2 EHV charges'!$D$10:$D$11),1, COUNTIF(A$4:$A159, 'Annex 2 EHV charges'!$D$10:$D$11)), 0)),"")</f>
        <v/>
      </c>
      <c r="B160" s="74" t="str">
        <f>IF($A160="","",VLOOKUP($A160,'Annex 2 EHV charges'!$D:$O,2,0))</f>
        <v/>
      </c>
      <c r="C160" s="80" t="str">
        <f>IF($A160="","",VLOOKUP($A160,'Annex 2 EHV charges'!$D:$O,3,0))</f>
        <v/>
      </c>
      <c r="D160" s="73" t="str">
        <f>IF($A160="","",VLOOKUP($A160,'Annex 2 EHV charges'!$D:$O,4,0))</f>
        <v/>
      </c>
      <c r="E160" s="76" t="str">
        <f>IFERROR(IF(VLOOKUP($A160,'Annex 2 EHV charges'!$D:$O,9,FALSE)=0,"",VLOOKUP($A160,'Annex 2 EHV charges'!$D:$O,9,FALSE)),"")</f>
        <v/>
      </c>
      <c r="F160" s="77" t="str">
        <f>IFERROR(IF(VLOOKUP($A160,'Annex 2 EHV charges'!$D:$O,10,FALSE)=0,"",VLOOKUP($A160,'Annex 2 EHV charges'!$D:$O,10,FALSE)),"")</f>
        <v/>
      </c>
      <c r="G160" s="78" t="str">
        <f>IFERROR(IF(VLOOKUP($A160,'Annex 2 EHV charges'!$D:$O,11,FALSE)=0,"",VLOOKUP($A160,'Annex 2 EHV charges'!$D:$O,11,FALSE)),"")</f>
        <v/>
      </c>
      <c r="H160" s="78" t="str">
        <f>IFERROR(IF(VLOOKUP($A160,'Annex 2 EHV charges'!$D:$O,12,FALSE)=0,"",VLOOKUP($A160,'Annex 2 EHV charges'!$D:$O,12,FALSE)),"")</f>
        <v/>
      </c>
    </row>
    <row r="161" spans="1:8" ht="28.5" customHeight="1" x14ac:dyDescent="0.2">
      <c r="A161" s="79" t="str">
        <f t="array" ref="A161">IFERROR(INDEX('Annex 2 EHV charges'!$D$10:$D$11, MATCH(0, IF(ISBLANK('Annex 2 EHV charges'!$D$10:$D$11),1, COUNTIF(A$4:$A160, 'Annex 2 EHV charges'!$D$10:$D$11)), 0)),"")</f>
        <v/>
      </c>
      <c r="B161" s="74" t="str">
        <f>IF($A161="","",VLOOKUP($A161,'Annex 2 EHV charges'!$D:$O,2,0))</f>
        <v/>
      </c>
      <c r="C161" s="80" t="str">
        <f>IF($A161="","",VLOOKUP($A161,'Annex 2 EHV charges'!$D:$O,3,0))</f>
        <v/>
      </c>
      <c r="D161" s="73" t="str">
        <f>IF($A161="","",VLOOKUP($A161,'Annex 2 EHV charges'!$D:$O,4,0))</f>
        <v/>
      </c>
      <c r="E161" s="76" t="str">
        <f>IFERROR(IF(VLOOKUP($A161,'Annex 2 EHV charges'!$D:$O,9,FALSE)=0,"",VLOOKUP($A161,'Annex 2 EHV charges'!$D:$O,9,FALSE)),"")</f>
        <v/>
      </c>
      <c r="F161" s="77" t="str">
        <f>IFERROR(IF(VLOOKUP($A161,'Annex 2 EHV charges'!$D:$O,10,FALSE)=0,"",VLOOKUP($A161,'Annex 2 EHV charges'!$D:$O,10,FALSE)),"")</f>
        <v/>
      </c>
      <c r="G161" s="78" t="str">
        <f>IFERROR(IF(VLOOKUP($A161,'Annex 2 EHV charges'!$D:$O,11,FALSE)=0,"",VLOOKUP($A161,'Annex 2 EHV charges'!$D:$O,11,FALSE)),"")</f>
        <v/>
      </c>
      <c r="H161" s="78" t="str">
        <f>IFERROR(IF(VLOOKUP($A161,'Annex 2 EHV charges'!$D:$O,12,FALSE)=0,"",VLOOKUP($A161,'Annex 2 EHV charges'!$D:$O,12,FALSE)),"")</f>
        <v/>
      </c>
    </row>
    <row r="162" spans="1:8" ht="28.5" customHeight="1" x14ac:dyDescent="0.2">
      <c r="A162" s="79" t="str">
        <f t="array" ref="A162">IFERROR(INDEX('Annex 2 EHV charges'!$D$10:$D$11, MATCH(0, IF(ISBLANK('Annex 2 EHV charges'!$D$10:$D$11),1, COUNTIF(A$4:$A161, 'Annex 2 EHV charges'!$D$10:$D$11)), 0)),"")</f>
        <v/>
      </c>
      <c r="B162" s="74" t="str">
        <f>IF($A162="","",VLOOKUP($A162,'Annex 2 EHV charges'!$D:$O,2,0))</f>
        <v/>
      </c>
      <c r="C162" s="80" t="str">
        <f>IF($A162="","",VLOOKUP($A162,'Annex 2 EHV charges'!$D:$O,3,0))</f>
        <v/>
      </c>
      <c r="D162" s="73" t="str">
        <f>IF($A162="","",VLOOKUP($A162,'Annex 2 EHV charges'!$D:$O,4,0))</f>
        <v/>
      </c>
      <c r="E162" s="76" t="str">
        <f>IFERROR(IF(VLOOKUP($A162,'Annex 2 EHV charges'!$D:$O,9,FALSE)=0,"",VLOOKUP($A162,'Annex 2 EHV charges'!$D:$O,9,FALSE)),"")</f>
        <v/>
      </c>
      <c r="F162" s="77" t="str">
        <f>IFERROR(IF(VLOOKUP($A162,'Annex 2 EHV charges'!$D:$O,10,FALSE)=0,"",VLOOKUP($A162,'Annex 2 EHV charges'!$D:$O,10,FALSE)),"")</f>
        <v/>
      </c>
      <c r="G162" s="78" t="str">
        <f>IFERROR(IF(VLOOKUP($A162,'Annex 2 EHV charges'!$D:$O,11,FALSE)=0,"",VLOOKUP($A162,'Annex 2 EHV charges'!$D:$O,11,FALSE)),"")</f>
        <v/>
      </c>
      <c r="H162" s="78" t="str">
        <f>IFERROR(IF(VLOOKUP($A162,'Annex 2 EHV charges'!$D:$O,12,FALSE)=0,"",VLOOKUP($A162,'Annex 2 EHV charges'!$D:$O,12,FALSE)),"")</f>
        <v/>
      </c>
    </row>
    <row r="163" spans="1:8" ht="28.5" customHeight="1" x14ac:dyDescent="0.2">
      <c r="A163" s="79" t="str">
        <f t="array" ref="A163">IFERROR(INDEX('Annex 2 EHV charges'!$D$10:$D$11, MATCH(0, IF(ISBLANK('Annex 2 EHV charges'!$D$10:$D$11),1, COUNTIF(A$4:$A162, 'Annex 2 EHV charges'!$D$10:$D$11)), 0)),"")</f>
        <v/>
      </c>
      <c r="B163" s="74" t="str">
        <f>IF($A163="","",VLOOKUP($A163,'Annex 2 EHV charges'!$D:$O,2,0))</f>
        <v/>
      </c>
      <c r="C163" s="80" t="str">
        <f>IF($A163="","",VLOOKUP($A163,'Annex 2 EHV charges'!$D:$O,3,0))</f>
        <v/>
      </c>
      <c r="D163" s="73" t="str">
        <f>IF($A163="","",VLOOKUP($A163,'Annex 2 EHV charges'!$D:$O,4,0))</f>
        <v/>
      </c>
      <c r="E163" s="76" t="str">
        <f>IFERROR(IF(VLOOKUP($A163,'Annex 2 EHV charges'!$D:$O,9,FALSE)=0,"",VLOOKUP($A163,'Annex 2 EHV charges'!$D:$O,9,FALSE)),"")</f>
        <v/>
      </c>
      <c r="F163" s="77" t="str">
        <f>IFERROR(IF(VLOOKUP($A163,'Annex 2 EHV charges'!$D:$O,10,FALSE)=0,"",VLOOKUP($A163,'Annex 2 EHV charges'!$D:$O,10,FALSE)),"")</f>
        <v/>
      </c>
      <c r="G163" s="78" t="str">
        <f>IFERROR(IF(VLOOKUP($A163,'Annex 2 EHV charges'!$D:$O,11,FALSE)=0,"",VLOOKUP($A163,'Annex 2 EHV charges'!$D:$O,11,FALSE)),"")</f>
        <v/>
      </c>
      <c r="H163" s="78" t="str">
        <f>IFERROR(IF(VLOOKUP($A163,'Annex 2 EHV charges'!$D:$O,12,FALSE)=0,"",VLOOKUP($A163,'Annex 2 EHV charges'!$D:$O,12,FALSE)),"")</f>
        <v/>
      </c>
    </row>
    <row r="164" spans="1:8" ht="28.5" customHeight="1" x14ac:dyDescent="0.2">
      <c r="A164" s="79" t="str">
        <f t="array" ref="A164">IFERROR(INDEX('Annex 2 EHV charges'!$D$10:$D$11, MATCH(0, IF(ISBLANK('Annex 2 EHV charges'!$D$10:$D$11),1, COUNTIF(A$4:$A163, 'Annex 2 EHV charges'!$D$10:$D$11)), 0)),"")</f>
        <v/>
      </c>
      <c r="B164" s="74" t="str">
        <f>IF($A164="","",VLOOKUP($A164,'Annex 2 EHV charges'!$D:$O,2,0))</f>
        <v/>
      </c>
      <c r="C164" s="80" t="str">
        <f>IF($A164="","",VLOOKUP($A164,'Annex 2 EHV charges'!$D:$O,3,0))</f>
        <v/>
      </c>
      <c r="D164" s="73" t="str">
        <f>IF($A164="","",VLOOKUP($A164,'Annex 2 EHV charges'!$D:$O,4,0))</f>
        <v/>
      </c>
      <c r="E164" s="76" t="str">
        <f>IFERROR(IF(VLOOKUP($A164,'Annex 2 EHV charges'!$D:$O,9,FALSE)=0,"",VLOOKUP($A164,'Annex 2 EHV charges'!$D:$O,9,FALSE)),"")</f>
        <v/>
      </c>
      <c r="F164" s="77" t="str">
        <f>IFERROR(IF(VLOOKUP($A164,'Annex 2 EHV charges'!$D:$O,10,FALSE)=0,"",VLOOKUP($A164,'Annex 2 EHV charges'!$D:$O,10,FALSE)),"")</f>
        <v/>
      </c>
      <c r="G164" s="78" t="str">
        <f>IFERROR(IF(VLOOKUP($A164,'Annex 2 EHV charges'!$D:$O,11,FALSE)=0,"",VLOOKUP($A164,'Annex 2 EHV charges'!$D:$O,11,FALSE)),"")</f>
        <v/>
      </c>
      <c r="H164" s="78" t="str">
        <f>IFERROR(IF(VLOOKUP($A164,'Annex 2 EHV charges'!$D:$O,12,FALSE)=0,"",VLOOKUP($A164,'Annex 2 EHV charges'!$D:$O,12,FALSE)),"")</f>
        <v/>
      </c>
    </row>
    <row r="165" spans="1:8" ht="28.5" customHeight="1" x14ac:dyDescent="0.2">
      <c r="A165" s="79" t="str">
        <f t="array" ref="A165">IFERROR(INDEX('Annex 2 EHV charges'!$D$10:$D$11, MATCH(0, IF(ISBLANK('Annex 2 EHV charges'!$D$10:$D$11),1, COUNTIF(A$4:$A164, 'Annex 2 EHV charges'!$D$10:$D$11)), 0)),"")</f>
        <v/>
      </c>
      <c r="B165" s="74" t="str">
        <f>IF($A165="","",VLOOKUP($A165,'Annex 2 EHV charges'!$D:$O,2,0))</f>
        <v/>
      </c>
      <c r="C165" s="80" t="str">
        <f>IF($A165="","",VLOOKUP($A165,'Annex 2 EHV charges'!$D:$O,3,0))</f>
        <v/>
      </c>
      <c r="D165" s="73" t="str">
        <f>IF($A165="","",VLOOKUP($A165,'Annex 2 EHV charges'!$D:$O,4,0))</f>
        <v/>
      </c>
      <c r="E165" s="76" t="str">
        <f>IFERROR(IF(VLOOKUP($A165,'Annex 2 EHV charges'!$D:$O,9,FALSE)=0,"",VLOOKUP($A165,'Annex 2 EHV charges'!$D:$O,9,FALSE)),"")</f>
        <v/>
      </c>
      <c r="F165" s="77" t="str">
        <f>IFERROR(IF(VLOOKUP($A165,'Annex 2 EHV charges'!$D:$O,10,FALSE)=0,"",VLOOKUP($A165,'Annex 2 EHV charges'!$D:$O,10,FALSE)),"")</f>
        <v/>
      </c>
      <c r="G165" s="78" t="str">
        <f>IFERROR(IF(VLOOKUP($A165,'Annex 2 EHV charges'!$D:$O,11,FALSE)=0,"",VLOOKUP($A165,'Annex 2 EHV charges'!$D:$O,11,FALSE)),"")</f>
        <v/>
      </c>
      <c r="H165" s="78" t="str">
        <f>IFERROR(IF(VLOOKUP($A165,'Annex 2 EHV charges'!$D:$O,12,FALSE)=0,"",VLOOKUP($A165,'Annex 2 EHV charges'!$D:$O,12,FALSE)),"")</f>
        <v/>
      </c>
    </row>
    <row r="166" spans="1:8" ht="28.5" customHeight="1" x14ac:dyDescent="0.2">
      <c r="A166" s="79" t="str">
        <f t="array" ref="A166">IFERROR(INDEX('Annex 2 EHV charges'!$D$10:$D$11, MATCH(0, IF(ISBLANK('Annex 2 EHV charges'!$D$10:$D$11),1, COUNTIF(A$4:$A165, 'Annex 2 EHV charges'!$D$10:$D$11)), 0)),"")</f>
        <v/>
      </c>
      <c r="B166" s="74" t="str">
        <f>IF($A166="","",VLOOKUP($A166,'Annex 2 EHV charges'!$D:$O,2,0))</f>
        <v/>
      </c>
      <c r="C166" s="80" t="str">
        <f>IF($A166="","",VLOOKUP($A166,'Annex 2 EHV charges'!$D:$O,3,0))</f>
        <v/>
      </c>
      <c r="D166" s="73" t="str">
        <f>IF($A166="","",VLOOKUP($A166,'Annex 2 EHV charges'!$D:$O,4,0))</f>
        <v/>
      </c>
      <c r="E166" s="76" t="str">
        <f>IFERROR(IF(VLOOKUP($A166,'Annex 2 EHV charges'!$D:$O,9,FALSE)=0,"",VLOOKUP($A166,'Annex 2 EHV charges'!$D:$O,9,FALSE)),"")</f>
        <v/>
      </c>
      <c r="F166" s="77" t="str">
        <f>IFERROR(IF(VLOOKUP($A166,'Annex 2 EHV charges'!$D:$O,10,FALSE)=0,"",VLOOKUP($A166,'Annex 2 EHV charges'!$D:$O,10,FALSE)),"")</f>
        <v/>
      </c>
      <c r="G166" s="78" t="str">
        <f>IFERROR(IF(VLOOKUP($A166,'Annex 2 EHV charges'!$D:$O,11,FALSE)=0,"",VLOOKUP($A166,'Annex 2 EHV charges'!$D:$O,11,FALSE)),"")</f>
        <v/>
      </c>
      <c r="H166" s="78" t="str">
        <f>IFERROR(IF(VLOOKUP($A166,'Annex 2 EHV charges'!$D:$O,12,FALSE)=0,"",VLOOKUP($A166,'Annex 2 EHV charges'!$D:$O,12,FALSE)),"")</f>
        <v/>
      </c>
    </row>
    <row r="167" spans="1:8" ht="28.5" customHeight="1" x14ac:dyDescent="0.2">
      <c r="A167" s="79" t="str">
        <f t="array" ref="A167">IFERROR(INDEX('Annex 2 EHV charges'!$D$10:$D$11, MATCH(0, IF(ISBLANK('Annex 2 EHV charges'!$D$10:$D$11),1, COUNTIF(A$4:$A166, 'Annex 2 EHV charges'!$D$10:$D$11)), 0)),"")</f>
        <v/>
      </c>
      <c r="B167" s="74" t="str">
        <f>IF($A167="","",VLOOKUP($A167,'Annex 2 EHV charges'!$D:$O,2,0))</f>
        <v/>
      </c>
      <c r="C167" s="80" t="str">
        <f>IF($A167="","",VLOOKUP($A167,'Annex 2 EHV charges'!$D:$O,3,0))</f>
        <v/>
      </c>
      <c r="D167" s="73" t="str">
        <f>IF($A167="","",VLOOKUP($A167,'Annex 2 EHV charges'!$D:$O,4,0))</f>
        <v/>
      </c>
      <c r="E167" s="76" t="str">
        <f>IFERROR(IF(VLOOKUP($A167,'Annex 2 EHV charges'!$D:$O,9,FALSE)=0,"",VLOOKUP($A167,'Annex 2 EHV charges'!$D:$O,9,FALSE)),"")</f>
        <v/>
      </c>
      <c r="F167" s="77" t="str">
        <f>IFERROR(IF(VLOOKUP($A167,'Annex 2 EHV charges'!$D:$O,10,FALSE)=0,"",VLOOKUP($A167,'Annex 2 EHV charges'!$D:$O,10,FALSE)),"")</f>
        <v/>
      </c>
      <c r="G167" s="78" t="str">
        <f>IFERROR(IF(VLOOKUP($A167,'Annex 2 EHV charges'!$D:$O,11,FALSE)=0,"",VLOOKUP($A167,'Annex 2 EHV charges'!$D:$O,11,FALSE)),"")</f>
        <v/>
      </c>
      <c r="H167" s="78" t="str">
        <f>IFERROR(IF(VLOOKUP($A167,'Annex 2 EHV charges'!$D:$O,12,FALSE)=0,"",VLOOKUP($A167,'Annex 2 EHV charges'!$D:$O,12,FALSE)),"")</f>
        <v/>
      </c>
    </row>
    <row r="168" spans="1:8" ht="28.5" customHeight="1" x14ac:dyDescent="0.2">
      <c r="A168" s="79" t="str">
        <f t="array" ref="A168">IFERROR(INDEX('Annex 2 EHV charges'!$D$10:$D$11, MATCH(0, IF(ISBLANK('Annex 2 EHV charges'!$D$10:$D$11),1, COUNTIF(A$4:$A167, 'Annex 2 EHV charges'!$D$10:$D$11)), 0)),"")</f>
        <v/>
      </c>
      <c r="B168" s="74" t="str">
        <f>IF($A168="","",VLOOKUP($A168,'Annex 2 EHV charges'!$D:$O,2,0))</f>
        <v/>
      </c>
      <c r="C168" s="80" t="str">
        <f>IF($A168="","",VLOOKUP($A168,'Annex 2 EHV charges'!$D:$O,3,0))</f>
        <v/>
      </c>
      <c r="D168" s="73" t="str">
        <f>IF($A168="","",VLOOKUP($A168,'Annex 2 EHV charges'!$D:$O,4,0))</f>
        <v/>
      </c>
      <c r="E168" s="76" t="str">
        <f>IFERROR(IF(VLOOKUP($A168,'Annex 2 EHV charges'!$D:$O,9,FALSE)=0,"",VLOOKUP($A168,'Annex 2 EHV charges'!$D:$O,9,FALSE)),"")</f>
        <v/>
      </c>
      <c r="F168" s="77" t="str">
        <f>IFERROR(IF(VLOOKUP($A168,'Annex 2 EHV charges'!$D:$O,10,FALSE)=0,"",VLOOKUP($A168,'Annex 2 EHV charges'!$D:$O,10,FALSE)),"")</f>
        <v/>
      </c>
      <c r="G168" s="78" t="str">
        <f>IFERROR(IF(VLOOKUP($A168,'Annex 2 EHV charges'!$D:$O,11,FALSE)=0,"",VLOOKUP($A168,'Annex 2 EHV charges'!$D:$O,11,FALSE)),"")</f>
        <v/>
      </c>
      <c r="H168" s="78" t="str">
        <f>IFERROR(IF(VLOOKUP($A168,'Annex 2 EHV charges'!$D:$O,12,FALSE)=0,"",VLOOKUP($A168,'Annex 2 EHV charges'!$D:$O,12,FALSE)),"")</f>
        <v/>
      </c>
    </row>
    <row r="169" spans="1:8" ht="28.5" customHeight="1" x14ac:dyDescent="0.2">
      <c r="A169" s="79" t="str">
        <f t="array" ref="A169">IFERROR(INDEX('Annex 2 EHV charges'!$D$10:$D$11, MATCH(0, IF(ISBLANK('Annex 2 EHV charges'!$D$10:$D$11),1, COUNTIF(A$4:$A168, 'Annex 2 EHV charges'!$D$10:$D$11)), 0)),"")</f>
        <v/>
      </c>
      <c r="B169" s="74" t="str">
        <f>IF($A169="","",VLOOKUP($A169,'Annex 2 EHV charges'!$D:$O,2,0))</f>
        <v/>
      </c>
      <c r="C169" s="80" t="str">
        <f>IF($A169="","",VLOOKUP($A169,'Annex 2 EHV charges'!$D:$O,3,0))</f>
        <v/>
      </c>
      <c r="D169" s="73" t="str">
        <f>IF($A169="","",VLOOKUP($A169,'Annex 2 EHV charges'!$D:$O,4,0))</f>
        <v/>
      </c>
      <c r="E169" s="76" t="str">
        <f>IFERROR(IF(VLOOKUP($A169,'Annex 2 EHV charges'!$D:$O,9,FALSE)=0,"",VLOOKUP($A169,'Annex 2 EHV charges'!$D:$O,9,FALSE)),"")</f>
        <v/>
      </c>
      <c r="F169" s="77" t="str">
        <f>IFERROR(IF(VLOOKUP($A169,'Annex 2 EHV charges'!$D:$O,10,FALSE)=0,"",VLOOKUP($A169,'Annex 2 EHV charges'!$D:$O,10,FALSE)),"")</f>
        <v/>
      </c>
      <c r="G169" s="78" t="str">
        <f>IFERROR(IF(VLOOKUP($A169,'Annex 2 EHV charges'!$D:$O,11,FALSE)=0,"",VLOOKUP($A169,'Annex 2 EHV charges'!$D:$O,11,FALSE)),"")</f>
        <v/>
      </c>
      <c r="H169" s="78" t="str">
        <f>IFERROR(IF(VLOOKUP($A169,'Annex 2 EHV charges'!$D:$O,12,FALSE)=0,"",VLOOKUP($A169,'Annex 2 EHV charges'!$D:$O,12,FALSE)),"")</f>
        <v/>
      </c>
    </row>
    <row r="170" spans="1:8" ht="28.5" customHeight="1" x14ac:dyDescent="0.2">
      <c r="A170" s="79" t="str">
        <f t="array" ref="A170">IFERROR(INDEX('Annex 2 EHV charges'!$D$10:$D$11, MATCH(0, IF(ISBLANK('Annex 2 EHV charges'!$D$10:$D$11),1, COUNTIF(A$4:$A169, 'Annex 2 EHV charges'!$D$10:$D$11)), 0)),"")</f>
        <v/>
      </c>
      <c r="B170" s="74" t="str">
        <f>IF($A170="","",VLOOKUP($A170,'Annex 2 EHV charges'!$D:$O,2,0))</f>
        <v/>
      </c>
      <c r="C170" s="80" t="str">
        <f>IF($A170="","",VLOOKUP($A170,'Annex 2 EHV charges'!$D:$O,3,0))</f>
        <v/>
      </c>
      <c r="D170" s="73" t="str">
        <f>IF($A170="","",VLOOKUP($A170,'Annex 2 EHV charges'!$D:$O,4,0))</f>
        <v/>
      </c>
      <c r="E170" s="76" t="str">
        <f>IFERROR(IF(VLOOKUP($A170,'Annex 2 EHV charges'!$D:$O,9,FALSE)=0,"",VLOOKUP($A170,'Annex 2 EHV charges'!$D:$O,9,FALSE)),"")</f>
        <v/>
      </c>
      <c r="F170" s="77" t="str">
        <f>IFERROR(IF(VLOOKUP($A170,'Annex 2 EHV charges'!$D:$O,10,FALSE)=0,"",VLOOKUP($A170,'Annex 2 EHV charges'!$D:$O,10,FALSE)),"")</f>
        <v/>
      </c>
      <c r="G170" s="78" t="str">
        <f>IFERROR(IF(VLOOKUP($A170,'Annex 2 EHV charges'!$D:$O,11,FALSE)=0,"",VLOOKUP($A170,'Annex 2 EHV charges'!$D:$O,11,FALSE)),"")</f>
        <v/>
      </c>
      <c r="H170" s="78" t="str">
        <f>IFERROR(IF(VLOOKUP($A170,'Annex 2 EHV charges'!$D:$O,12,FALSE)=0,"",VLOOKUP($A170,'Annex 2 EHV charges'!$D:$O,12,FALSE)),"")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5" zoomScaleNormal="85" zoomScaleSheetLayoutView="100" workbookViewId="0">
      <selection activeCell="B17" sqref="B17"/>
    </sheetView>
  </sheetViews>
  <sheetFormatPr defaultColWidth="9.140625" defaultRowHeight="12.75" x14ac:dyDescent="0.2"/>
  <cols>
    <col min="1" max="1" width="27.42578125" style="36" customWidth="1"/>
    <col min="2" max="2" width="11" style="36" customWidth="1"/>
    <col min="3" max="3" width="9.140625" style="36"/>
    <col min="4" max="10" width="16.5703125" style="36" customWidth="1"/>
    <col min="11" max="16384" width="9.140625" style="36"/>
  </cols>
  <sheetData>
    <row r="1" spans="1:12" s="37" customFormat="1" ht="27.75" customHeight="1" x14ac:dyDescent="0.2">
      <c r="A1" s="43" t="s">
        <v>26</v>
      </c>
      <c r="B1" s="16"/>
      <c r="C1" s="21"/>
      <c r="D1" s="16"/>
      <c r="E1" s="16"/>
      <c r="F1" s="16"/>
      <c r="G1" s="81"/>
      <c r="H1" s="20"/>
      <c r="I1" s="20"/>
      <c r="J1" s="21"/>
    </row>
    <row r="2" spans="1:12" s="37" customFormat="1" ht="27" customHeight="1" x14ac:dyDescent="0.2">
      <c r="A2" s="227" t="str">
        <f>Overview!B4&amp; " - Effective from "&amp;Overview!D4&amp;" - "&amp;Overview!E4&amp;" LV and HV tariffs"</f>
        <v>Fulcrum Electricity Assets Limited - GSP_E - Effective from 1 April 2021 - FINAL LV and HV tariffs</v>
      </c>
      <c r="B2" s="227"/>
      <c r="C2" s="227"/>
      <c r="D2" s="227"/>
      <c r="E2" s="227"/>
      <c r="F2" s="227"/>
      <c r="G2" s="227"/>
      <c r="H2" s="227"/>
      <c r="I2" s="227"/>
      <c r="J2" s="227"/>
      <c r="K2" s="36"/>
      <c r="L2" s="36"/>
    </row>
    <row r="3" spans="1:12" s="37" customFormat="1" ht="27" customHeight="1" x14ac:dyDescent="0.2">
      <c r="A3" s="272" t="s">
        <v>69</v>
      </c>
      <c r="B3" s="272"/>
      <c r="C3" s="272"/>
      <c r="D3" s="272"/>
      <c r="E3" s="272"/>
      <c r="F3" s="272"/>
      <c r="G3" s="272"/>
      <c r="H3" s="272"/>
      <c r="I3" s="272"/>
      <c r="J3" s="272"/>
      <c r="K3" s="36"/>
      <c r="L3" s="36"/>
    </row>
    <row r="4" spans="1:12" s="37" customFormat="1" ht="71.25" customHeight="1" x14ac:dyDescent="0.2">
      <c r="A4" s="82"/>
      <c r="B4" s="38" t="s">
        <v>48</v>
      </c>
      <c r="C4" s="39" t="s">
        <v>43</v>
      </c>
      <c r="D4" s="39" t="s">
        <v>70</v>
      </c>
      <c r="E4" s="39" t="s">
        <v>71</v>
      </c>
      <c r="F4" s="39" t="s">
        <v>44</v>
      </c>
      <c r="G4" s="39"/>
      <c r="H4" s="39"/>
      <c r="I4" s="39"/>
      <c r="J4" s="39"/>
      <c r="K4" s="36"/>
      <c r="L4" s="36"/>
    </row>
    <row r="5" spans="1:12" s="37" customFormat="1" ht="32.25" customHeight="1" x14ac:dyDescent="0.2">
      <c r="A5" s="40"/>
      <c r="B5" s="83"/>
      <c r="C5" s="84"/>
      <c r="D5" s="85"/>
      <c r="E5" s="85"/>
      <c r="F5" s="86"/>
      <c r="G5" s="87"/>
      <c r="H5" s="87"/>
      <c r="I5" s="87"/>
      <c r="J5" s="87"/>
      <c r="K5" s="36"/>
      <c r="L5" s="36"/>
    </row>
    <row r="6" spans="1:12" x14ac:dyDescent="0.2">
      <c r="A6" s="260" t="s">
        <v>72</v>
      </c>
      <c r="B6" s="263" t="str">
        <f>Overview!B4&amp; " has no Preserved NHH Tariffs/Additional LLFC classes"</f>
        <v>Fulcrum Electricity Assets Limited - GSP_E has no Preserved NHH Tariffs/Additional LLFC classes</v>
      </c>
      <c r="C6" s="264"/>
      <c r="D6" s="264"/>
      <c r="E6" s="264"/>
      <c r="F6" s="264"/>
      <c r="G6" s="264"/>
      <c r="H6" s="264"/>
      <c r="I6" s="264"/>
      <c r="J6" s="273"/>
    </row>
    <row r="7" spans="1:12" x14ac:dyDescent="0.2">
      <c r="A7" s="261"/>
      <c r="B7" s="266"/>
      <c r="C7" s="267"/>
      <c r="D7" s="267"/>
      <c r="E7" s="267"/>
      <c r="F7" s="267"/>
      <c r="G7" s="267"/>
      <c r="H7" s="267"/>
      <c r="I7" s="267"/>
      <c r="J7" s="274"/>
    </row>
    <row r="8" spans="1:12" x14ac:dyDescent="0.2">
      <c r="A8" s="262"/>
      <c r="B8" s="269"/>
      <c r="C8" s="270"/>
      <c r="D8" s="270"/>
      <c r="E8" s="270"/>
      <c r="F8" s="270"/>
      <c r="G8" s="270"/>
      <c r="H8" s="270"/>
      <c r="I8" s="270"/>
      <c r="J8" s="275"/>
    </row>
    <row r="9" spans="1:12" s="37" customFormat="1" x14ac:dyDescent="0.2">
      <c r="A9" s="36"/>
      <c r="B9" s="36"/>
      <c r="C9" s="36"/>
      <c r="D9" s="36"/>
      <c r="E9" s="36"/>
      <c r="F9" s="36"/>
      <c r="G9" s="36"/>
      <c r="H9" s="36"/>
      <c r="I9" s="36"/>
      <c r="J9" s="36"/>
      <c r="K9" s="36"/>
      <c r="L9" s="36"/>
    </row>
    <row r="10" spans="1:12" s="37" customFormat="1" x14ac:dyDescent="0.2">
      <c r="A10" s="36"/>
      <c r="B10" s="36"/>
      <c r="C10" s="36"/>
      <c r="D10" s="36"/>
      <c r="E10" s="36"/>
      <c r="F10" s="36"/>
      <c r="G10" s="36"/>
      <c r="H10" s="36"/>
      <c r="I10" s="36"/>
      <c r="J10" s="36"/>
      <c r="K10" s="36"/>
      <c r="L10" s="36"/>
    </row>
    <row r="11" spans="1:12" ht="27" customHeight="1" x14ac:dyDescent="0.2">
      <c r="A11" s="272" t="s">
        <v>73</v>
      </c>
      <c r="B11" s="272"/>
      <c r="C11" s="272"/>
      <c r="D11" s="272"/>
      <c r="E11" s="272"/>
      <c r="F11" s="272"/>
      <c r="G11" s="272"/>
      <c r="H11" s="272"/>
      <c r="I11" s="272"/>
      <c r="J11" s="272"/>
    </row>
    <row r="12" spans="1:12" ht="69" customHeight="1" x14ac:dyDescent="0.2">
      <c r="A12" s="82"/>
      <c r="B12" s="38" t="s">
        <v>48</v>
      </c>
      <c r="C12" s="39" t="s">
        <v>43</v>
      </c>
      <c r="D12" s="38" t="s">
        <v>74</v>
      </c>
      <c r="E12" s="38" t="s">
        <v>75</v>
      </c>
      <c r="F12" s="38" t="s">
        <v>76</v>
      </c>
      <c r="G12" s="39" t="s">
        <v>44</v>
      </c>
      <c r="H12" s="39" t="s">
        <v>45</v>
      </c>
      <c r="I12" s="38" t="s">
        <v>46</v>
      </c>
      <c r="J12" s="39" t="s">
        <v>47</v>
      </c>
    </row>
    <row r="13" spans="1:12" ht="32.25" customHeight="1" x14ac:dyDescent="0.2">
      <c r="A13" s="40"/>
      <c r="B13" s="83"/>
      <c r="C13" s="84"/>
      <c r="D13" s="85"/>
      <c r="E13" s="85"/>
      <c r="F13" s="85"/>
      <c r="G13" s="86"/>
      <c r="H13" s="86"/>
      <c r="I13" s="86"/>
      <c r="J13" s="85"/>
    </row>
    <row r="14" spans="1:12" ht="12.75" customHeight="1" x14ac:dyDescent="0.2">
      <c r="A14" s="260" t="s">
        <v>72</v>
      </c>
      <c r="B14" s="263" t="str">
        <f>Overview!B4&amp; " has no Preserved HH Tariffs/Additional LLFC classes"</f>
        <v>Fulcrum Electricity Assets Limited - GSP_E has no Preserved HH Tariffs/Additional LLFC classes</v>
      </c>
      <c r="C14" s="264"/>
      <c r="D14" s="264"/>
      <c r="E14" s="264"/>
      <c r="F14" s="264"/>
      <c r="G14" s="264"/>
      <c r="H14" s="264"/>
      <c r="I14" s="264"/>
      <c r="J14" s="265"/>
    </row>
    <row r="15" spans="1:12" ht="12.75" customHeight="1" x14ac:dyDescent="0.2">
      <c r="A15" s="261"/>
      <c r="B15" s="266"/>
      <c r="C15" s="267"/>
      <c r="D15" s="267"/>
      <c r="E15" s="267"/>
      <c r="F15" s="267"/>
      <c r="G15" s="267"/>
      <c r="H15" s="267"/>
      <c r="I15" s="267"/>
      <c r="J15" s="268"/>
    </row>
    <row r="16" spans="1:12" ht="12.75" customHeight="1" x14ac:dyDescent="0.2">
      <c r="A16" s="262"/>
      <c r="B16" s="269"/>
      <c r="C16" s="270"/>
      <c r="D16" s="270"/>
      <c r="E16" s="270"/>
      <c r="F16" s="270"/>
      <c r="G16" s="270"/>
      <c r="H16" s="270"/>
      <c r="I16" s="270"/>
      <c r="J16" s="271"/>
    </row>
  </sheetData>
  <mergeCells count="7">
    <mergeCell ref="A14:A16"/>
    <mergeCell ref="B14:J16"/>
    <mergeCell ref="A2:J2"/>
    <mergeCell ref="A3:J3"/>
    <mergeCell ref="A6:A8"/>
    <mergeCell ref="B6:J8"/>
    <mergeCell ref="A11:J11"/>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6"/>
  <sheetViews>
    <sheetView tabSelected="1" topLeftCell="A82" zoomScale="80" zoomScaleNormal="80" zoomScaleSheetLayoutView="85" workbookViewId="0">
      <selection activeCell="B59" sqref="B59:B68"/>
    </sheetView>
  </sheetViews>
  <sheetFormatPr defaultColWidth="9.140625"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43" t="s">
        <v>26</v>
      </c>
      <c r="B1" s="276"/>
      <c r="C1" s="277"/>
      <c r="D1" s="277"/>
      <c r="F1" s="278"/>
      <c r="G1" s="279"/>
      <c r="H1" s="280"/>
      <c r="I1" s="20"/>
      <c r="J1" s="21"/>
      <c r="K1" s="21"/>
    </row>
    <row r="2" spans="1:13" ht="31.5" customHeight="1" x14ac:dyDescent="0.2">
      <c r="A2" s="281" t="str">
        <f>Overview!B4&amp; " - Effective from "&amp;Overview!D4&amp;" - "&amp;Overview!E4&amp;" LDNO tariffs"</f>
        <v>Fulcrum Electricity Assets Limited - GSP_E - Effective from 1 April 2021 - FINAL LDNO tariffs</v>
      </c>
      <c r="B2" s="281"/>
      <c r="C2" s="281"/>
      <c r="D2" s="281"/>
      <c r="E2" s="281"/>
      <c r="F2" s="281"/>
      <c r="G2" s="281"/>
      <c r="H2" s="281"/>
      <c r="I2" s="281"/>
      <c r="J2" s="281"/>
    </row>
    <row r="3" spans="1:13" ht="8.25" customHeight="1" x14ac:dyDescent="0.2">
      <c r="A3" s="88"/>
      <c r="B3" s="88"/>
      <c r="C3" s="88"/>
      <c r="D3" s="88"/>
      <c r="E3" s="88"/>
      <c r="F3" s="88"/>
      <c r="G3" s="88"/>
      <c r="H3" s="88"/>
      <c r="I3" s="88"/>
      <c r="J3" s="88"/>
    </row>
    <row r="4" spans="1:13" ht="27" customHeight="1" x14ac:dyDescent="0.2">
      <c r="A4" s="228" t="s">
        <v>526</v>
      </c>
      <c r="B4" s="228"/>
      <c r="C4" s="228"/>
      <c r="D4" s="228"/>
      <c r="E4" s="89"/>
      <c r="F4" s="228" t="s">
        <v>527</v>
      </c>
      <c r="G4" s="228"/>
      <c r="H4" s="228"/>
      <c r="I4" s="228"/>
      <c r="J4" s="228"/>
      <c r="L4" s="20"/>
    </row>
    <row r="5" spans="1:13" ht="32.25" customHeight="1" x14ac:dyDescent="0.2">
      <c r="A5" s="40" t="s">
        <v>27</v>
      </c>
      <c r="B5" s="26" t="s">
        <v>28</v>
      </c>
      <c r="C5" s="90" t="s">
        <v>29</v>
      </c>
      <c r="D5" s="27" t="s">
        <v>30</v>
      </c>
      <c r="E5" s="22"/>
      <c r="F5" s="231"/>
      <c r="G5" s="232"/>
      <c r="H5" s="28" t="s">
        <v>31</v>
      </c>
      <c r="I5" s="29" t="s">
        <v>32</v>
      </c>
      <c r="J5" s="27" t="s">
        <v>30</v>
      </c>
      <c r="K5" s="22"/>
      <c r="L5" s="20"/>
      <c r="M5" s="20"/>
    </row>
    <row r="6" spans="1:13" ht="56.25" customHeight="1" x14ac:dyDescent="0.2">
      <c r="A6" s="135" t="s">
        <v>33</v>
      </c>
      <c r="B6" s="31" t="s">
        <v>523</v>
      </c>
      <c r="C6" s="140" t="s">
        <v>524</v>
      </c>
      <c r="D6" s="32" t="s">
        <v>36</v>
      </c>
      <c r="E6" s="91"/>
      <c r="F6" s="282" t="s">
        <v>537</v>
      </c>
      <c r="G6" s="283"/>
      <c r="H6" s="31" t="s">
        <v>538</v>
      </c>
      <c r="I6" s="172" t="s">
        <v>539</v>
      </c>
      <c r="J6" s="172" t="s">
        <v>540</v>
      </c>
      <c r="K6" s="22"/>
      <c r="L6" s="20"/>
      <c r="M6" s="20"/>
    </row>
    <row r="7" spans="1:13" ht="56.25" customHeight="1" x14ac:dyDescent="0.2">
      <c r="A7" s="35" t="s">
        <v>37</v>
      </c>
      <c r="B7" s="34"/>
      <c r="C7" s="92"/>
      <c r="D7" s="33" t="s">
        <v>38</v>
      </c>
      <c r="E7" s="91"/>
      <c r="F7" s="282" t="s">
        <v>541</v>
      </c>
      <c r="G7" s="283"/>
      <c r="H7" s="173"/>
      <c r="I7" s="172" t="s">
        <v>542</v>
      </c>
      <c r="J7" s="172" t="s">
        <v>540</v>
      </c>
      <c r="K7" s="22"/>
      <c r="L7" s="20"/>
      <c r="M7" s="20"/>
    </row>
    <row r="8" spans="1:13" ht="55.5" customHeight="1" x14ac:dyDescent="0.2">
      <c r="A8" s="35" t="s">
        <v>39</v>
      </c>
      <c r="B8" s="236" t="s">
        <v>40</v>
      </c>
      <c r="C8" s="237"/>
      <c r="D8" s="238"/>
      <c r="E8" s="93"/>
      <c r="F8" s="282" t="s">
        <v>543</v>
      </c>
      <c r="G8" s="283"/>
      <c r="H8" s="173"/>
      <c r="I8" s="173"/>
      <c r="J8" s="172" t="s">
        <v>544</v>
      </c>
      <c r="K8" s="22"/>
      <c r="L8" s="20"/>
      <c r="M8" s="20"/>
    </row>
    <row r="9" spans="1:13" s="37" customFormat="1" ht="55.5" customHeight="1" x14ac:dyDescent="0.2">
      <c r="E9" s="24"/>
      <c r="F9" s="224" t="s">
        <v>39</v>
      </c>
      <c r="G9" s="224"/>
      <c r="H9" s="224" t="s">
        <v>40</v>
      </c>
      <c r="I9" s="224"/>
      <c r="J9" s="224"/>
      <c r="K9" s="22"/>
      <c r="L9" s="36"/>
      <c r="M9" s="36"/>
    </row>
    <row r="10" spans="1:13" s="24" customFormat="1" ht="12" customHeight="1" x14ac:dyDescent="0.2">
      <c r="A10" s="22"/>
      <c r="B10" s="22"/>
      <c r="C10" s="22"/>
      <c r="D10" s="22"/>
      <c r="E10" s="22"/>
      <c r="F10" s="94"/>
      <c r="G10" s="94"/>
      <c r="H10" s="95"/>
      <c r="I10" s="95"/>
      <c r="J10" s="95"/>
      <c r="K10" s="23"/>
      <c r="L10" s="23"/>
    </row>
    <row r="11" spans="1:13" ht="45" customHeight="1" x14ac:dyDescent="0.2">
      <c r="A11" s="38" t="s">
        <v>41</v>
      </c>
      <c r="B11" s="38" t="s">
        <v>77</v>
      </c>
      <c r="C11" s="136" t="s">
        <v>43</v>
      </c>
      <c r="D11" s="48" t="s">
        <v>407</v>
      </c>
      <c r="E11" s="48" t="s">
        <v>408</v>
      </c>
      <c r="F11" s="48" t="s">
        <v>409</v>
      </c>
      <c r="G11" s="136" t="s">
        <v>44</v>
      </c>
      <c r="H11" s="136" t="s">
        <v>45</v>
      </c>
      <c r="I11" s="136" t="s">
        <v>46</v>
      </c>
      <c r="J11" s="136" t="s">
        <v>47</v>
      </c>
    </row>
    <row r="12" spans="1:13" ht="27.75" customHeight="1" x14ac:dyDescent="0.2">
      <c r="A12" s="182" t="s">
        <v>426</v>
      </c>
      <c r="B12" s="42" t="s">
        <v>561</v>
      </c>
      <c r="C12" s="204" t="s">
        <v>603</v>
      </c>
      <c r="D12" s="211">
        <v>5.1040000000000001</v>
      </c>
      <c r="E12" s="212">
        <v>1.2609999999999999</v>
      </c>
      <c r="F12" s="213">
        <v>0.77400000000000002</v>
      </c>
      <c r="G12" s="207">
        <v>3.36</v>
      </c>
      <c r="H12" s="208"/>
      <c r="I12" s="209"/>
      <c r="J12" s="206"/>
    </row>
    <row r="13" spans="1:13" ht="27.75" customHeight="1" x14ac:dyDescent="0.2">
      <c r="A13" s="182" t="s">
        <v>427</v>
      </c>
      <c r="B13" s="189"/>
      <c r="C13" s="204">
        <v>2</v>
      </c>
      <c r="D13" s="211">
        <v>5.1040000000000001</v>
      </c>
      <c r="E13" s="212">
        <v>1.2609999999999999</v>
      </c>
      <c r="F13" s="213">
        <v>0.77400000000000002</v>
      </c>
      <c r="G13" s="208"/>
      <c r="H13" s="208"/>
      <c r="I13" s="209"/>
      <c r="J13" s="206"/>
    </row>
    <row r="14" spans="1:13" ht="27.75" customHeight="1" x14ac:dyDescent="0.2">
      <c r="A14" s="182" t="s">
        <v>428</v>
      </c>
      <c r="B14" s="42" t="s">
        <v>562</v>
      </c>
      <c r="C14" s="204" t="s">
        <v>604</v>
      </c>
      <c r="D14" s="211">
        <v>5.6970000000000001</v>
      </c>
      <c r="E14" s="212">
        <v>1.3340000000000001</v>
      </c>
      <c r="F14" s="213">
        <v>0.78100000000000003</v>
      </c>
      <c r="G14" s="207">
        <v>6.07</v>
      </c>
      <c r="H14" s="208"/>
      <c r="I14" s="209"/>
      <c r="J14" s="206"/>
    </row>
    <row r="15" spans="1:13" ht="27.75" customHeight="1" x14ac:dyDescent="0.2">
      <c r="A15" s="182" t="s">
        <v>429</v>
      </c>
      <c r="B15" s="189"/>
      <c r="C15" s="204">
        <v>4</v>
      </c>
      <c r="D15" s="211">
        <v>5.6970000000000001</v>
      </c>
      <c r="E15" s="212">
        <v>1.3340000000000001</v>
      </c>
      <c r="F15" s="213">
        <v>0.78100000000000003</v>
      </c>
      <c r="G15" s="208"/>
      <c r="H15" s="208"/>
      <c r="I15" s="209"/>
      <c r="J15" s="206"/>
    </row>
    <row r="16" spans="1:13" ht="27.75" customHeight="1" x14ac:dyDescent="0.2">
      <c r="A16" s="182" t="s">
        <v>430</v>
      </c>
      <c r="B16" s="317">
        <v>140</v>
      </c>
      <c r="C16" s="204">
        <v>0</v>
      </c>
      <c r="D16" s="211">
        <v>3.907</v>
      </c>
      <c r="E16" s="212">
        <v>1.1259999999999999</v>
      </c>
      <c r="F16" s="213">
        <v>0.75600000000000001</v>
      </c>
      <c r="G16" s="207">
        <v>8.42</v>
      </c>
      <c r="H16" s="207">
        <v>2.88</v>
      </c>
      <c r="I16" s="210">
        <v>5.22</v>
      </c>
      <c r="J16" s="205">
        <v>0.13200000000000001</v>
      </c>
    </row>
    <row r="17" spans="1:10" ht="27.75" customHeight="1" x14ac:dyDescent="0.2">
      <c r="A17" s="182" t="s">
        <v>584</v>
      </c>
      <c r="B17" s="189"/>
      <c r="C17" s="204">
        <v>0</v>
      </c>
      <c r="D17" s="211">
        <v>3.1850000000000001</v>
      </c>
      <c r="E17" s="212">
        <v>0.40400000000000003</v>
      </c>
      <c r="F17" s="213">
        <v>3.4000000000000002E-2</v>
      </c>
      <c r="G17" s="207">
        <v>8.42</v>
      </c>
      <c r="H17" s="207">
        <v>2.88</v>
      </c>
      <c r="I17" s="210">
        <v>5.22</v>
      </c>
      <c r="J17" s="205">
        <v>0.13200000000000001</v>
      </c>
    </row>
    <row r="18" spans="1:10" ht="27.75" customHeight="1" x14ac:dyDescent="0.2">
      <c r="A18" s="182" t="s">
        <v>431</v>
      </c>
      <c r="B18" s="42" t="s">
        <v>563</v>
      </c>
      <c r="C18" s="204" t="s">
        <v>546</v>
      </c>
      <c r="D18" s="214">
        <v>11.003</v>
      </c>
      <c r="E18" s="215">
        <v>1.663</v>
      </c>
      <c r="F18" s="213">
        <v>1.345</v>
      </c>
      <c r="G18" s="208"/>
      <c r="H18" s="208"/>
      <c r="I18" s="209"/>
      <c r="J18" s="206"/>
    </row>
    <row r="19" spans="1:10" ht="27.75" customHeight="1" x14ac:dyDescent="0.2">
      <c r="A19" s="182" t="s">
        <v>432</v>
      </c>
      <c r="B19" s="189"/>
      <c r="C19" s="204" t="s">
        <v>605</v>
      </c>
      <c r="D19" s="211">
        <v>-4.5999999999999996</v>
      </c>
      <c r="E19" s="212">
        <v>-0.56599999999999995</v>
      </c>
      <c r="F19" s="213">
        <v>-5.5E-2</v>
      </c>
      <c r="G19" s="207">
        <v>0</v>
      </c>
      <c r="H19" s="208"/>
      <c r="I19" s="209"/>
      <c r="J19" s="206"/>
    </row>
    <row r="20" spans="1:10" ht="27.75" customHeight="1" x14ac:dyDescent="0.2">
      <c r="A20" s="182" t="s">
        <v>433</v>
      </c>
      <c r="B20" s="42" t="s">
        <v>564</v>
      </c>
      <c r="C20" s="204">
        <v>0</v>
      </c>
      <c r="D20" s="211">
        <v>-4.5999999999999996</v>
      </c>
      <c r="E20" s="212">
        <v>-0.56599999999999995</v>
      </c>
      <c r="F20" s="213">
        <v>-5.5E-2</v>
      </c>
      <c r="G20" s="207">
        <v>0</v>
      </c>
      <c r="H20" s="208"/>
      <c r="I20" s="209"/>
      <c r="J20" s="205">
        <v>0.19900000000000001</v>
      </c>
    </row>
    <row r="21" spans="1:10" ht="27.75" customHeight="1" x14ac:dyDescent="0.2">
      <c r="A21" s="176" t="s">
        <v>434</v>
      </c>
      <c r="B21" s="42" t="s">
        <v>565</v>
      </c>
      <c r="C21" s="204" t="s">
        <v>603</v>
      </c>
      <c r="D21" s="211">
        <v>3.9670000000000001</v>
      </c>
      <c r="E21" s="212">
        <v>0.98</v>
      </c>
      <c r="F21" s="213">
        <v>0.60199999999999998</v>
      </c>
      <c r="G21" s="207">
        <v>2.65</v>
      </c>
      <c r="H21" s="208"/>
      <c r="I21" s="209"/>
      <c r="J21" s="206"/>
    </row>
    <row r="22" spans="1:10" ht="27.75" customHeight="1" x14ac:dyDescent="0.2">
      <c r="A22" s="176" t="s">
        <v>435</v>
      </c>
      <c r="B22" s="189"/>
      <c r="C22" s="204">
        <v>2</v>
      </c>
      <c r="D22" s="211">
        <v>3.9670000000000001</v>
      </c>
      <c r="E22" s="212">
        <v>0.98</v>
      </c>
      <c r="F22" s="213">
        <v>0.60199999999999998</v>
      </c>
      <c r="G22" s="208"/>
      <c r="H22" s="208"/>
      <c r="I22" s="209"/>
      <c r="J22" s="206"/>
    </row>
    <row r="23" spans="1:10" ht="27.75" customHeight="1" x14ac:dyDescent="0.2">
      <c r="A23" s="176" t="s">
        <v>436</v>
      </c>
      <c r="B23" s="42" t="s">
        <v>566</v>
      </c>
      <c r="C23" s="204" t="s">
        <v>604</v>
      </c>
      <c r="D23" s="211">
        <v>4.4290000000000003</v>
      </c>
      <c r="E23" s="212">
        <v>1.0369999999999999</v>
      </c>
      <c r="F23" s="213">
        <v>0.60699999999999998</v>
      </c>
      <c r="G23" s="207">
        <v>4.76</v>
      </c>
      <c r="H23" s="208"/>
      <c r="I23" s="209"/>
      <c r="J23" s="206"/>
    </row>
    <row r="24" spans="1:10" ht="27.75" customHeight="1" x14ac:dyDescent="0.2">
      <c r="A24" s="176" t="s">
        <v>437</v>
      </c>
      <c r="B24" s="189"/>
      <c r="C24" s="204">
        <v>4</v>
      </c>
      <c r="D24" s="211">
        <v>4.4290000000000003</v>
      </c>
      <c r="E24" s="212">
        <v>1.0369999999999999</v>
      </c>
      <c r="F24" s="213">
        <v>0.60699999999999998</v>
      </c>
      <c r="G24" s="208"/>
      <c r="H24" s="208"/>
      <c r="I24" s="209"/>
      <c r="J24" s="206"/>
    </row>
    <row r="25" spans="1:10" ht="27.75" customHeight="1" x14ac:dyDescent="0.2">
      <c r="A25" s="176" t="s">
        <v>438</v>
      </c>
      <c r="B25" s="317">
        <v>148</v>
      </c>
      <c r="C25" s="204">
        <v>0</v>
      </c>
      <c r="D25" s="211">
        <v>3.0369999999999999</v>
      </c>
      <c r="E25" s="212">
        <v>0.875</v>
      </c>
      <c r="F25" s="213">
        <v>0.58799999999999997</v>
      </c>
      <c r="G25" s="207">
        <v>6.58</v>
      </c>
      <c r="H25" s="207">
        <v>2.2400000000000002</v>
      </c>
      <c r="I25" s="210">
        <v>4.0599999999999996</v>
      </c>
      <c r="J25" s="205">
        <v>0.10199999999999999</v>
      </c>
    </row>
    <row r="26" spans="1:10" ht="27.75" customHeight="1" x14ac:dyDescent="0.2">
      <c r="A26" s="176" t="s">
        <v>439</v>
      </c>
      <c r="B26" s="317">
        <v>283</v>
      </c>
      <c r="C26" s="204">
        <v>0</v>
      </c>
      <c r="D26" s="211">
        <v>3.2930000000000001</v>
      </c>
      <c r="E26" s="212">
        <v>1.2030000000000001</v>
      </c>
      <c r="F26" s="213">
        <v>0.88500000000000001</v>
      </c>
      <c r="G26" s="207">
        <v>7.91</v>
      </c>
      <c r="H26" s="207">
        <v>3.88</v>
      </c>
      <c r="I26" s="210">
        <v>5.36</v>
      </c>
      <c r="J26" s="205">
        <v>0.10100000000000001</v>
      </c>
    </row>
    <row r="27" spans="1:10" ht="27.75" customHeight="1" x14ac:dyDescent="0.2">
      <c r="A27" s="176" t="s">
        <v>440</v>
      </c>
      <c r="B27" s="317">
        <v>540</v>
      </c>
      <c r="C27" s="204">
        <v>0</v>
      </c>
      <c r="D27" s="211">
        <v>2.3220000000000001</v>
      </c>
      <c r="E27" s="212">
        <v>1.1819999999999999</v>
      </c>
      <c r="F27" s="213">
        <v>1.002</v>
      </c>
      <c r="G27" s="207">
        <v>81.94</v>
      </c>
      <c r="H27" s="207">
        <v>4.71</v>
      </c>
      <c r="I27" s="210">
        <v>6.21</v>
      </c>
      <c r="J27" s="205">
        <v>5.0999999999999997E-2</v>
      </c>
    </row>
    <row r="28" spans="1:10" ht="27.75" customHeight="1" x14ac:dyDescent="0.2">
      <c r="A28" s="176" t="s">
        <v>585</v>
      </c>
      <c r="B28" s="189"/>
      <c r="C28" s="204">
        <v>0</v>
      </c>
      <c r="D28" s="211">
        <v>2.476</v>
      </c>
      <c r="E28" s="212">
        <v>0.314</v>
      </c>
      <c r="F28" s="213">
        <v>2.7E-2</v>
      </c>
      <c r="G28" s="207">
        <v>6.58</v>
      </c>
      <c r="H28" s="207">
        <v>2.2400000000000002</v>
      </c>
      <c r="I28" s="210">
        <v>4.0599999999999996</v>
      </c>
      <c r="J28" s="205">
        <v>0.10199999999999999</v>
      </c>
    </row>
    <row r="29" spans="1:10" ht="27.75" customHeight="1" x14ac:dyDescent="0.2">
      <c r="A29" s="176" t="s">
        <v>586</v>
      </c>
      <c r="B29" s="189"/>
      <c r="C29" s="204">
        <v>0</v>
      </c>
      <c r="D29" s="211">
        <v>2.4249999999999998</v>
      </c>
      <c r="E29" s="212">
        <v>0.33600000000000002</v>
      </c>
      <c r="F29" s="213">
        <v>1.7999999999999999E-2</v>
      </c>
      <c r="G29" s="207">
        <v>7.91</v>
      </c>
      <c r="H29" s="207">
        <v>3.88</v>
      </c>
      <c r="I29" s="210">
        <v>5.36</v>
      </c>
      <c r="J29" s="205">
        <v>0.10100000000000001</v>
      </c>
    </row>
    <row r="30" spans="1:10" ht="27.75" customHeight="1" x14ac:dyDescent="0.2">
      <c r="A30" s="176" t="s">
        <v>587</v>
      </c>
      <c r="B30" s="189"/>
      <c r="C30" s="204">
        <v>0</v>
      </c>
      <c r="D30" s="211">
        <v>1.3280000000000001</v>
      </c>
      <c r="E30" s="212">
        <v>0.187</v>
      </c>
      <c r="F30" s="213">
        <v>7.0000000000000001E-3</v>
      </c>
      <c r="G30" s="207">
        <v>81.94</v>
      </c>
      <c r="H30" s="207">
        <v>4.71</v>
      </c>
      <c r="I30" s="210">
        <v>6.21</v>
      </c>
      <c r="J30" s="205">
        <v>5.0999999999999997E-2</v>
      </c>
    </row>
    <row r="31" spans="1:10" ht="27.75" customHeight="1" x14ac:dyDescent="0.2">
      <c r="A31" s="176" t="s">
        <v>441</v>
      </c>
      <c r="B31" s="42" t="s">
        <v>567</v>
      </c>
      <c r="C31" s="204" t="s">
        <v>546</v>
      </c>
      <c r="D31" s="214">
        <v>8.5530000000000008</v>
      </c>
      <c r="E31" s="215">
        <v>1.2929999999999999</v>
      </c>
      <c r="F31" s="213">
        <v>1.046</v>
      </c>
      <c r="G31" s="208"/>
      <c r="H31" s="208"/>
      <c r="I31" s="209"/>
      <c r="J31" s="206"/>
    </row>
    <row r="32" spans="1:10" ht="27.75" customHeight="1" x14ac:dyDescent="0.2">
      <c r="A32" s="176" t="s">
        <v>442</v>
      </c>
      <c r="B32" s="189"/>
      <c r="C32" s="204" t="s">
        <v>605</v>
      </c>
      <c r="D32" s="211">
        <v>-4.5999999999999996</v>
      </c>
      <c r="E32" s="212">
        <v>-0.56599999999999995</v>
      </c>
      <c r="F32" s="213">
        <v>-5.5E-2</v>
      </c>
      <c r="G32" s="207">
        <v>0</v>
      </c>
      <c r="H32" s="208"/>
      <c r="I32" s="209"/>
      <c r="J32" s="206"/>
    </row>
    <row r="33" spans="1:10" ht="27.75" customHeight="1" x14ac:dyDescent="0.2">
      <c r="A33" s="176" t="s">
        <v>443</v>
      </c>
      <c r="B33" s="317">
        <v>750</v>
      </c>
      <c r="C33" s="204">
        <v>0</v>
      </c>
      <c r="D33" s="211">
        <v>-3.8279999999999998</v>
      </c>
      <c r="E33" s="212">
        <v>-0.48</v>
      </c>
      <c r="F33" s="213">
        <v>-4.2999999999999997E-2</v>
      </c>
      <c r="G33" s="207">
        <v>0</v>
      </c>
      <c r="H33" s="208"/>
      <c r="I33" s="209"/>
      <c r="J33" s="206"/>
    </row>
    <row r="34" spans="1:10" ht="27.75" customHeight="1" x14ac:dyDescent="0.2">
      <c r="A34" s="176" t="s">
        <v>444</v>
      </c>
      <c r="B34" s="42" t="s">
        <v>569</v>
      </c>
      <c r="C34" s="204">
        <v>0</v>
      </c>
      <c r="D34" s="211">
        <v>-4.5999999999999996</v>
      </c>
      <c r="E34" s="212">
        <v>-0.56599999999999995</v>
      </c>
      <c r="F34" s="213">
        <v>-5.5E-2</v>
      </c>
      <c r="G34" s="207">
        <v>0</v>
      </c>
      <c r="H34" s="208"/>
      <c r="I34" s="209"/>
      <c r="J34" s="205">
        <v>0.19900000000000001</v>
      </c>
    </row>
    <row r="35" spans="1:10" ht="27.75" customHeight="1" x14ac:dyDescent="0.2">
      <c r="A35" s="176" t="s">
        <v>445</v>
      </c>
      <c r="B35" s="42" t="s">
        <v>568</v>
      </c>
      <c r="C35" s="204">
        <v>0</v>
      </c>
      <c r="D35" s="211">
        <v>-3.8279999999999998</v>
      </c>
      <c r="E35" s="212">
        <v>-0.48</v>
      </c>
      <c r="F35" s="213">
        <v>-4.2999999999999997E-2</v>
      </c>
      <c r="G35" s="207">
        <v>0</v>
      </c>
      <c r="H35" s="208"/>
      <c r="I35" s="209"/>
      <c r="J35" s="205">
        <v>0.155</v>
      </c>
    </row>
    <row r="36" spans="1:10" ht="27.75" customHeight="1" x14ac:dyDescent="0.2">
      <c r="A36" s="176" t="s">
        <v>446</v>
      </c>
      <c r="B36" s="42" t="s">
        <v>570</v>
      </c>
      <c r="C36" s="204">
        <v>0</v>
      </c>
      <c r="D36" s="211">
        <v>-1.976</v>
      </c>
      <c r="E36" s="212">
        <v>-0.27400000000000002</v>
      </c>
      <c r="F36" s="213">
        <v>-1.4E-2</v>
      </c>
      <c r="G36" s="207">
        <v>0</v>
      </c>
      <c r="H36" s="208"/>
      <c r="I36" s="209"/>
      <c r="J36" s="205">
        <v>0.121</v>
      </c>
    </row>
    <row r="37" spans="1:10" ht="27.75" customHeight="1" x14ac:dyDescent="0.2">
      <c r="A37" s="182" t="s">
        <v>447</v>
      </c>
      <c r="B37" s="189"/>
      <c r="C37" s="204" t="s">
        <v>603</v>
      </c>
      <c r="D37" s="211">
        <v>3.1589999999999998</v>
      </c>
      <c r="E37" s="212">
        <v>0.78</v>
      </c>
      <c r="F37" s="213">
        <v>0.47899999999999998</v>
      </c>
      <c r="G37" s="207">
        <v>2.15</v>
      </c>
      <c r="H37" s="208"/>
      <c r="I37" s="209"/>
      <c r="J37" s="206"/>
    </row>
    <row r="38" spans="1:10" ht="27.75" customHeight="1" x14ac:dyDescent="0.2">
      <c r="A38" s="182" t="s">
        <v>448</v>
      </c>
      <c r="B38" s="189"/>
      <c r="C38" s="204">
        <v>2</v>
      </c>
      <c r="D38" s="211">
        <v>3.1589999999999998</v>
      </c>
      <c r="E38" s="212">
        <v>0.78</v>
      </c>
      <c r="F38" s="213">
        <v>0.47899999999999998</v>
      </c>
      <c r="G38" s="208"/>
      <c r="H38" s="208"/>
      <c r="I38" s="209"/>
      <c r="J38" s="206"/>
    </row>
    <row r="39" spans="1:10" ht="27.75" customHeight="1" x14ac:dyDescent="0.2">
      <c r="A39" s="182" t="s">
        <v>449</v>
      </c>
      <c r="B39" s="189"/>
      <c r="C39" s="204" t="s">
        <v>604</v>
      </c>
      <c r="D39" s="211">
        <v>3.5259999999999998</v>
      </c>
      <c r="E39" s="212">
        <v>0.82499999999999996</v>
      </c>
      <c r="F39" s="213">
        <v>0.48399999999999999</v>
      </c>
      <c r="G39" s="207">
        <v>3.83</v>
      </c>
      <c r="H39" s="208"/>
      <c r="I39" s="209"/>
      <c r="J39" s="206"/>
    </row>
    <row r="40" spans="1:10" ht="27.75" customHeight="1" x14ac:dyDescent="0.2">
      <c r="A40" s="182" t="s">
        <v>450</v>
      </c>
      <c r="B40" s="189"/>
      <c r="C40" s="204">
        <v>4</v>
      </c>
      <c r="D40" s="211">
        <v>3.5259999999999998</v>
      </c>
      <c r="E40" s="212">
        <v>0.82499999999999996</v>
      </c>
      <c r="F40" s="213">
        <v>0.48399999999999999</v>
      </c>
      <c r="G40" s="208"/>
      <c r="H40" s="208"/>
      <c r="I40" s="209"/>
      <c r="J40" s="206"/>
    </row>
    <row r="41" spans="1:10" ht="27.75" customHeight="1" x14ac:dyDescent="0.2">
      <c r="A41" s="182" t="s">
        <v>451</v>
      </c>
      <c r="B41" s="189"/>
      <c r="C41" s="204">
        <v>0</v>
      </c>
      <c r="D41" s="211">
        <v>2.4180000000000001</v>
      </c>
      <c r="E41" s="212">
        <v>0.69699999999999995</v>
      </c>
      <c r="F41" s="213">
        <v>0.46800000000000003</v>
      </c>
      <c r="G41" s="207">
        <v>5.28</v>
      </c>
      <c r="H41" s="207">
        <v>1.78</v>
      </c>
      <c r="I41" s="210">
        <v>3.23</v>
      </c>
      <c r="J41" s="205">
        <v>8.2000000000000003E-2</v>
      </c>
    </row>
    <row r="42" spans="1:10" ht="27.75" customHeight="1" x14ac:dyDescent="0.2">
      <c r="A42" s="182" t="s">
        <v>452</v>
      </c>
      <c r="B42" s="189"/>
      <c r="C42" s="204">
        <v>0</v>
      </c>
      <c r="D42" s="211">
        <v>2.5840000000000001</v>
      </c>
      <c r="E42" s="212">
        <v>0.94399999999999995</v>
      </c>
      <c r="F42" s="213">
        <v>0.69499999999999995</v>
      </c>
      <c r="G42" s="207">
        <v>6.24</v>
      </c>
      <c r="H42" s="207">
        <v>3.04</v>
      </c>
      <c r="I42" s="210">
        <v>4.2</v>
      </c>
      <c r="J42" s="205">
        <v>7.9000000000000001E-2</v>
      </c>
    </row>
    <row r="43" spans="1:10" ht="27.75" customHeight="1" x14ac:dyDescent="0.2">
      <c r="A43" s="182" t="s">
        <v>453</v>
      </c>
      <c r="B43" s="189"/>
      <c r="C43" s="204">
        <v>0</v>
      </c>
      <c r="D43" s="211">
        <v>1.8109999999999999</v>
      </c>
      <c r="E43" s="212">
        <v>0.92200000000000004</v>
      </c>
      <c r="F43" s="213">
        <v>0.78100000000000003</v>
      </c>
      <c r="G43" s="207">
        <v>63.95</v>
      </c>
      <c r="H43" s="207">
        <v>3.67</v>
      </c>
      <c r="I43" s="210">
        <v>4.84</v>
      </c>
      <c r="J43" s="205">
        <v>0.04</v>
      </c>
    </row>
    <row r="44" spans="1:10" ht="27.75" customHeight="1" x14ac:dyDescent="0.2">
      <c r="A44" s="182" t="s">
        <v>588</v>
      </c>
      <c r="B44" s="189"/>
      <c r="C44" s="204">
        <v>0</v>
      </c>
      <c r="D44" s="211">
        <v>1.9710000000000001</v>
      </c>
      <c r="E44" s="212">
        <v>0.25</v>
      </c>
      <c r="F44" s="213">
        <v>2.1000000000000001E-2</v>
      </c>
      <c r="G44" s="207">
        <v>5.28</v>
      </c>
      <c r="H44" s="207">
        <v>1.78</v>
      </c>
      <c r="I44" s="210">
        <v>3.23</v>
      </c>
      <c r="J44" s="205">
        <v>8.2000000000000003E-2</v>
      </c>
    </row>
    <row r="45" spans="1:10" ht="27.75" customHeight="1" x14ac:dyDescent="0.2">
      <c r="A45" s="182" t="s">
        <v>589</v>
      </c>
      <c r="B45" s="189"/>
      <c r="C45" s="204">
        <v>0</v>
      </c>
      <c r="D45" s="211">
        <v>1.903</v>
      </c>
      <c r="E45" s="212">
        <v>0.26300000000000001</v>
      </c>
      <c r="F45" s="213">
        <v>1.4E-2</v>
      </c>
      <c r="G45" s="207">
        <v>6.24</v>
      </c>
      <c r="H45" s="207">
        <v>3.04</v>
      </c>
      <c r="I45" s="210">
        <v>4.2</v>
      </c>
      <c r="J45" s="205">
        <v>7.9000000000000001E-2</v>
      </c>
    </row>
    <row r="46" spans="1:10" ht="27.75" customHeight="1" x14ac:dyDescent="0.2">
      <c r="A46" s="182" t="s">
        <v>590</v>
      </c>
      <c r="B46" s="189"/>
      <c r="C46" s="204">
        <v>0</v>
      </c>
      <c r="D46" s="211">
        <v>1.036</v>
      </c>
      <c r="E46" s="212">
        <v>0.14599999999999999</v>
      </c>
      <c r="F46" s="213">
        <v>5.0000000000000001E-3</v>
      </c>
      <c r="G46" s="207">
        <v>63.95</v>
      </c>
      <c r="H46" s="207">
        <v>3.67</v>
      </c>
      <c r="I46" s="210">
        <v>4.84</v>
      </c>
      <c r="J46" s="205">
        <v>0.04</v>
      </c>
    </row>
    <row r="47" spans="1:10" ht="27.75" customHeight="1" x14ac:dyDescent="0.2">
      <c r="A47" s="182" t="s">
        <v>454</v>
      </c>
      <c r="B47" s="189"/>
      <c r="C47" s="204" t="s">
        <v>546</v>
      </c>
      <c r="D47" s="214">
        <v>6.81</v>
      </c>
      <c r="E47" s="215">
        <v>1.0289999999999999</v>
      </c>
      <c r="F47" s="213">
        <v>0.83199999999999996</v>
      </c>
      <c r="G47" s="208"/>
      <c r="H47" s="208"/>
      <c r="I47" s="209"/>
      <c r="J47" s="206"/>
    </row>
    <row r="48" spans="1:10" ht="27.75" customHeight="1" x14ac:dyDescent="0.2">
      <c r="A48" s="182" t="s">
        <v>455</v>
      </c>
      <c r="B48" s="189"/>
      <c r="C48" s="204" t="s">
        <v>605</v>
      </c>
      <c r="D48" s="211">
        <v>-2.8740000000000001</v>
      </c>
      <c r="E48" s="212">
        <v>-0.35299999999999998</v>
      </c>
      <c r="F48" s="213">
        <v>-3.4000000000000002E-2</v>
      </c>
      <c r="G48" s="207">
        <v>0</v>
      </c>
      <c r="H48" s="208"/>
      <c r="I48" s="209"/>
      <c r="J48" s="206"/>
    </row>
    <row r="49" spans="1:10" ht="27.75" customHeight="1" x14ac:dyDescent="0.2">
      <c r="A49" s="182" t="s">
        <v>456</v>
      </c>
      <c r="B49" s="189"/>
      <c r="C49" s="204">
        <v>0</v>
      </c>
      <c r="D49" s="211">
        <v>-2.726</v>
      </c>
      <c r="E49" s="212">
        <v>-0.34200000000000003</v>
      </c>
      <c r="F49" s="213">
        <v>-3.1E-2</v>
      </c>
      <c r="G49" s="207">
        <v>0</v>
      </c>
      <c r="H49" s="208"/>
      <c r="I49" s="209"/>
      <c r="J49" s="206"/>
    </row>
    <row r="50" spans="1:10" ht="27.75" customHeight="1" x14ac:dyDescent="0.2">
      <c r="A50" s="182" t="s">
        <v>457</v>
      </c>
      <c r="B50" s="189"/>
      <c r="C50" s="204">
        <v>0</v>
      </c>
      <c r="D50" s="211">
        <v>-2.8740000000000001</v>
      </c>
      <c r="E50" s="212">
        <v>-0.35299999999999998</v>
      </c>
      <c r="F50" s="213">
        <v>-3.4000000000000002E-2</v>
      </c>
      <c r="G50" s="207">
        <v>0</v>
      </c>
      <c r="H50" s="208"/>
      <c r="I50" s="209"/>
      <c r="J50" s="205">
        <v>0.124</v>
      </c>
    </row>
    <row r="51" spans="1:10" ht="27.75" customHeight="1" x14ac:dyDescent="0.2">
      <c r="A51" s="182" t="s">
        <v>458</v>
      </c>
      <c r="B51" s="189"/>
      <c r="C51" s="204">
        <v>0</v>
      </c>
      <c r="D51" s="211">
        <v>-2.726</v>
      </c>
      <c r="E51" s="212">
        <v>-0.34200000000000003</v>
      </c>
      <c r="F51" s="213">
        <v>-3.1E-2</v>
      </c>
      <c r="G51" s="207">
        <v>0</v>
      </c>
      <c r="H51" s="208"/>
      <c r="I51" s="209"/>
      <c r="J51" s="205">
        <v>0.11</v>
      </c>
    </row>
    <row r="52" spans="1:10" ht="27.75" customHeight="1" x14ac:dyDescent="0.2">
      <c r="A52" s="182" t="s">
        <v>459</v>
      </c>
      <c r="B52" s="189"/>
      <c r="C52" s="204">
        <v>0</v>
      </c>
      <c r="D52" s="211">
        <v>-1.976</v>
      </c>
      <c r="E52" s="212">
        <v>-0.27400000000000002</v>
      </c>
      <c r="F52" s="213">
        <v>-1.4E-2</v>
      </c>
      <c r="G52" s="207">
        <v>56.05</v>
      </c>
      <c r="H52" s="208"/>
      <c r="I52" s="209"/>
      <c r="J52" s="205">
        <v>0.121</v>
      </c>
    </row>
    <row r="53" spans="1:10" ht="27.75" customHeight="1" x14ac:dyDescent="0.2">
      <c r="A53" s="182" t="s">
        <v>460</v>
      </c>
      <c r="B53" s="189"/>
      <c r="C53" s="204" t="s">
        <v>603</v>
      </c>
      <c r="D53" s="211">
        <v>2.552</v>
      </c>
      <c r="E53" s="212">
        <v>0.63</v>
      </c>
      <c r="F53" s="213">
        <v>0.38700000000000001</v>
      </c>
      <c r="G53" s="207">
        <v>1.78</v>
      </c>
      <c r="H53" s="208"/>
      <c r="I53" s="209"/>
      <c r="J53" s="206"/>
    </row>
    <row r="54" spans="1:10" ht="27.75" customHeight="1" x14ac:dyDescent="0.2">
      <c r="A54" s="182" t="s">
        <v>461</v>
      </c>
      <c r="B54" s="189"/>
      <c r="C54" s="204">
        <v>2</v>
      </c>
      <c r="D54" s="211">
        <v>2.552</v>
      </c>
      <c r="E54" s="212">
        <v>0.63</v>
      </c>
      <c r="F54" s="213">
        <v>0.38700000000000001</v>
      </c>
      <c r="G54" s="208"/>
      <c r="H54" s="208"/>
      <c r="I54" s="209"/>
      <c r="J54" s="206"/>
    </row>
    <row r="55" spans="1:10" ht="27.75" customHeight="1" x14ac:dyDescent="0.2">
      <c r="A55" s="182" t="s">
        <v>462</v>
      </c>
      <c r="B55" s="189"/>
      <c r="C55" s="204" t="s">
        <v>604</v>
      </c>
      <c r="D55" s="211">
        <v>2.8490000000000002</v>
      </c>
      <c r="E55" s="212">
        <v>0.66700000000000004</v>
      </c>
      <c r="F55" s="213">
        <v>0.39100000000000001</v>
      </c>
      <c r="G55" s="207">
        <v>3.13</v>
      </c>
      <c r="H55" s="208"/>
      <c r="I55" s="209"/>
      <c r="J55" s="206"/>
    </row>
    <row r="56" spans="1:10" ht="27.75" customHeight="1" x14ac:dyDescent="0.2">
      <c r="A56" s="182" t="s">
        <v>463</v>
      </c>
      <c r="B56" s="189"/>
      <c r="C56" s="204">
        <v>4</v>
      </c>
      <c r="D56" s="211">
        <v>2.8490000000000002</v>
      </c>
      <c r="E56" s="212">
        <v>0.66700000000000004</v>
      </c>
      <c r="F56" s="213">
        <v>0.39100000000000001</v>
      </c>
      <c r="G56" s="208"/>
      <c r="H56" s="208"/>
      <c r="I56" s="209"/>
      <c r="J56" s="206"/>
    </row>
    <row r="57" spans="1:10" ht="27.75" customHeight="1" x14ac:dyDescent="0.2">
      <c r="A57" s="182" t="s">
        <v>464</v>
      </c>
      <c r="B57" s="189"/>
      <c r="C57" s="204">
        <v>0</v>
      </c>
      <c r="D57" s="211">
        <v>1.9530000000000001</v>
      </c>
      <c r="E57" s="212">
        <v>0.56299999999999994</v>
      </c>
      <c r="F57" s="213">
        <v>0.378</v>
      </c>
      <c r="G57" s="207">
        <v>4.3</v>
      </c>
      <c r="H57" s="207">
        <v>1.44</v>
      </c>
      <c r="I57" s="210">
        <v>2.61</v>
      </c>
      <c r="J57" s="205">
        <v>6.6000000000000003E-2</v>
      </c>
    </row>
    <row r="58" spans="1:10" ht="27.75" customHeight="1" x14ac:dyDescent="0.2">
      <c r="A58" s="182" t="s">
        <v>465</v>
      </c>
      <c r="B58" s="189"/>
      <c r="C58" s="204">
        <v>0</v>
      </c>
      <c r="D58" s="211">
        <v>2.0870000000000002</v>
      </c>
      <c r="E58" s="212">
        <v>0.76300000000000001</v>
      </c>
      <c r="F58" s="213">
        <v>0.56100000000000005</v>
      </c>
      <c r="G58" s="207">
        <v>5.08</v>
      </c>
      <c r="H58" s="207">
        <v>2.46</v>
      </c>
      <c r="I58" s="210">
        <v>3.4</v>
      </c>
      <c r="J58" s="205">
        <v>6.4000000000000001E-2</v>
      </c>
    </row>
    <row r="59" spans="1:10" ht="27.75" customHeight="1" x14ac:dyDescent="0.2">
      <c r="A59" s="182" t="s">
        <v>466</v>
      </c>
      <c r="B59" s="317">
        <v>541</v>
      </c>
      <c r="C59" s="204">
        <v>0</v>
      </c>
      <c r="D59" s="211">
        <v>1.4630000000000001</v>
      </c>
      <c r="E59" s="212">
        <v>0.745</v>
      </c>
      <c r="F59" s="213">
        <v>0.63100000000000001</v>
      </c>
      <c r="G59" s="207">
        <v>51.7</v>
      </c>
      <c r="H59" s="207">
        <v>2.97</v>
      </c>
      <c r="I59" s="210">
        <v>3.91</v>
      </c>
      <c r="J59" s="205">
        <v>3.2000000000000001E-2</v>
      </c>
    </row>
    <row r="60" spans="1:10" ht="27.75" customHeight="1" x14ac:dyDescent="0.2">
      <c r="A60" s="182" t="s">
        <v>591</v>
      </c>
      <c r="B60" s="189"/>
      <c r="C60" s="204">
        <v>0</v>
      </c>
      <c r="D60" s="211">
        <v>1.593</v>
      </c>
      <c r="E60" s="212">
        <v>0.20200000000000001</v>
      </c>
      <c r="F60" s="213">
        <v>1.7000000000000001E-2</v>
      </c>
      <c r="G60" s="207">
        <v>4.3</v>
      </c>
      <c r="H60" s="207">
        <v>1.44</v>
      </c>
      <c r="I60" s="210">
        <v>2.61</v>
      </c>
      <c r="J60" s="205">
        <v>6.6000000000000003E-2</v>
      </c>
    </row>
    <row r="61" spans="1:10" ht="27.75" customHeight="1" x14ac:dyDescent="0.2">
      <c r="A61" s="182" t="s">
        <v>592</v>
      </c>
      <c r="B61" s="189"/>
      <c r="C61" s="204">
        <v>0</v>
      </c>
      <c r="D61" s="211">
        <v>1.5369999999999999</v>
      </c>
      <c r="E61" s="212">
        <v>0.21299999999999999</v>
      </c>
      <c r="F61" s="213">
        <v>1.0999999999999999E-2</v>
      </c>
      <c r="G61" s="207">
        <v>5.08</v>
      </c>
      <c r="H61" s="207">
        <v>2.46</v>
      </c>
      <c r="I61" s="210">
        <v>3.4</v>
      </c>
      <c r="J61" s="205">
        <v>6.4000000000000001E-2</v>
      </c>
    </row>
    <row r="62" spans="1:10" ht="27.75" customHeight="1" x14ac:dyDescent="0.2">
      <c r="A62" s="182" t="s">
        <v>593</v>
      </c>
      <c r="B62" s="189"/>
      <c r="C62" s="204">
        <v>0</v>
      </c>
      <c r="D62" s="211">
        <v>0.83599999999999997</v>
      </c>
      <c r="E62" s="212">
        <v>0.11799999999999999</v>
      </c>
      <c r="F62" s="213">
        <v>4.0000000000000001E-3</v>
      </c>
      <c r="G62" s="207">
        <v>51.7</v>
      </c>
      <c r="H62" s="207">
        <v>2.97</v>
      </c>
      <c r="I62" s="210">
        <v>3.91</v>
      </c>
      <c r="J62" s="205">
        <v>3.2000000000000001E-2</v>
      </c>
    </row>
    <row r="63" spans="1:10" ht="27.75" customHeight="1" x14ac:dyDescent="0.2">
      <c r="A63" s="182" t="s">
        <v>467</v>
      </c>
      <c r="B63" s="42" t="s">
        <v>571</v>
      </c>
      <c r="C63" s="204" t="s">
        <v>546</v>
      </c>
      <c r="D63" s="214">
        <v>5.5010000000000003</v>
      </c>
      <c r="E63" s="215">
        <v>0.83199999999999996</v>
      </c>
      <c r="F63" s="213">
        <v>0.67200000000000004</v>
      </c>
      <c r="G63" s="208"/>
      <c r="H63" s="208"/>
      <c r="I63" s="209"/>
      <c r="J63" s="206"/>
    </row>
    <row r="64" spans="1:10" ht="27.75" customHeight="1" x14ac:dyDescent="0.2">
      <c r="A64" s="182" t="s">
        <v>468</v>
      </c>
      <c r="B64" s="189"/>
      <c r="C64" s="204" t="s">
        <v>605</v>
      </c>
      <c r="D64" s="211">
        <v>-2.3210000000000002</v>
      </c>
      <c r="E64" s="212">
        <v>-0.28499999999999998</v>
      </c>
      <c r="F64" s="213">
        <v>-2.8000000000000001E-2</v>
      </c>
      <c r="G64" s="207">
        <v>0</v>
      </c>
      <c r="H64" s="208"/>
      <c r="I64" s="209"/>
      <c r="J64" s="206"/>
    </row>
    <row r="65" spans="1:10" ht="27.75" customHeight="1" x14ac:dyDescent="0.2">
      <c r="A65" s="182" t="s">
        <v>469</v>
      </c>
      <c r="B65" s="189"/>
      <c r="C65" s="204">
        <v>0</v>
      </c>
      <c r="D65" s="211">
        <v>-2.202</v>
      </c>
      <c r="E65" s="212">
        <v>-0.27600000000000002</v>
      </c>
      <c r="F65" s="213">
        <v>-2.5000000000000001E-2</v>
      </c>
      <c r="G65" s="207">
        <v>0</v>
      </c>
      <c r="H65" s="208"/>
      <c r="I65" s="209"/>
      <c r="J65" s="206"/>
    </row>
    <row r="66" spans="1:10" ht="27.75" customHeight="1" x14ac:dyDescent="0.2">
      <c r="A66" s="182" t="s">
        <v>470</v>
      </c>
      <c r="B66" s="189"/>
      <c r="C66" s="204">
        <v>0</v>
      </c>
      <c r="D66" s="211">
        <v>-2.3210000000000002</v>
      </c>
      <c r="E66" s="212">
        <v>-0.28499999999999998</v>
      </c>
      <c r="F66" s="213">
        <v>-2.8000000000000001E-2</v>
      </c>
      <c r="G66" s="207">
        <v>0</v>
      </c>
      <c r="H66" s="208"/>
      <c r="I66" s="209"/>
      <c r="J66" s="205">
        <v>0.1</v>
      </c>
    </row>
    <row r="67" spans="1:10" ht="27.75" customHeight="1" x14ac:dyDescent="0.2">
      <c r="A67" s="182" t="s">
        <v>471</v>
      </c>
      <c r="B67" s="189"/>
      <c r="C67" s="204">
        <v>0</v>
      </c>
      <c r="D67" s="211">
        <v>-2.202</v>
      </c>
      <c r="E67" s="212">
        <v>-0.27600000000000002</v>
      </c>
      <c r="F67" s="213">
        <v>-2.5000000000000001E-2</v>
      </c>
      <c r="G67" s="207">
        <v>0</v>
      </c>
      <c r="H67" s="208"/>
      <c r="I67" s="209"/>
      <c r="J67" s="205">
        <v>8.8999999999999996E-2</v>
      </c>
    </row>
    <row r="68" spans="1:10" ht="27.75" customHeight="1" x14ac:dyDescent="0.2">
      <c r="A68" s="182" t="s">
        <v>472</v>
      </c>
      <c r="B68" s="317">
        <v>755</v>
      </c>
      <c r="C68" s="204">
        <v>0</v>
      </c>
      <c r="D68" s="211">
        <v>-1.5960000000000001</v>
      </c>
      <c r="E68" s="212">
        <v>-0.221</v>
      </c>
      <c r="F68" s="213">
        <v>-1.0999999999999999E-2</v>
      </c>
      <c r="G68" s="207">
        <v>45.28</v>
      </c>
      <c r="H68" s="208"/>
      <c r="I68" s="209"/>
      <c r="J68" s="205">
        <v>9.7000000000000003E-2</v>
      </c>
    </row>
    <row r="69" spans="1:10" ht="27.75" customHeight="1" x14ac:dyDescent="0.2">
      <c r="A69" s="182" t="s">
        <v>473</v>
      </c>
      <c r="B69" s="189"/>
      <c r="C69" s="204" t="s">
        <v>603</v>
      </c>
      <c r="D69" s="211">
        <v>2.4460000000000002</v>
      </c>
      <c r="E69" s="212">
        <v>0.60399999999999998</v>
      </c>
      <c r="F69" s="213">
        <v>0.371</v>
      </c>
      <c r="G69" s="207">
        <v>1.71</v>
      </c>
      <c r="H69" s="208"/>
      <c r="I69" s="209"/>
      <c r="J69" s="206"/>
    </row>
    <row r="70" spans="1:10" ht="27.75" customHeight="1" x14ac:dyDescent="0.2">
      <c r="A70" s="182" t="s">
        <v>474</v>
      </c>
      <c r="B70" s="189"/>
      <c r="C70" s="204">
        <v>2</v>
      </c>
      <c r="D70" s="211">
        <v>2.4460000000000002</v>
      </c>
      <c r="E70" s="212">
        <v>0.60399999999999998</v>
      </c>
      <c r="F70" s="213">
        <v>0.371</v>
      </c>
      <c r="G70" s="208"/>
      <c r="H70" s="208"/>
      <c r="I70" s="209"/>
      <c r="J70" s="206"/>
    </row>
    <row r="71" spans="1:10" ht="27.75" customHeight="1" x14ac:dyDescent="0.2">
      <c r="A71" s="182" t="s">
        <v>475</v>
      </c>
      <c r="B71" s="189"/>
      <c r="C71" s="204" t="s">
        <v>604</v>
      </c>
      <c r="D71" s="211">
        <v>2.73</v>
      </c>
      <c r="E71" s="212">
        <v>0.63900000000000001</v>
      </c>
      <c r="F71" s="213">
        <v>0.374</v>
      </c>
      <c r="G71" s="207">
        <v>3</v>
      </c>
      <c r="H71" s="208"/>
      <c r="I71" s="209"/>
      <c r="J71" s="206"/>
    </row>
    <row r="72" spans="1:10" ht="27.75" customHeight="1" x14ac:dyDescent="0.2">
      <c r="A72" s="182" t="s">
        <v>476</v>
      </c>
      <c r="B72" s="189"/>
      <c r="C72" s="204">
        <v>4</v>
      </c>
      <c r="D72" s="211">
        <v>2.73</v>
      </c>
      <c r="E72" s="212">
        <v>0.63900000000000001</v>
      </c>
      <c r="F72" s="213">
        <v>0.374</v>
      </c>
      <c r="G72" s="208"/>
      <c r="H72" s="208"/>
      <c r="I72" s="209"/>
      <c r="J72" s="206"/>
    </row>
    <row r="73" spans="1:10" ht="27.75" customHeight="1" x14ac:dyDescent="0.2">
      <c r="A73" s="182" t="s">
        <v>477</v>
      </c>
      <c r="B73" s="189"/>
      <c r="C73" s="204">
        <v>0</v>
      </c>
      <c r="D73" s="211">
        <v>1.8720000000000001</v>
      </c>
      <c r="E73" s="212">
        <v>0.54</v>
      </c>
      <c r="F73" s="213">
        <v>0.36199999999999999</v>
      </c>
      <c r="G73" s="207">
        <v>4.13</v>
      </c>
      <c r="H73" s="207">
        <v>1.38</v>
      </c>
      <c r="I73" s="210">
        <v>2.5</v>
      </c>
      <c r="J73" s="205">
        <v>6.3E-2</v>
      </c>
    </row>
    <row r="74" spans="1:10" ht="27.75" customHeight="1" x14ac:dyDescent="0.2">
      <c r="A74" s="182" t="s">
        <v>478</v>
      </c>
      <c r="B74" s="189"/>
      <c r="C74" s="204">
        <v>0</v>
      </c>
      <c r="D74" s="211">
        <v>2</v>
      </c>
      <c r="E74" s="212">
        <v>0.73099999999999998</v>
      </c>
      <c r="F74" s="213">
        <v>0.53800000000000003</v>
      </c>
      <c r="G74" s="207">
        <v>4.87</v>
      </c>
      <c r="H74" s="207">
        <v>2.36</v>
      </c>
      <c r="I74" s="210">
        <v>3.26</v>
      </c>
      <c r="J74" s="205">
        <v>6.2E-2</v>
      </c>
    </row>
    <row r="75" spans="1:10" ht="27.75" customHeight="1" x14ac:dyDescent="0.2">
      <c r="A75" s="182" t="s">
        <v>479</v>
      </c>
      <c r="B75" s="189"/>
      <c r="C75" s="204">
        <v>0</v>
      </c>
      <c r="D75" s="211">
        <v>1.4019999999999999</v>
      </c>
      <c r="E75" s="212">
        <v>0.71399999999999997</v>
      </c>
      <c r="F75" s="213">
        <v>0.60499999999999998</v>
      </c>
      <c r="G75" s="207">
        <v>49.55</v>
      </c>
      <c r="H75" s="207">
        <v>2.84</v>
      </c>
      <c r="I75" s="210">
        <v>3.75</v>
      </c>
      <c r="J75" s="205">
        <v>3.1E-2</v>
      </c>
    </row>
    <row r="76" spans="1:10" ht="27.75" customHeight="1" x14ac:dyDescent="0.2">
      <c r="A76" s="182" t="s">
        <v>594</v>
      </c>
      <c r="B76" s="189"/>
      <c r="C76" s="204">
        <v>0</v>
      </c>
      <c r="D76" s="211">
        <v>1.526</v>
      </c>
      <c r="E76" s="212">
        <v>0.19400000000000001</v>
      </c>
      <c r="F76" s="213">
        <v>1.6E-2</v>
      </c>
      <c r="G76" s="207">
        <v>4.13</v>
      </c>
      <c r="H76" s="207">
        <v>1.38</v>
      </c>
      <c r="I76" s="210">
        <v>2.5</v>
      </c>
      <c r="J76" s="205">
        <v>6.3E-2</v>
      </c>
    </row>
    <row r="77" spans="1:10" ht="27.75" customHeight="1" x14ac:dyDescent="0.2">
      <c r="A77" s="182" t="s">
        <v>595</v>
      </c>
      <c r="B77" s="189"/>
      <c r="C77" s="204">
        <v>0</v>
      </c>
      <c r="D77" s="211">
        <v>1.4730000000000001</v>
      </c>
      <c r="E77" s="212">
        <v>0.20399999999999999</v>
      </c>
      <c r="F77" s="213">
        <v>1.0999999999999999E-2</v>
      </c>
      <c r="G77" s="207">
        <v>4.87</v>
      </c>
      <c r="H77" s="207">
        <v>2.36</v>
      </c>
      <c r="I77" s="210">
        <v>3.26</v>
      </c>
      <c r="J77" s="205">
        <v>6.2E-2</v>
      </c>
    </row>
    <row r="78" spans="1:10" ht="27.75" customHeight="1" x14ac:dyDescent="0.2">
      <c r="A78" s="182" t="s">
        <v>596</v>
      </c>
      <c r="B78" s="189"/>
      <c r="C78" s="204">
        <v>0</v>
      </c>
      <c r="D78" s="211">
        <v>0.80200000000000005</v>
      </c>
      <c r="E78" s="212">
        <v>0.113</v>
      </c>
      <c r="F78" s="213">
        <v>4.0000000000000001E-3</v>
      </c>
      <c r="G78" s="207">
        <v>49.55</v>
      </c>
      <c r="H78" s="207">
        <v>2.84</v>
      </c>
      <c r="I78" s="210">
        <v>3.75</v>
      </c>
      <c r="J78" s="205">
        <v>3.1E-2</v>
      </c>
    </row>
    <row r="79" spans="1:10" ht="27.75" customHeight="1" x14ac:dyDescent="0.2">
      <c r="A79" s="182" t="s">
        <v>480</v>
      </c>
      <c r="B79" s="189"/>
      <c r="C79" s="204" t="s">
        <v>546</v>
      </c>
      <c r="D79" s="214">
        <v>5.2720000000000002</v>
      </c>
      <c r="E79" s="215">
        <v>0.79700000000000004</v>
      </c>
      <c r="F79" s="213">
        <v>0.64400000000000002</v>
      </c>
      <c r="G79" s="208"/>
      <c r="H79" s="208"/>
      <c r="I79" s="209"/>
      <c r="J79" s="206"/>
    </row>
    <row r="80" spans="1:10" ht="27.75" customHeight="1" x14ac:dyDescent="0.2">
      <c r="A80" s="182" t="s">
        <v>481</v>
      </c>
      <c r="B80" s="189"/>
      <c r="C80" s="204" t="s">
        <v>605</v>
      </c>
      <c r="D80" s="211">
        <v>-2.2250000000000001</v>
      </c>
      <c r="E80" s="212">
        <v>-0.27400000000000002</v>
      </c>
      <c r="F80" s="213">
        <v>-2.7E-2</v>
      </c>
      <c r="G80" s="207">
        <v>0</v>
      </c>
      <c r="H80" s="208"/>
      <c r="I80" s="209"/>
      <c r="J80" s="206"/>
    </row>
    <row r="81" spans="1:10" ht="27.75" customHeight="1" x14ac:dyDescent="0.2">
      <c r="A81" s="182" t="s">
        <v>482</v>
      </c>
      <c r="B81" s="189"/>
      <c r="C81" s="204">
        <v>0</v>
      </c>
      <c r="D81" s="211">
        <v>-2.11</v>
      </c>
      <c r="E81" s="212">
        <v>-0.26500000000000001</v>
      </c>
      <c r="F81" s="213">
        <v>-2.4E-2</v>
      </c>
      <c r="G81" s="207">
        <v>0</v>
      </c>
      <c r="H81" s="208"/>
      <c r="I81" s="209"/>
      <c r="J81" s="206"/>
    </row>
    <row r="82" spans="1:10" ht="27.75" customHeight="1" x14ac:dyDescent="0.2">
      <c r="A82" s="182" t="s">
        <v>483</v>
      </c>
      <c r="B82" s="189"/>
      <c r="C82" s="204">
        <v>0</v>
      </c>
      <c r="D82" s="211">
        <v>-2.2250000000000001</v>
      </c>
      <c r="E82" s="212">
        <v>-0.27400000000000002</v>
      </c>
      <c r="F82" s="213">
        <v>-2.7E-2</v>
      </c>
      <c r="G82" s="207">
        <v>0</v>
      </c>
      <c r="H82" s="208"/>
      <c r="I82" s="209"/>
      <c r="J82" s="205">
        <v>9.6000000000000002E-2</v>
      </c>
    </row>
    <row r="83" spans="1:10" ht="27.75" customHeight="1" x14ac:dyDescent="0.2">
      <c r="A83" s="182" t="s">
        <v>484</v>
      </c>
      <c r="B83" s="189"/>
      <c r="C83" s="204">
        <v>0</v>
      </c>
      <c r="D83" s="211">
        <v>-2.11</v>
      </c>
      <c r="E83" s="212">
        <v>-0.26500000000000001</v>
      </c>
      <c r="F83" s="213">
        <v>-2.4E-2</v>
      </c>
      <c r="G83" s="207">
        <v>0</v>
      </c>
      <c r="H83" s="208"/>
      <c r="I83" s="209"/>
      <c r="J83" s="205">
        <v>8.5000000000000006E-2</v>
      </c>
    </row>
    <row r="84" spans="1:10" ht="27.75" customHeight="1" x14ac:dyDescent="0.2">
      <c r="A84" s="182" t="s">
        <v>485</v>
      </c>
      <c r="B84" s="189"/>
      <c r="C84" s="204">
        <v>0</v>
      </c>
      <c r="D84" s="211">
        <v>-1.53</v>
      </c>
      <c r="E84" s="212">
        <v>-0.21199999999999999</v>
      </c>
      <c r="F84" s="213">
        <v>-1.0999999999999999E-2</v>
      </c>
      <c r="G84" s="207">
        <v>43.39</v>
      </c>
      <c r="H84" s="208"/>
      <c r="I84" s="209"/>
      <c r="J84" s="205">
        <v>9.2999999999999999E-2</v>
      </c>
    </row>
    <row r="85" spans="1:10" ht="27.75" customHeight="1" x14ac:dyDescent="0.2">
      <c r="A85" s="182" t="s">
        <v>486</v>
      </c>
      <c r="B85" s="189"/>
      <c r="C85" s="204" t="s">
        <v>603</v>
      </c>
      <c r="D85" s="211">
        <v>1.601</v>
      </c>
      <c r="E85" s="212">
        <v>0.39500000000000002</v>
      </c>
      <c r="F85" s="213">
        <v>0.24299999999999999</v>
      </c>
      <c r="G85" s="207">
        <v>1.19</v>
      </c>
      <c r="H85" s="208"/>
      <c r="I85" s="209"/>
      <c r="J85" s="206"/>
    </row>
    <row r="86" spans="1:10" ht="27.75" customHeight="1" x14ac:dyDescent="0.2">
      <c r="A86" s="182" t="s">
        <v>487</v>
      </c>
      <c r="B86" s="189"/>
      <c r="C86" s="204">
        <v>2</v>
      </c>
      <c r="D86" s="211">
        <v>1.601</v>
      </c>
      <c r="E86" s="212">
        <v>0.39500000000000002</v>
      </c>
      <c r="F86" s="213">
        <v>0.24299999999999999</v>
      </c>
      <c r="G86" s="208"/>
      <c r="H86" s="208"/>
      <c r="I86" s="209"/>
      <c r="J86" s="206"/>
    </row>
    <row r="87" spans="1:10" ht="27.75" customHeight="1" x14ac:dyDescent="0.2">
      <c r="A87" s="182" t="s">
        <v>488</v>
      </c>
      <c r="B87" s="189"/>
      <c r="C87" s="204" t="s">
        <v>604</v>
      </c>
      <c r="D87" s="211">
        <v>1.7869999999999999</v>
      </c>
      <c r="E87" s="212">
        <v>0.41799999999999998</v>
      </c>
      <c r="F87" s="213">
        <v>0.245</v>
      </c>
      <c r="G87" s="207">
        <v>2.0299999999999998</v>
      </c>
      <c r="H87" s="208"/>
      <c r="I87" s="209"/>
      <c r="J87" s="206"/>
    </row>
    <row r="88" spans="1:10" ht="27.75" customHeight="1" x14ac:dyDescent="0.2">
      <c r="A88" s="182" t="s">
        <v>489</v>
      </c>
      <c r="B88" s="189"/>
      <c r="C88" s="204">
        <v>4</v>
      </c>
      <c r="D88" s="211">
        <v>1.7869999999999999</v>
      </c>
      <c r="E88" s="212">
        <v>0.41799999999999998</v>
      </c>
      <c r="F88" s="213">
        <v>0.245</v>
      </c>
      <c r="G88" s="208"/>
      <c r="H88" s="208"/>
      <c r="I88" s="209"/>
      <c r="J88" s="206"/>
    </row>
    <row r="89" spans="1:10" ht="27.75" customHeight="1" x14ac:dyDescent="0.2">
      <c r="A89" s="182" t="s">
        <v>490</v>
      </c>
      <c r="B89" s="189"/>
      <c r="C89" s="204">
        <v>0</v>
      </c>
      <c r="D89" s="211">
        <v>1.226</v>
      </c>
      <c r="E89" s="212">
        <v>0.35299999999999998</v>
      </c>
      <c r="F89" s="213">
        <v>0.23699999999999999</v>
      </c>
      <c r="G89" s="207">
        <v>2.77</v>
      </c>
      <c r="H89" s="207">
        <v>0.9</v>
      </c>
      <c r="I89" s="210">
        <v>1.64</v>
      </c>
      <c r="J89" s="205">
        <v>4.1000000000000002E-2</v>
      </c>
    </row>
    <row r="90" spans="1:10" ht="27.75" customHeight="1" x14ac:dyDescent="0.2">
      <c r="A90" s="182" t="s">
        <v>491</v>
      </c>
      <c r="B90" s="189"/>
      <c r="C90" s="204">
        <v>0</v>
      </c>
      <c r="D90" s="211">
        <v>1.31</v>
      </c>
      <c r="E90" s="212">
        <v>0.47799999999999998</v>
      </c>
      <c r="F90" s="213">
        <v>0.35199999999999998</v>
      </c>
      <c r="G90" s="207">
        <v>3.25</v>
      </c>
      <c r="H90" s="207">
        <v>1.54</v>
      </c>
      <c r="I90" s="210">
        <v>2.13</v>
      </c>
      <c r="J90" s="205">
        <v>0.04</v>
      </c>
    </row>
    <row r="91" spans="1:10" ht="27.75" customHeight="1" x14ac:dyDescent="0.2">
      <c r="A91" s="182" t="s">
        <v>492</v>
      </c>
      <c r="B91" s="189"/>
      <c r="C91" s="204">
        <v>0</v>
      </c>
      <c r="D91" s="211">
        <v>0.91800000000000004</v>
      </c>
      <c r="E91" s="212">
        <v>0.46700000000000003</v>
      </c>
      <c r="F91" s="213">
        <v>0.39600000000000002</v>
      </c>
      <c r="G91" s="207">
        <v>32.5</v>
      </c>
      <c r="H91" s="207">
        <v>1.86</v>
      </c>
      <c r="I91" s="210">
        <v>2.46</v>
      </c>
      <c r="J91" s="205">
        <v>0.02</v>
      </c>
    </row>
    <row r="92" spans="1:10" ht="27.75" customHeight="1" x14ac:dyDescent="0.2">
      <c r="A92" s="182" t="s">
        <v>597</v>
      </c>
      <c r="B92" s="189"/>
      <c r="C92" s="204">
        <v>0</v>
      </c>
      <c r="D92" s="211">
        <v>0.999</v>
      </c>
      <c r="E92" s="212">
        <v>0.127</v>
      </c>
      <c r="F92" s="213">
        <v>1.0999999999999999E-2</v>
      </c>
      <c r="G92" s="207">
        <v>2.77</v>
      </c>
      <c r="H92" s="207">
        <v>0.9</v>
      </c>
      <c r="I92" s="210">
        <v>1.64</v>
      </c>
      <c r="J92" s="205">
        <v>4.1000000000000002E-2</v>
      </c>
    </row>
    <row r="93" spans="1:10" ht="27.75" customHeight="1" x14ac:dyDescent="0.2">
      <c r="A93" s="182" t="s">
        <v>598</v>
      </c>
      <c r="B93" s="189"/>
      <c r="C93" s="204">
        <v>0</v>
      </c>
      <c r="D93" s="211">
        <v>0.96499999999999997</v>
      </c>
      <c r="E93" s="212">
        <v>0.13300000000000001</v>
      </c>
      <c r="F93" s="213">
        <v>7.0000000000000001E-3</v>
      </c>
      <c r="G93" s="207">
        <v>3.25</v>
      </c>
      <c r="H93" s="207">
        <v>1.54</v>
      </c>
      <c r="I93" s="210">
        <v>2.13</v>
      </c>
      <c r="J93" s="205">
        <v>0.04</v>
      </c>
    </row>
    <row r="94" spans="1:10" ht="27.75" customHeight="1" x14ac:dyDescent="0.2">
      <c r="A94" s="182" t="s">
        <v>599</v>
      </c>
      <c r="B94" s="189"/>
      <c r="C94" s="204">
        <v>0</v>
      </c>
      <c r="D94" s="211">
        <v>0.52500000000000002</v>
      </c>
      <c r="E94" s="212">
        <v>7.3999999999999996E-2</v>
      </c>
      <c r="F94" s="213">
        <v>3.0000000000000001E-3</v>
      </c>
      <c r="G94" s="207">
        <v>32.5</v>
      </c>
      <c r="H94" s="207">
        <v>1.86</v>
      </c>
      <c r="I94" s="210">
        <v>2.46</v>
      </c>
      <c r="J94" s="205">
        <v>0.02</v>
      </c>
    </row>
    <row r="95" spans="1:10" ht="27.75" customHeight="1" x14ac:dyDescent="0.2">
      <c r="A95" s="182" t="s">
        <v>493</v>
      </c>
      <c r="B95" s="189"/>
      <c r="C95" s="204" t="s">
        <v>546</v>
      </c>
      <c r="D95" s="214">
        <v>3.452</v>
      </c>
      <c r="E95" s="215">
        <v>0.52200000000000002</v>
      </c>
      <c r="F95" s="213">
        <v>0.42199999999999999</v>
      </c>
      <c r="G95" s="208"/>
      <c r="H95" s="208"/>
      <c r="I95" s="209"/>
      <c r="J95" s="206"/>
    </row>
    <row r="96" spans="1:10" ht="27.75" customHeight="1" x14ac:dyDescent="0.2">
      <c r="A96" s="182" t="s">
        <v>494</v>
      </c>
      <c r="B96" s="189"/>
      <c r="C96" s="204" t="s">
        <v>605</v>
      </c>
      <c r="D96" s="211">
        <v>-1.4570000000000001</v>
      </c>
      <c r="E96" s="212">
        <v>-0.17899999999999999</v>
      </c>
      <c r="F96" s="213">
        <v>-1.7000000000000001E-2</v>
      </c>
      <c r="G96" s="207">
        <v>0</v>
      </c>
      <c r="H96" s="208"/>
      <c r="I96" s="209"/>
      <c r="J96" s="206"/>
    </row>
    <row r="97" spans="1:10" ht="27.75" customHeight="1" x14ac:dyDescent="0.2">
      <c r="A97" s="182" t="s">
        <v>495</v>
      </c>
      <c r="B97" s="189"/>
      <c r="C97" s="204">
        <v>0</v>
      </c>
      <c r="D97" s="211">
        <v>-1.3819999999999999</v>
      </c>
      <c r="E97" s="212">
        <v>-0.17299999999999999</v>
      </c>
      <c r="F97" s="213">
        <v>-1.6E-2</v>
      </c>
      <c r="G97" s="207">
        <v>0</v>
      </c>
      <c r="H97" s="208"/>
      <c r="I97" s="209"/>
      <c r="J97" s="206"/>
    </row>
    <row r="98" spans="1:10" ht="27.75" customHeight="1" x14ac:dyDescent="0.2">
      <c r="A98" s="182" t="s">
        <v>496</v>
      </c>
      <c r="B98" s="189"/>
      <c r="C98" s="204">
        <v>0</v>
      </c>
      <c r="D98" s="211">
        <v>-1.4570000000000001</v>
      </c>
      <c r="E98" s="212">
        <v>-0.17899999999999999</v>
      </c>
      <c r="F98" s="213">
        <v>-1.7000000000000001E-2</v>
      </c>
      <c r="G98" s="207">
        <v>0</v>
      </c>
      <c r="H98" s="208"/>
      <c r="I98" s="209"/>
      <c r="J98" s="205">
        <v>6.3E-2</v>
      </c>
    </row>
    <row r="99" spans="1:10" ht="27.75" customHeight="1" x14ac:dyDescent="0.2">
      <c r="A99" s="182" t="s">
        <v>497</v>
      </c>
      <c r="B99" s="189"/>
      <c r="C99" s="204">
        <v>0</v>
      </c>
      <c r="D99" s="211">
        <v>-1.3819999999999999</v>
      </c>
      <c r="E99" s="212">
        <v>-0.17299999999999999</v>
      </c>
      <c r="F99" s="213">
        <v>-1.6E-2</v>
      </c>
      <c r="G99" s="207">
        <v>0</v>
      </c>
      <c r="H99" s="208"/>
      <c r="I99" s="209"/>
      <c r="J99" s="205">
        <v>5.6000000000000001E-2</v>
      </c>
    </row>
    <row r="100" spans="1:10" ht="27.75" customHeight="1" x14ac:dyDescent="0.2">
      <c r="A100" s="182" t="s">
        <v>498</v>
      </c>
      <c r="B100" s="189"/>
      <c r="C100" s="204">
        <v>0</v>
      </c>
      <c r="D100" s="211">
        <v>-1.0009999999999999</v>
      </c>
      <c r="E100" s="212">
        <v>-0.13900000000000001</v>
      </c>
      <c r="F100" s="213">
        <v>-7.0000000000000001E-3</v>
      </c>
      <c r="G100" s="207">
        <v>28.41</v>
      </c>
      <c r="H100" s="208"/>
      <c r="I100" s="209"/>
      <c r="J100" s="205">
        <v>6.0999999999999999E-2</v>
      </c>
    </row>
    <row r="101" spans="1:10" ht="27.75" customHeight="1" x14ac:dyDescent="0.2">
      <c r="A101" s="182" t="s">
        <v>499</v>
      </c>
      <c r="B101" s="189"/>
      <c r="C101" s="204" t="s">
        <v>603</v>
      </c>
      <c r="D101" s="211">
        <v>0.33400000000000002</v>
      </c>
      <c r="E101" s="212">
        <v>8.3000000000000004E-2</v>
      </c>
      <c r="F101" s="213">
        <v>5.0999999999999997E-2</v>
      </c>
      <c r="G101" s="207">
        <v>0.4</v>
      </c>
      <c r="H101" s="208"/>
      <c r="I101" s="209"/>
      <c r="J101" s="206"/>
    </row>
    <row r="102" spans="1:10" ht="27.75" customHeight="1" x14ac:dyDescent="0.2">
      <c r="A102" s="182" t="s">
        <v>500</v>
      </c>
      <c r="B102" s="189"/>
      <c r="C102" s="204">
        <v>2</v>
      </c>
      <c r="D102" s="211">
        <v>0.33400000000000002</v>
      </c>
      <c r="E102" s="212">
        <v>8.3000000000000004E-2</v>
      </c>
      <c r="F102" s="213">
        <v>5.0999999999999997E-2</v>
      </c>
      <c r="G102" s="208"/>
      <c r="H102" s="208"/>
      <c r="I102" s="209"/>
      <c r="J102" s="206"/>
    </row>
    <row r="103" spans="1:10" ht="27.75" customHeight="1" x14ac:dyDescent="0.2">
      <c r="A103" s="182" t="s">
        <v>501</v>
      </c>
      <c r="B103" s="189"/>
      <c r="C103" s="204" t="s">
        <v>604</v>
      </c>
      <c r="D103" s="211">
        <v>0.373</v>
      </c>
      <c r="E103" s="212">
        <v>8.6999999999999994E-2</v>
      </c>
      <c r="F103" s="213">
        <v>5.0999999999999997E-2</v>
      </c>
      <c r="G103" s="207">
        <v>0.56999999999999995</v>
      </c>
      <c r="H103" s="208"/>
      <c r="I103" s="209"/>
      <c r="J103" s="206"/>
    </row>
    <row r="104" spans="1:10" ht="27.75" customHeight="1" x14ac:dyDescent="0.2">
      <c r="A104" s="182" t="s">
        <v>502</v>
      </c>
      <c r="B104" s="189"/>
      <c r="C104" s="204">
        <v>4</v>
      </c>
      <c r="D104" s="211">
        <v>0.373</v>
      </c>
      <c r="E104" s="212">
        <v>8.6999999999999994E-2</v>
      </c>
      <c r="F104" s="213">
        <v>5.0999999999999997E-2</v>
      </c>
      <c r="G104" s="208"/>
      <c r="H104" s="208"/>
      <c r="I104" s="209"/>
      <c r="J104" s="206"/>
    </row>
    <row r="105" spans="1:10" ht="27.75" customHeight="1" x14ac:dyDescent="0.2">
      <c r="A105" s="182" t="s">
        <v>503</v>
      </c>
      <c r="B105" s="189"/>
      <c r="C105" s="204">
        <v>0</v>
      </c>
      <c r="D105" s="211">
        <v>0.25600000000000001</v>
      </c>
      <c r="E105" s="212">
        <v>7.3999999999999996E-2</v>
      </c>
      <c r="F105" s="213">
        <v>0.05</v>
      </c>
      <c r="G105" s="207">
        <v>0.72</v>
      </c>
      <c r="H105" s="207">
        <v>0.19</v>
      </c>
      <c r="I105" s="210">
        <v>0.34</v>
      </c>
      <c r="J105" s="205">
        <v>8.9999999999999993E-3</v>
      </c>
    </row>
    <row r="106" spans="1:10" ht="27.75" customHeight="1" x14ac:dyDescent="0.2">
      <c r="A106" s="182" t="s">
        <v>504</v>
      </c>
      <c r="B106" s="189"/>
      <c r="C106" s="204">
        <v>0</v>
      </c>
      <c r="D106" s="211">
        <v>0.27400000000000002</v>
      </c>
      <c r="E106" s="212">
        <v>0.1</v>
      </c>
      <c r="F106" s="213">
        <v>7.3999999999999996E-2</v>
      </c>
      <c r="G106" s="207">
        <v>0.82</v>
      </c>
      <c r="H106" s="207">
        <v>0.32</v>
      </c>
      <c r="I106" s="210">
        <v>0.45</v>
      </c>
      <c r="J106" s="205">
        <v>8.0000000000000002E-3</v>
      </c>
    </row>
    <row r="107" spans="1:10" ht="27.75" customHeight="1" x14ac:dyDescent="0.2">
      <c r="A107" s="182" t="s">
        <v>505</v>
      </c>
      <c r="B107" s="189"/>
      <c r="C107" s="204">
        <v>0</v>
      </c>
      <c r="D107" s="211">
        <v>0.192</v>
      </c>
      <c r="E107" s="212">
        <v>9.8000000000000004E-2</v>
      </c>
      <c r="F107" s="213">
        <v>8.3000000000000004E-2</v>
      </c>
      <c r="G107" s="207">
        <v>6.94</v>
      </c>
      <c r="H107" s="207">
        <v>0.39</v>
      </c>
      <c r="I107" s="210">
        <v>0.51</v>
      </c>
      <c r="J107" s="205">
        <v>4.0000000000000001E-3</v>
      </c>
    </row>
    <row r="108" spans="1:10" ht="27.75" customHeight="1" x14ac:dyDescent="0.2">
      <c r="A108" s="182" t="s">
        <v>600</v>
      </c>
      <c r="B108" s="189"/>
      <c r="C108" s="204">
        <v>0</v>
      </c>
      <c r="D108" s="211">
        <v>0.20899999999999999</v>
      </c>
      <c r="E108" s="212">
        <v>2.5999999999999999E-2</v>
      </c>
      <c r="F108" s="213">
        <v>2E-3</v>
      </c>
      <c r="G108" s="207">
        <v>0.72</v>
      </c>
      <c r="H108" s="207">
        <v>0.19</v>
      </c>
      <c r="I108" s="210">
        <v>0.34</v>
      </c>
      <c r="J108" s="205">
        <v>8.9999999999999993E-3</v>
      </c>
    </row>
    <row r="109" spans="1:10" ht="27.75" customHeight="1" x14ac:dyDescent="0.2">
      <c r="A109" s="182" t="s">
        <v>601</v>
      </c>
      <c r="B109" s="189"/>
      <c r="C109" s="204">
        <v>0</v>
      </c>
      <c r="D109" s="211">
        <v>0.20200000000000001</v>
      </c>
      <c r="E109" s="212">
        <v>2.8000000000000001E-2</v>
      </c>
      <c r="F109" s="213">
        <v>1E-3</v>
      </c>
      <c r="G109" s="207">
        <v>0.82</v>
      </c>
      <c r="H109" s="207">
        <v>0.32</v>
      </c>
      <c r="I109" s="210">
        <v>0.45</v>
      </c>
      <c r="J109" s="205">
        <v>8.0000000000000002E-3</v>
      </c>
    </row>
    <row r="110" spans="1:10" ht="27.75" customHeight="1" x14ac:dyDescent="0.2">
      <c r="A110" s="182" t="s">
        <v>602</v>
      </c>
      <c r="B110" s="189"/>
      <c r="C110" s="204">
        <v>0</v>
      </c>
      <c r="D110" s="211">
        <v>0.11</v>
      </c>
      <c r="E110" s="212">
        <v>1.4999999999999999E-2</v>
      </c>
      <c r="F110" s="213">
        <v>1E-3</v>
      </c>
      <c r="G110" s="207">
        <v>6.94</v>
      </c>
      <c r="H110" s="207">
        <v>0.39</v>
      </c>
      <c r="I110" s="210">
        <v>0.51</v>
      </c>
      <c r="J110" s="205">
        <v>4.0000000000000001E-3</v>
      </c>
    </row>
    <row r="111" spans="1:10" ht="27.75" customHeight="1" x14ac:dyDescent="0.2">
      <c r="A111" s="182" t="s">
        <v>506</v>
      </c>
      <c r="B111" s="189"/>
      <c r="C111" s="204" t="s">
        <v>546</v>
      </c>
      <c r="D111" s="214">
        <v>0.72099999999999997</v>
      </c>
      <c r="E111" s="215">
        <v>0.109</v>
      </c>
      <c r="F111" s="213">
        <v>8.7999999999999995E-2</v>
      </c>
      <c r="G111" s="208"/>
      <c r="H111" s="208"/>
      <c r="I111" s="209"/>
      <c r="J111" s="206"/>
    </row>
    <row r="112" spans="1:10" ht="27.75" customHeight="1" x14ac:dyDescent="0.2">
      <c r="A112" s="182" t="s">
        <v>507</v>
      </c>
      <c r="B112" s="189"/>
      <c r="C112" s="204" t="s">
        <v>605</v>
      </c>
      <c r="D112" s="211">
        <v>-0.30399999999999999</v>
      </c>
      <c r="E112" s="212">
        <v>-3.6999999999999998E-2</v>
      </c>
      <c r="F112" s="213">
        <v>-4.0000000000000001E-3</v>
      </c>
      <c r="G112" s="207">
        <v>0</v>
      </c>
      <c r="H112" s="208"/>
      <c r="I112" s="209"/>
      <c r="J112" s="206"/>
    </row>
    <row r="113" spans="1:10" ht="27.75" customHeight="1" x14ac:dyDescent="0.2">
      <c r="A113" s="182" t="s">
        <v>508</v>
      </c>
      <c r="B113" s="189"/>
      <c r="C113" s="204">
        <v>0</v>
      </c>
      <c r="D113" s="211">
        <v>-0.28899999999999998</v>
      </c>
      <c r="E113" s="212">
        <v>-3.5999999999999997E-2</v>
      </c>
      <c r="F113" s="213">
        <v>-3.0000000000000001E-3</v>
      </c>
      <c r="G113" s="207">
        <v>0</v>
      </c>
      <c r="H113" s="208"/>
      <c r="I113" s="209"/>
      <c r="J113" s="206"/>
    </row>
    <row r="114" spans="1:10" ht="27.75" customHeight="1" x14ac:dyDescent="0.2">
      <c r="A114" s="182" t="s">
        <v>509</v>
      </c>
      <c r="B114" s="189"/>
      <c r="C114" s="204">
        <v>0</v>
      </c>
      <c r="D114" s="211">
        <v>-0.30399999999999999</v>
      </c>
      <c r="E114" s="212">
        <v>-3.6999999999999998E-2</v>
      </c>
      <c r="F114" s="213">
        <v>-4.0000000000000001E-3</v>
      </c>
      <c r="G114" s="207">
        <v>0</v>
      </c>
      <c r="H114" s="208"/>
      <c r="I114" s="209"/>
      <c r="J114" s="205">
        <v>1.2999999999999999E-2</v>
      </c>
    </row>
    <row r="115" spans="1:10" ht="27.75" customHeight="1" x14ac:dyDescent="0.2">
      <c r="A115" s="182" t="s">
        <v>510</v>
      </c>
      <c r="B115" s="189"/>
      <c r="C115" s="204">
        <v>0</v>
      </c>
      <c r="D115" s="211">
        <v>-0.28899999999999998</v>
      </c>
      <c r="E115" s="212">
        <v>-3.5999999999999997E-2</v>
      </c>
      <c r="F115" s="213">
        <v>-3.0000000000000001E-3</v>
      </c>
      <c r="G115" s="207">
        <v>0</v>
      </c>
      <c r="H115" s="208"/>
      <c r="I115" s="209"/>
      <c r="J115" s="205">
        <v>1.2E-2</v>
      </c>
    </row>
    <row r="116" spans="1:10" ht="27.75" customHeight="1" x14ac:dyDescent="0.2">
      <c r="A116" s="182" t="s">
        <v>511</v>
      </c>
      <c r="B116" s="189"/>
      <c r="C116" s="204">
        <v>0</v>
      </c>
      <c r="D116" s="211">
        <v>-0.20899999999999999</v>
      </c>
      <c r="E116" s="212">
        <v>-2.9000000000000001E-2</v>
      </c>
      <c r="F116" s="213">
        <v>-1E-3</v>
      </c>
      <c r="G116" s="207">
        <v>5.94</v>
      </c>
      <c r="H116" s="208"/>
      <c r="I116" s="209"/>
      <c r="J116" s="205">
        <v>1.2999999999999999E-2</v>
      </c>
    </row>
  </sheetData>
  <mergeCells count="12">
    <mergeCell ref="F9:G9"/>
    <mergeCell ref="H9:J9"/>
    <mergeCell ref="B1:D1"/>
    <mergeCell ref="F1:H1"/>
    <mergeCell ref="A2:J2"/>
    <mergeCell ref="A4:D4"/>
    <mergeCell ref="F4:J4"/>
    <mergeCell ref="F5:G5"/>
    <mergeCell ref="F6:G6"/>
    <mergeCell ref="F7:G7"/>
    <mergeCell ref="B8:D8"/>
    <mergeCell ref="F8:G8"/>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3"/>
  <sheetViews>
    <sheetView topLeftCell="A7" zoomScale="80" zoomScaleNormal="80" zoomScaleSheetLayoutView="85" zoomScalePageLayoutView="70" workbookViewId="0">
      <selection activeCell="A15" sqref="A15:B15"/>
    </sheetView>
  </sheetViews>
  <sheetFormatPr defaultColWidth="9.140625" defaultRowHeight="12.75" x14ac:dyDescent="0.2"/>
  <cols>
    <col min="1" max="8" width="24" style="36" customWidth="1"/>
    <col min="9" max="16384" width="9.140625" style="36"/>
  </cols>
  <sheetData>
    <row r="1" spans="1:16384" s="37" customFormat="1" ht="27.75" customHeight="1" x14ac:dyDescent="0.2">
      <c r="A1" s="96" t="s">
        <v>26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c r="WVK1" s="36"/>
      <c r="WVL1" s="36"/>
      <c r="WVM1" s="36"/>
      <c r="WVN1" s="36"/>
      <c r="WVO1" s="36"/>
      <c r="WVP1" s="36"/>
      <c r="WVQ1" s="36"/>
      <c r="WVR1" s="36"/>
      <c r="WVS1" s="36"/>
      <c r="WVT1" s="36"/>
      <c r="WVU1" s="36"/>
      <c r="WVV1" s="36"/>
      <c r="WVW1" s="36"/>
      <c r="WVX1" s="36"/>
      <c r="WVY1" s="36"/>
      <c r="WVZ1" s="36"/>
      <c r="WWA1" s="36"/>
      <c r="WWB1" s="36"/>
      <c r="WWC1" s="36"/>
      <c r="WWD1" s="36"/>
      <c r="WWE1" s="36"/>
      <c r="WWF1" s="36"/>
      <c r="WWG1" s="36"/>
      <c r="WWH1" s="36"/>
      <c r="WWI1" s="36"/>
      <c r="WWJ1" s="36"/>
      <c r="WWK1" s="36"/>
      <c r="WWL1" s="36"/>
      <c r="WWM1" s="36"/>
      <c r="WWN1" s="36"/>
      <c r="WWO1" s="36"/>
      <c r="WWP1" s="36"/>
      <c r="WWQ1" s="36"/>
      <c r="WWR1" s="36"/>
      <c r="WWS1" s="36"/>
      <c r="WWT1" s="36"/>
      <c r="WWU1" s="36"/>
      <c r="WWV1" s="36"/>
      <c r="WWW1" s="36"/>
      <c r="WWX1" s="36"/>
      <c r="WWY1" s="36"/>
      <c r="WWZ1" s="36"/>
      <c r="WXA1" s="36"/>
      <c r="WXB1" s="36"/>
      <c r="WXC1" s="36"/>
      <c r="WXD1" s="36"/>
      <c r="WXE1" s="36"/>
      <c r="WXF1" s="36"/>
      <c r="WXG1" s="36"/>
      <c r="WXH1" s="36"/>
      <c r="WXI1" s="36"/>
      <c r="WXJ1" s="36"/>
      <c r="WXK1" s="36"/>
      <c r="WXL1" s="36"/>
      <c r="WXM1" s="36"/>
      <c r="WXN1" s="36"/>
      <c r="WXO1" s="36"/>
      <c r="WXP1" s="36"/>
      <c r="WXQ1" s="36"/>
      <c r="WXR1" s="36"/>
      <c r="WXS1" s="36"/>
      <c r="WXT1" s="36"/>
      <c r="WXU1" s="36"/>
      <c r="WXV1" s="36"/>
      <c r="WXW1" s="36"/>
      <c r="WXX1" s="36"/>
      <c r="WXY1" s="36"/>
      <c r="WXZ1" s="36"/>
      <c r="WYA1" s="36"/>
      <c r="WYB1" s="36"/>
      <c r="WYC1" s="36"/>
      <c r="WYD1" s="36"/>
      <c r="WYE1" s="36"/>
      <c r="WYF1" s="36"/>
      <c r="WYG1" s="36"/>
      <c r="WYH1" s="36"/>
      <c r="WYI1" s="36"/>
      <c r="WYJ1" s="36"/>
      <c r="WYK1" s="36"/>
      <c r="WYL1" s="36"/>
      <c r="WYM1" s="36"/>
      <c r="WYN1" s="36"/>
      <c r="WYO1" s="36"/>
      <c r="WYP1" s="36"/>
      <c r="WYQ1" s="36"/>
      <c r="WYR1" s="36"/>
      <c r="WYS1" s="36"/>
      <c r="WYT1" s="36"/>
      <c r="WYU1" s="36"/>
      <c r="WYV1" s="36"/>
      <c r="WYW1" s="36"/>
      <c r="WYX1" s="36"/>
      <c r="WYY1" s="36"/>
      <c r="WYZ1" s="36"/>
      <c r="WZA1" s="36"/>
      <c r="WZB1" s="36"/>
      <c r="WZC1" s="36"/>
      <c r="WZD1" s="36"/>
      <c r="WZE1" s="36"/>
      <c r="WZF1" s="36"/>
      <c r="WZG1" s="36"/>
      <c r="WZH1" s="36"/>
      <c r="WZI1" s="36"/>
      <c r="WZJ1" s="36"/>
      <c r="WZK1" s="36"/>
      <c r="WZL1" s="36"/>
      <c r="WZM1" s="36"/>
      <c r="WZN1" s="36"/>
      <c r="WZO1" s="36"/>
      <c r="WZP1" s="36"/>
      <c r="WZQ1" s="36"/>
      <c r="WZR1" s="36"/>
      <c r="WZS1" s="36"/>
      <c r="WZT1" s="36"/>
      <c r="WZU1" s="36"/>
      <c r="WZV1" s="36"/>
      <c r="WZW1" s="36"/>
      <c r="WZX1" s="36"/>
      <c r="WZY1" s="36"/>
      <c r="WZZ1" s="36"/>
      <c r="XAA1" s="36"/>
      <c r="XAB1" s="36"/>
      <c r="XAC1" s="36"/>
      <c r="XAD1" s="36"/>
      <c r="XAE1" s="36"/>
      <c r="XAF1" s="36"/>
      <c r="XAG1" s="36"/>
      <c r="XAH1" s="36"/>
      <c r="XAI1" s="36"/>
      <c r="XAJ1" s="36"/>
      <c r="XAK1" s="36"/>
      <c r="XAL1" s="36"/>
      <c r="XAM1" s="36"/>
      <c r="XAN1" s="36"/>
      <c r="XAO1" s="36"/>
      <c r="XAP1" s="36"/>
      <c r="XAQ1" s="36"/>
      <c r="XAR1" s="36"/>
      <c r="XAS1" s="36"/>
      <c r="XAT1" s="36"/>
      <c r="XAU1" s="36"/>
      <c r="XAV1" s="36"/>
      <c r="XAW1" s="36"/>
      <c r="XAX1" s="36"/>
      <c r="XAY1" s="36"/>
      <c r="XAZ1" s="36"/>
      <c r="XBA1" s="36"/>
      <c r="XBB1" s="36"/>
      <c r="XBC1" s="36"/>
      <c r="XBD1" s="36"/>
      <c r="XBE1" s="36"/>
      <c r="XBF1" s="36"/>
      <c r="XBG1" s="36"/>
      <c r="XBH1" s="36"/>
      <c r="XBI1" s="36"/>
      <c r="XBJ1" s="36"/>
      <c r="XBK1" s="36"/>
      <c r="XBL1" s="36"/>
      <c r="XBM1" s="36"/>
      <c r="XBN1" s="36"/>
      <c r="XBO1" s="36"/>
      <c r="XBP1" s="36"/>
      <c r="XBQ1" s="36"/>
      <c r="XBR1" s="36"/>
      <c r="XBS1" s="36"/>
      <c r="XBT1" s="36"/>
      <c r="XBU1" s="36"/>
      <c r="XBV1" s="36"/>
      <c r="XBW1" s="36"/>
      <c r="XBX1" s="36"/>
      <c r="XBY1" s="36"/>
      <c r="XBZ1" s="36"/>
      <c r="XCA1" s="36"/>
      <c r="XCB1" s="36"/>
      <c r="XCC1" s="36"/>
      <c r="XCD1" s="36"/>
      <c r="XCE1" s="36"/>
      <c r="XCF1" s="36"/>
      <c r="XCG1" s="36"/>
      <c r="XCH1" s="36"/>
      <c r="XCI1" s="36"/>
      <c r="XCJ1" s="36"/>
      <c r="XCK1" s="36"/>
      <c r="XCL1" s="36"/>
      <c r="XCM1" s="36"/>
      <c r="XCN1" s="36"/>
      <c r="XCO1" s="36"/>
      <c r="XCP1" s="36"/>
      <c r="XCQ1" s="36"/>
      <c r="XCR1" s="36"/>
      <c r="XCS1" s="36"/>
      <c r="XCT1" s="36"/>
      <c r="XCU1" s="36"/>
      <c r="XCV1" s="36"/>
      <c r="XCW1" s="36"/>
      <c r="XCX1" s="36"/>
      <c r="XCY1" s="36"/>
      <c r="XCZ1" s="36"/>
      <c r="XDA1" s="36"/>
      <c r="XDB1" s="36"/>
      <c r="XDC1" s="36"/>
      <c r="XDD1" s="36"/>
      <c r="XDE1" s="36"/>
      <c r="XDF1" s="36"/>
      <c r="XDG1" s="36"/>
      <c r="XDH1" s="36"/>
      <c r="XDI1" s="36"/>
      <c r="XDJ1" s="36"/>
      <c r="XDK1" s="36"/>
      <c r="XDL1" s="36"/>
      <c r="XDM1" s="36"/>
      <c r="XDN1" s="36"/>
      <c r="XDO1" s="36"/>
      <c r="XDP1" s="36"/>
      <c r="XDQ1" s="36"/>
      <c r="XDR1" s="36"/>
      <c r="XDS1" s="36"/>
      <c r="XDT1" s="36"/>
      <c r="XDU1" s="36"/>
      <c r="XDV1" s="36"/>
      <c r="XDW1" s="36"/>
      <c r="XDX1" s="36"/>
      <c r="XDY1" s="36"/>
      <c r="XDZ1" s="36"/>
      <c r="XEA1" s="36"/>
      <c r="XEB1" s="36"/>
      <c r="XEC1" s="36"/>
      <c r="XED1" s="36"/>
      <c r="XEE1" s="36"/>
      <c r="XEF1" s="36"/>
      <c r="XEG1" s="36"/>
      <c r="XEH1" s="36"/>
      <c r="XEI1" s="36"/>
      <c r="XEJ1" s="36"/>
      <c r="XEK1" s="36"/>
      <c r="XEL1" s="36"/>
      <c r="XEM1" s="36"/>
      <c r="XEN1" s="36"/>
      <c r="XEO1" s="36"/>
      <c r="XEP1" s="36"/>
      <c r="XEQ1" s="36"/>
      <c r="XER1" s="36"/>
      <c r="XES1" s="36"/>
      <c r="XET1" s="36"/>
      <c r="XEU1" s="36"/>
      <c r="XEV1" s="36"/>
      <c r="XEW1" s="36"/>
      <c r="XEX1" s="36"/>
      <c r="XEY1" s="36"/>
      <c r="XEZ1" s="36"/>
      <c r="XFA1" s="36"/>
      <c r="XFB1" s="36"/>
      <c r="XFC1" s="36"/>
      <c r="XFD1" s="36"/>
    </row>
    <row r="2" spans="1:16384" s="37" customFormat="1" ht="44.25" customHeight="1" x14ac:dyDescent="0.2">
      <c r="A2" s="290" t="s">
        <v>404</v>
      </c>
      <c r="B2" s="290"/>
      <c r="C2" s="290"/>
      <c r="D2" s="290"/>
      <c r="E2" s="290"/>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c r="XDD2" s="36"/>
      <c r="XDE2" s="36"/>
      <c r="XDF2" s="36"/>
      <c r="XDG2" s="36"/>
      <c r="XDH2" s="36"/>
      <c r="XDI2" s="36"/>
      <c r="XDJ2" s="36"/>
      <c r="XDK2" s="36"/>
      <c r="XDL2" s="36"/>
      <c r="XDM2" s="36"/>
      <c r="XDN2" s="36"/>
      <c r="XDO2" s="36"/>
      <c r="XDP2" s="36"/>
      <c r="XDQ2" s="36"/>
      <c r="XDR2" s="36"/>
      <c r="XDS2" s="36"/>
      <c r="XDT2" s="36"/>
      <c r="XDU2" s="36"/>
      <c r="XDV2" s="36"/>
      <c r="XDW2" s="36"/>
      <c r="XDX2" s="36"/>
      <c r="XDY2" s="36"/>
      <c r="XDZ2" s="36"/>
      <c r="XEA2" s="36"/>
      <c r="XEB2" s="36"/>
      <c r="XEC2" s="36"/>
      <c r="XED2" s="36"/>
      <c r="XEE2" s="36"/>
      <c r="XEF2" s="36"/>
      <c r="XEG2" s="36"/>
      <c r="XEH2" s="36"/>
      <c r="XEI2" s="36"/>
      <c r="XEJ2" s="36"/>
      <c r="XEK2" s="36"/>
      <c r="XEL2" s="36"/>
      <c r="XEM2" s="36"/>
      <c r="XEN2" s="36"/>
      <c r="XEO2" s="36"/>
      <c r="XEP2" s="36"/>
      <c r="XEQ2" s="36"/>
      <c r="XER2" s="36"/>
      <c r="XES2" s="36"/>
      <c r="XET2" s="36"/>
      <c r="XEU2" s="36"/>
      <c r="XEV2" s="36"/>
      <c r="XEW2" s="36"/>
      <c r="XEX2" s="36"/>
      <c r="XEY2" s="36"/>
      <c r="XEZ2" s="36"/>
      <c r="XFA2" s="36"/>
      <c r="XFB2" s="36"/>
      <c r="XFC2" s="36"/>
      <c r="XFD2" s="36"/>
    </row>
    <row r="3" spans="1:16384" ht="47.25" customHeight="1" x14ac:dyDescent="0.2">
      <c r="A3" s="227" t="str">
        <f>Overview!B4&amp; " - Illustrative LLFs for year beginning "&amp;Overview!D4</f>
        <v>Fulcrum Electricity Assets Limited - GSP_E - Illustrative LLFs for year beginning 1 April 2021</v>
      </c>
      <c r="B3" s="227"/>
      <c r="C3" s="227"/>
      <c r="D3" s="227"/>
      <c r="E3" s="227"/>
      <c r="F3" s="227"/>
      <c r="G3" s="227"/>
    </row>
    <row r="4" spans="1:16384" ht="21" customHeight="1" x14ac:dyDescent="0.2">
      <c r="A4" s="284" t="s">
        <v>27</v>
      </c>
      <c r="B4" s="284"/>
      <c r="C4" s="97" t="s">
        <v>78</v>
      </c>
      <c r="D4" s="97" t="s">
        <v>79</v>
      </c>
      <c r="E4" s="97" t="s">
        <v>80</v>
      </c>
      <c r="F4" s="97" t="s">
        <v>81</v>
      </c>
      <c r="G4" s="97" t="s">
        <v>82</v>
      </c>
    </row>
    <row r="5" spans="1:16384" ht="21" customHeight="1" x14ac:dyDescent="0.2">
      <c r="A5" s="284"/>
      <c r="B5" s="284"/>
      <c r="C5" s="97" t="s">
        <v>83</v>
      </c>
      <c r="D5" s="97" t="s">
        <v>84</v>
      </c>
      <c r="E5" s="97" t="s">
        <v>85</v>
      </c>
      <c r="F5" s="97" t="s">
        <v>86</v>
      </c>
      <c r="G5" s="97" t="s">
        <v>87</v>
      </c>
    </row>
    <row r="6" spans="1:16384" ht="45" customHeight="1" x14ac:dyDescent="0.2">
      <c r="A6" s="291" t="s">
        <v>547</v>
      </c>
      <c r="B6" s="292"/>
      <c r="C6" s="173"/>
      <c r="D6" s="173"/>
      <c r="E6" s="31" t="s">
        <v>549</v>
      </c>
      <c r="F6" s="31" t="s">
        <v>550</v>
      </c>
      <c r="G6" s="34"/>
    </row>
    <row r="7" spans="1:16384" ht="45" customHeight="1" x14ac:dyDescent="0.2">
      <c r="A7" s="291" t="s">
        <v>548</v>
      </c>
      <c r="B7" s="292"/>
      <c r="C7" s="31" t="s">
        <v>551</v>
      </c>
      <c r="D7" s="174" t="s">
        <v>552</v>
      </c>
      <c r="E7" s="31" t="s">
        <v>549</v>
      </c>
      <c r="F7" s="31" t="s">
        <v>553</v>
      </c>
      <c r="G7" s="34"/>
    </row>
    <row r="8" spans="1:16384" ht="45" customHeight="1" x14ac:dyDescent="0.2">
      <c r="A8" s="291" t="s">
        <v>37</v>
      </c>
      <c r="B8" s="292"/>
      <c r="C8" s="173"/>
      <c r="D8" s="173"/>
      <c r="E8" s="31" t="s">
        <v>549</v>
      </c>
      <c r="F8" s="31" t="s">
        <v>550</v>
      </c>
      <c r="G8" s="34"/>
    </row>
    <row r="9" spans="1:16384" s="23" customFormat="1" ht="27" customHeight="1" x14ac:dyDescent="0.2">
      <c r="A9" s="224" t="s">
        <v>39</v>
      </c>
      <c r="B9" s="224"/>
      <c r="C9" s="236" t="s">
        <v>40</v>
      </c>
      <c r="D9" s="237"/>
      <c r="E9" s="237"/>
      <c r="F9" s="237"/>
      <c r="G9" s="238"/>
    </row>
    <row r="10" spans="1:16384" x14ac:dyDescent="0.2">
      <c r="B10" s="98"/>
      <c r="C10" s="98"/>
      <c r="D10" s="98"/>
      <c r="E10" s="98"/>
    </row>
    <row r="11" spans="1:16384" ht="21" customHeight="1" x14ac:dyDescent="0.2">
      <c r="A11" s="284" t="s">
        <v>88</v>
      </c>
      <c r="B11" s="284"/>
      <c r="C11" s="284"/>
      <c r="D11" s="284"/>
      <c r="E11" s="284"/>
      <c r="F11" s="284"/>
      <c r="G11" s="284"/>
      <c r="H11" s="284"/>
    </row>
    <row r="12" spans="1:16384" ht="21" customHeight="1" x14ac:dyDescent="0.2">
      <c r="A12" s="284" t="s">
        <v>89</v>
      </c>
      <c r="B12" s="284"/>
      <c r="C12" s="284"/>
      <c r="D12" s="284"/>
      <c r="E12" s="284"/>
      <c r="F12" s="284"/>
      <c r="G12" s="284"/>
      <c r="H12" s="284"/>
    </row>
    <row r="13" spans="1:16384" ht="21" customHeight="1" x14ac:dyDescent="0.2">
      <c r="A13" s="284" t="s">
        <v>90</v>
      </c>
      <c r="B13" s="284"/>
      <c r="C13" s="99" t="s">
        <v>78</v>
      </c>
      <c r="D13" s="99" t="s">
        <v>79</v>
      </c>
      <c r="E13" s="99" t="s">
        <v>80</v>
      </c>
      <c r="F13" s="99" t="s">
        <v>81</v>
      </c>
      <c r="G13" s="99" t="s">
        <v>82</v>
      </c>
      <c r="H13" s="99" t="s">
        <v>91</v>
      </c>
    </row>
    <row r="14" spans="1:16384" ht="64.150000000000006" customHeight="1" x14ac:dyDescent="0.2">
      <c r="A14" s="289" t="s">
        <v>92</v>
      </c>
      <c r="B14" s="289"/>
      <c r="C14" s="133"/>
      <c r="D14" s="100"/>
      <c r="E14" s="100"/>
      <c r="F14" s="100"/>
      <c r="G14" s="100"/>
      <c r="H14" s="132" t="s">
        <v>579</v>
      </c>
    </row>
    <row r="15" spans="1:16384" ht="64.150000000000006" customHeight="1" x14ac:dyDescent="0.2">
      <c r="A15" s="289" t="s">
        <v>93</v>
      </c>
      <c r="B15" s="289"/>
      <c r="C15" s="133"/>
      <c r="D15" s="100"/>
      <c r="E15" s="100"/>
      <c r="F15" s="100"/>
      <c r="G15" s="100"/>
      <c r="H15" s="132"/>
    </row>
    <row r="16" spans="1:16384" ht="64.150000000000006" customHeight="1" x14ac:dyDescent="0.2">
      <c r="A16" s="289" t="s">
        <v>94</v>
      </c>
      <c r="B16" s="289"/>
      <c r="C16" s="133"/>
      <c r="D16" s="100"/>
      <c r="E16" s="100"/>
      <c r="F16" s="100"/>
      <c r="G16" s="100"/>
      <c r="H16" s="132" t="s">
        <v>580</v>
      </c>
    </row>
    <row r="17" spans="1:8" ht="64.150000000000006" customHeight="1" x14ac:dyDescent="0.2">
      <c r="A17" s="289" t="s">
        <v>95</v>
      </c>
      <c r="B17" s="289"/>
      <c r="C17" s="100"/>
      <c r="D17" s="100"/>
      <c r="E17" s="100"/>
      <c r="F17" s="100"/>
      <c r="G17" s="100"/>
      <c r="H17" s="134"/>
    </row>
    <row r="18" spans="1:8" ht="64.150000000000006" customHeight="1" x14ac:dyDescent="0.2">
      <c r="A18" s="289" t="s">
        <v>96</v>
      </c>
      <c r="B18" s="289"/>
      <c r="C18" s="133"/>
      <c r="D18" s="100"/>
      <c r="E18" s="100"/>
      <c r="F18" s="100"/>
      <c r="G18" s="100"/>
      <c r="H18" s="132" t="s">
        <v>571</v>
      </c>
    </row>
    <row r="19" spans="1:8" ht="64.150000000000006" customHeight="1" x14ac:dyDescent="0.2">
      <c r="A19" s="289" t="s">
        <v>97</v>
      </c>
      <c r="B19" s="289"/>
      <c r="C19" s="133"/>
      <c r="D19" s="100"/>
      <c r="E19" s="100"/>
      <c r="F19" s="100"/>
      <c r="G19" s="100"/>
      <c r="H19" s="132"/>
    </row>
    <row r="20" spans="1:8" ht="21" customHeight="1" x14ac:dyDescent="0.2"/>
    <row r="21" spans="1:8" ht="19.5" customHeight="1" x14ac:dyDescent="0.2">
      <c r="A21" s="284" t="s">
        <v>98</v>
      </c>
      <c r="B21" s="284"/>
      <c r="C21" s="284"/>
      <c r="D21" s="284"/>
      <c r="E21" s="284"/>
      <c r="F21" s="284"/>
      <c r="G21" s="284"/>
      <c r="H21" s="284"/>
    </row>
    <row r="22" spans="1:8" x14ac:dyDescent="0.2">
      <c r="A22" s="284" t="s">
        <v>99</v>
      </c>
      <c r="B22" s="284"/>
      <c r="C22" s="284"/>
      <c r="D22" s="284"/>
      <c r="E22" s="284"/>
      <c r="F22" s="284"/>
      <c r="G22" s="284"/>
      <c r="H22" s="284"/>
    </row>
    <row r="23" spans="1:8" x14ac:dyDescent="0.2">
      <c r="A23" s="97" t="s">
        <v>54</v>
      </c>
      <c r="B23" s="284" t="s">
        <v>100</v>
      </c>
      <c r="C23" s="284"/>
      <c r="D23" s="97" t="s">
        <v>78</v>
      </c>
      <c r="E23" s="97" t="s">
        <v>79</v>
      </c>
      <c r="F23" s="97" t="s">
        <v>80</v>
      </c>
      <c r="G23" s="97" t="s">
        <v>81</v>
      </c>
      <c r="H23" s="97" t="s">
        <v>82</v>
      </c>
    </row>
    <row r="24" spans="1:8" ht="22.5" customHeight="1" x14ac:dyDescent="0.2">
      <c r="A24" s="285" t="s">
        <v>401</v>
      </c>
      <c r="B24" s="286"/>
      <c r="C24" s="286"/>
      <c r="D24" s="286"/>
      <c r="E24" s="286"/>
      <c r="F24" s="286"/>
      <c r="G24" s="286"/>
      <c r="H24" s="287"/>
    </row>
    <row r="25" spans="1:8" ht="18" customHeight="1" x14ac:dyDescent="0.2"/>
    <row r="26" spans="1:8" ht="20.25" customHeight="1" x14ac:dyDescent="0.2">
      <c r="A26" s="284" t="s">
        <v>98</v>
      </c>
      <c r="B26" s="284"/>
      <c r="C26" s="284"/>
      <c r="D26" s="284"/>
      <c r="E26" s="284"/>
      <c r="F26" s="284"/>
      <c r="G26" s="284"/>
      <c r="H26" s="284"/>
    </row>
    <row r="27" spans="1:8" x14ac:dyDescent="0.2">
      <c r="A27" s="284" t="s">
        <v>101</v>
      </c>
      <c r="B27" s="284"/>
      <c r="C27" s="284"/>
      <c r="D27" s="284"/>
      <c r="E27" s="284"/>
      <c r="F27" s="284"/>
      <c r="G27" s="284"/>
      <c r="H27" s="284"/>
    </row>
    <row r="28" spans="1:8" x14ac:dyDescent="0.2">
      <c r="A28" s="97" t="s">
        <v>54</v>
      </c>
      <c r="B28" s="284" t="s">
        <v>100</v>
      </c>
      <c r="C28" s="284"/>
      <c r="D28" s="97" t="s">
        <v>78</v>
      </c>
      <c r="E28" s="97" t="s">
        <v>79</v>
      </c>
      <c r="F28" s="97" t="s">
        <v>80</v>
      </c>
      <c r="G28" s="97" t="s">
        <v>81</v>
      </c>
      <c r="H28" s="97" t="s">
        <v>82</v>
      </c>
    </row>
    <row r="29" spans="1:8" ht="20.25" customHeight="1" x14ac:dyDescent="0.2">
      <c r="A29" s="285" t="s">
        <v>401</v>
      </c>
      <c r="B29" s="286"/>
      <c r="C29" s="286"/>
      <c r="D29" s="286"/>
      <c r="E29" s="286"/>
      <c r="F29" s="286"/>
      <c r="G29" s="286"/>
      <c r="H29" s="287"/>
    </row>
    <row r="30" spans="1:8" ht="19.5" customHeight="1" x14ac:dyDescent="0.2"/>
    <row r="31" spans="1:8" ht="19.5" customHeight="1" x14ac:dyDescent="0.2">
      <c r="A31" s="288" t="s">
        <v>102</v>
      </c>
      <c r="B31" s="284"/>
      <c r="C31" s="284"/>
      <c r="D31" s="284"/>
      <c r="E31" s="284"/>
      <c r="F31" s="284"/>
      <c r="G31" s="284"/>
      <c r="H31" s="284"/>
    </row>
    <row r="32" spans="1:8" x14ac:dyDescent="0.2">
      <c r="A32" s="97" t="s">
        <v>103</v>
      </c>
      <c r="B32" s="284" t="s">
        <v>100</v>
      </c>
      <c r="C32" s="284"/>
      <c r="D32" s="97" t="s">
        <v>78</v>
      </c>
      <c r="E32" s="97" t="s">
        <v>79</v>
      </c>
      <c r="F32" s="97" t="s">
        <v>80</v>
      </c>
      <c r="G32" s="97" t="s">
        <v>81</v>
      </c>
      <c r="H32" s="97" t="s">
        <v>82</v>
      </c>
    </row>
    <row r="33" spans="1:8" ht="21" customHeight="1" x14ac:dyDescent="0.2">
      <c r="A33" s="285" t="s">
        <v>401</v>
      </c>
      <c r="B33" s="286"/>
      <c r="C33" s="286"/>
      <c r="D33" s="286"/>
      <c r="E33" s="286"/>
      <c r="F33" s="286"/>
      <c r="G33" s="286"/>
      <c r="H33" s="287"/>
    </row>
  </sheetData>
  <mergeCells count="28">
    <mergeCell ref="A13:B13"/>
    <mergeCell ref="A2:E2"/>
    <mergeCell ref="A3:G3"/>
    <mergeCell ref="A4:B5"/>
    <mergeCell ref="A6:B6"/>
    <mergeCell ref="A7:B7"/>
    <mergeCell ref="A8:B8"/>
    <mergeCell ref="A9:B9"/>
    <mergeCell ref="C9:G9"/>
    <mergeCell ref="A11:H11"/>
    <mergeCell ref="A12:H12"/>
    <mergeCell ref="A27:H27"/>
    <mergeCell ref="A14:B14"/>
    <mergeCell ref="A15:B15"/>
    <mergeCell ref="A16:B16"/>
    <mergeCell ref="A17:B17"/>
    <mergeCell ref="A18:B18"/>
    <mergeCell ref="A19:B19"/>
    <mergeCell ref="A21:H21"/>
    <mergeCell ref="A22:H22"/>
    <mergeCell ref="B23:C23"/>
    <mergeCell ref="A24:H24"/>
    <mergeCell ref="A26:H26"/>
    <mergeCell ref="B28:C28"/>
    <mergeCell ref="A29:H29"/>
    <mergeCell ref="A31:H31"/>
    <mergeCell ref="B32:C32"/>
    <mergeCell ref="A33:H33"/>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6" fitToHeight="0" orientation="portrait" r:id="rId1"/>
  <headerFooter differentFirst="1" scaleWithDoc="0">
    <oddHeader>&amp;LAnnex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G1" sqref="G1:H1"/>
    </sheetView>
  </sheetViews>
  <sheetFormatPr defaultColWidth="9.140625"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81"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118.5" customHeight="1" x14ac:dyDescent="0.2">
      <c r="A1" s="43" t="s">
        <v>26</v>
      </c>
      <c r="B1" s="43"/>
      <c r="C1" s="43"/>
      <c r="F1" s="101"/>
      <c r="G1" s="294" t="s">
        <v>513</v>
      </c>
      <c r="H1" s="295"/>
    </row>
    <row r="2" spans="1:17" ht="27.75" customHeight="1" x14ac:dyDescent="0.2">
      <c r="A2" s="296" t="s">
        <v>512</v>
      </c>
      <c r="B2" s="297"/>
      <c r="C2" s="297"/>
      <c r="D2" s="252"/>
      <c r="E2" s="252"/>
      <c r="F2" s="252"/>
      <c r="G2" s="252"/>
      <c r="H2" s="252"/>
      <c r="I2" s="252"/>
      <c r="J2" s="252"/>
      <c r="K2" s="252"/>
      <c r="L2" s="252"/>
      <c r="M2" s="252"/>
      <c r="N2" s="252"/>
      <c r="O2" s="253"/>
    </row>
    <row r="3" spans="1:17" ht="17.25" customHeight="1" x14ac:dyDescent="0.2">
      <c r="A3" s="43"/>
      <c r="B3" s="43"/>
      <c r="C3" s="43"/>
      <c r="F3" s="101"/>
    </row>
    <row r="4" spans="1:17" s="102" customFormat="1" ht="25.5" customHeight="1" x14ac:dyDescent="0.2">
      <c r="A4" s="251" t="str">
        <f>Overview!B4&amp; " - Effective from "&amp;Overview!D4&amp;" - "&amp;Overview!E4&amp;" new designated EHV charges"</f>
        <v>Fulcrum Electricity Assets Limited - GSP_E - Effective from 1 April 2021 - FINAL new designated EHV charges</v>
      </c>
      <c r="B4" s="252"/>
      <c r="C4" s="252"/>
      <c r="D4" s="252"/>
      <c r="E4" s="252"/>
      <c r="F4" s="252"/>
      <c r="G4" s="252"/>
      <c r="H4" s="252"/>
      <c r="I4" s="252"/>
      <c r="J4" s="252"/>
      <c r="K4" s="252"/>
      <c r="L4" s="252"/>
      <c r="M4" s="252"/>
      <c r="N4" s="252"/>
      <c r="O4" s="253"/>
    </row>
    <row r="5" spans="1:17" ht="69.75" customHeight="1" x14ac:dyDescent="0.2">
      <c r="A5" s="38" t="s">
        <v>53</v>
      </c>
      <c r="B5" s="38" t="s">
        <v>54</v>
      </c>
      <c r="C5" s="38" t="s">
        <v>55</v>
      </c>
      <c r="D5" s="38" t="s">
        <v>68</v>
      </c>
      <c r="E5" s="38" t="s">
        <v>54</v>
      </c>
      <c r="F5" s="38" t="s">
        <v>57</v>
      </c>
      <c r="G5" s="103" t="s">
        <v>58</v>
      </c>
      <c r="H5" s="103" t="str">
        <f>'Annex 2 EHV charges'!H9</f>
        <v>Import
Super Red
unit charge
(p/kWh)</v>
      </c>
      <c r="I5" s="103" t="str">
        <f>'Annex 2 EHV charges'!I9</f>
        <v>Import
fixed charge
(p/day)</v>
      </c>
      <c r="J5" s="103" t="str">
        <f>'Annex 2 EHV charges'!J9</f>
        <v>Import
capacity charge
(p/kVA/day)</v>
      </c>
      <c r="K5" s="103" t="str">
        <f>'Annex 2 EHV charges'!K9</f>
        <v>Import
exceeded capacity charge
(p/kVA/day)</v>
      </c>
      <c r="L5" s="103" t="str">
        <f>'Annex 2 EHV charges'!L9</f>
        <v>Export
Super Red
unit charge
(p/kWh)</v>
      </c>
      <c r="M5" s="103" t="str">
        <f>'Annex 2 EHV charges'!M9</f>
        <v>Export
fixed charge
(p/day)</v>
      </c>
      <c r="N5" s="103" t="str">
        <f>'Annex 2 EHV charges'!N9</f>
        <v>Export
capacity charge
(p/kVA/day)</v>
      </c>
      <c r="O5" s="103" t="str">
        <f>'Annex 2 EHV charges'!O9</f>
        <v>Export
exceeded capacity charge
(p/kVA/day)</v>
      </c>
    </row>
    <row r="6" spans="1:17" ht="22.5" customHeight="1" x14ac:dyDescent="0.2">
      <c r="A6" s="293" t="s">
        <v>104</v>
      </c>
      <c r="B6" s="244"/>
      <c r="C6" s="244"/>
      <c r="D6" s="244"/>
      <c r="E6" s="244"/>
      <c r="F6" s="244"/>
      <c r="G6" s="244"/>
      <c r="H6" s="244"/>
      <c r="I6" s="244"/>
      <c r="J6" s="244"/>
      <c r="K6" s="244"/>
      <c r="L6" s="244"/>
      <c r="M6" s="244"/>
      <c r="N6" s="244"/>
      <c r="O6" s="245"/>
    </row>
    <row r="8" spans="1:17" ht="27.75" customHeight="1" x14ac:dyDescent="0.2">
      <c r="A8" s="251" t="str">
        <f>Overview!B4&amp; " - Effective from "&amp;Overview!D4&amp;" - "&amp;Overview!E4&amp;" new designated EHV line loss factors"</f>
        <v>Fulcrum Electricity Assets Limited - GSP_E - Effective from 1 April 2021 - FINAL new designated EHV line loss factors</v>
      </c>
      <c r="B8" s="252"/>
      <c r="C8" s="252"/>
      <c r="D8" s="252"/>
      <c r="E8" s="252"/>
      <c r="F8" s="252"/>
      <c r="G8" s="252"/>
      <c r="H8" s="252"/>
      <c r="I8" s="252"/>
      <c r="J8" s="252"/>
      <c r="K8" s="252"/>
      <c r="L8" s="252"/>
      <c r="M8" s="252"/>
      <c r="N8" s="252"/>
      <c r="O8" s="252"/>
      <c r="P8" s="252"/>
      <c r="Q8" s="253"/>
    </row>
    <row r="9" spans="1:17" ht="62.25" customHeight="1" x14ac:dyDescent="0.2">
      <c r="A9" s="38" t="s">
        <v>53</v>
      </c>
      <c r="B9" s="38" t="s">
        <v>54</v>
      </c>
      <c r="C9" s="38" t="s">
        <v>55</v>
      </c>
      <c r="D9" s="38" t="s">
        <v>68</v>
      </c>
      <c r="E9" s="38" t="s">
        <v>54</v>
      </c>
      <c r="F9" s="38" t="s">
        <v>57</v>
      </c>
      <c r="G9" s="103" t="s">
        <v>58</v>
      </c>
      <c r="H9" s="104" t="s">
        <v>105</v>
      </c>
      <c r="I9" s="104" t="s">
        <v>106</v>
      </c>
      <c r="J9" s="104" t="s">
        <v>107</v>
      </c>
      <c r="K9" s="104" t="s">
        <v>108</v>
      </c>
      <c r="L9" s="104" t="s">
        <v>109</v>
      </c>
      <c r="M9" s="105" t="s">
        <v>110</v>
      </c>
      <c r="N9" s="105" t="s">
        <v>111</v>
      </c>
      <c r="O9" s="105" t="s">
        <v>112</v>
      </c>
      <c r="P9" s="105" t="s">
        <v>113</v>
      </c>
      <c r="Q9" s="105" t="s">
        <v>114</v>
      </c>
    </row>
    <row r="10" spans="1:17" ht="22.5" customHeight="1" x14ac:dyDescent="0.2">
      <c r="A10" s="293" t="s">
        <v>104</v>
      </c>
      <c r="B10" s="244"/>
      <c r="C10" s="244"/>
      <c r="D10" s="244"/>
      <c r="E10" s="244"/>
      <c r="F10" s="244"/>
      <c r="G10" s="244"/>
      <c r="H10" s="244"/>
      <c r="I10" s="244"/>
      <c r="J10" s="244"/>
      <c r="K10" s="244"/>
      <c r="L10" s="244"/>
      <c r="M10" s="244"/>
      <c r="N10" s="244"/>
      <c r="O10" s="245"/>
      <c r="P10" s="106"/>
      <c r="Q10" s="106"/>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B2A4-058A-45B5-9AEA-F9AE6DCF5559}">
  <sheetPr>
    <pageSetUpPr fitToPage="1"/>
  </sheetPr>
  <dimension ref="A1:G45"/>
  <sheetViews>
    <sheetView workbookViewId="0">
      <selection activeCell="O15" sqref="O15"/>
    </sheetView>
  </sheetViews>
  <sheetFormatPr defaultColWidth="9.28515625" defaultRowHeight="12.75" x14ac:dyDescent="0.2"/>
  <cols>
    <col min="1" max="1" width="41.7109375" style="36" customWidth="1"/>
    <col min="2" max="2" width="16.42578125" style="36" customWidth="1"/>
    <col min="3" max="5" width="9.28515625" style="36"/>
    <col min="6" max="6" width="19.42578125" style="36" customWidth="1"/>
    <col min="7" max="16384" width="9.28515625" style="36"/>
  </cols>
  <sheetData>
    <row r="1" spans="1:7" x14ac:dyDescent="0.2">
      <c r="A1" s="175" t="s">
        <v>26</v>
      </c>
    </row>
    <row r="2" spans="1:7" s="21" customFormat="1" ht="51.75" customHeight="1" x14ac:dyDescent="0.2">
      <c r="A2" s="298" t="str">
        <f>Overview!B4&amp; " - Effective from "&amp;Overview!D4&amp;" - "&amp;Overview!F4&amp;" Supplier of Last Resort and Eligible Bad Debt Pass - Through Costs"</f>
        <v>Fulcrum Electricity Assets Limited - GSP_E - Effective from 1 April 2021 -  Supplier of Last Resort and Eligible Bad Debt Pass - Through Costs</v>
      </c>
      <c r="B2" s="298"/>
      <c r="C2" s="298"/>
      <c r="D2" s="298"/>
      <c r="E2" s="298"/>
      <c r="F2" s="298"/>
      <c r="G2" s="20"/>
    </row>
    <row r="4" spans="1:7" ht="114.75" x14ac:dyDescent="0.2">
      <c r="A4" s="48" t="s">
        <v>41</v>
      </c>
      <c r="B4" s="49" t="s">
        <v>572</v>
      </c>
      <c r="C4" s="49" t="s">
        <v>43</v>
      </c>
      <c r="D4" s="49" t="s">
        <v>573</v>
      </c>
      <c r="E4" s="49" t="s">
        <v>574</v>
      </c>
      <c r="F4" s="49" t="s">
        <v>575</v>
      </c>
    </row>
    <row r="5" spans="1:7" ht="30" x14ac:dyDescent="0.2">
      <c r="A5" s="176" t="s">
        <v>410</v>
      </c>
      <c r="B5" s="177"/>
      <c r="C5" s="178" t="str">
        <f>IFERROR(INDEX('[1]Annex 1 LV, HV and UMS charges'!$C$14:$C$29,MATCH($A5,'[1]Annex 1 LV, HV and UMS charges'!$A$14:$A$294,0)),INDEX('[1]Annex 4 LDNO charges'!$C$14:$C$99,MATCH($A5,'[1]Annex 4 LDNO charges'!$A$14:$A$99,0)))</f>
        <v>1, 2 or 5-8</v>
      </c>
      <c r="D5" s="179">
        <v>0.01</v>
      </c>
      <c r="E5" s="179">
        <v>0</v>
      </c>
      <c r="F5" s="179">
        <v>0.18</v>
      </c>
    </row>
    <row r="6" spans="1:7" ht="30" x14ac:dyDescent="0.2">
      <c r="A6" s="176" t="s">
        <v>412</v>
      </c>
      <c r="B6" s="177"/>
      <c r="C6" s="178" t="s">
        <v>545</v>
      </c>
      <c r="D6" s="180"/>
      <c r="E6" s="180"/>
      <c r="F6" s="179">
        <v>0.18</v>
      </c>
    </row>
    <row r="7" spans="1:7" ht="15" x14ac:dyDescent="0.2">
      <c r="A7" s="176" t="s">
        <v>414</v>
      </c>
      <c r="B7" s="181"/>
      <c r="C7" s="178">
        <f>IFERROR(INDEX('[1]Annex 1 LV, HV and UMS charges'!$C$14:$C$29,MATCH($A7,'[1]Annex 1 LV, HV and UMS charges'!$A$14:$A$294,0)),INDEX('[1]Annex 4 LDNO charges'!$C$14:$C$99,MATCH($A7,'[1]Annex 4 LDNO charges'!$A$14:$A$99,0)))</f>
        <v>0</v>
      </c>
      <c r="D7" s="180"/>
      <c r="E7" s="180"/>
      <c r="F7" s="179">
        <v>0.18</v>
      </c>
    </row>
    <row r="8" spans="1:7" ht="15" x14ac:dyDescent="0.2">
      <c r="A8" s="176" t="s">
        <v>415</v>
      </c>
      <c r="B8" s="181"/>
      <c r="C8" s="178">
        <f>IFERROR(INDEX('[1]Annex 1 LV, HV and UMS charges'!$C$14:$C$29,MATCH($A8,'[1]Annex 1 LV, HV and UMS charges'!$A$14:$A$294,0)),INDEX('[1]Annex 4 LDNO charges'!$C$14:$C$99,MATCH($A8,'[1]Annex 4 LDNO charges'!$A$14:$A$99,0)))</f>
        <v>0</v>
      </c>
      <c r="D8" s="180"/>
      <c r="E8" s="180"/>
      <c r="F8" s="179">
        <v>0.18</v>
      </c>
    </row>
    <row r="9" spans="1:7" ht="15" x14ac:dyDescent="0.2">
      <c r="A9" s="176" t="s">
        <v>416</v>
      </c>
      <c r="B9" s="181"/>
      <c r="C9" s="178">
        <f>IFERROR(INDEX('[1]Annex 1 LV, HV and UMS charges'!$C$14:$C$29,MATCH($A9,'[1]Annex 1 LV, HV and UMS charges'!$A$14:$A$294,0)),INDEX('[1]Annex 4 LDNO charges'!$C$14:$C$99,MATCH($A9,'[1]Annex 4 LDNO charges'!$A$14:$A$99,0)))</f>
        <v>0</v>
      </c>
      <c r="D9" s="180"/>
      <c r="E9" s="180"/>
      <c r="F9" s="179">
        <v>0.18</v>
      </c>
    </row>
    <row r="10" spans="1:7" ht="30" x14ac:dyDescent="0.2">
      <c r="A10" s="182" t="s">
        <v>426</v>
      </c>
      <c r="B10" s="183"/>
      <c r="C10" s="178" t="str">
        <f>IFERROR(INDEX('[1]Annex 1 LV, HV and UMS charges'!$C$14:$C$29,MATCH($A10,'[1]Annex 1 LV, HV and UMS charges'!$A$14:$A$294,0)),INDEX('[1]Annex 4 LDNO charges'!$C$14:$C$99,MATCH($A10,'[1]Annex 4 LDNO charges'!$A$14:$A$99,0)))</f>
        <v>1, 2 or 5-8</v>
      </c>
      <c r="D10" s="184">
        <f>$D$5</f>
        <v>0.01</v>
      </c>
      <c r="E10" s="184">
        <f>$E$5</f>
        <v>0</v>
      </c>
      <c r="F10" s="184">
        <f>$F$5</f>
        <v>0.18</v>
      </c>
    </row>
    <row r="11" spans="1:7" ht="30" x14ac:dyDescent="0.2">
      <c r="A11" s="182" t="s">
        <v>428</v>
      </c>
      <c r="B11" s="183"/>
      <c r="C11" s="178" t="str">
        <f>IFERROR(INDEX('[1]Annex 1 LV, HV and UMS charges'!$C$14:$C$29,MATCH($A11,'[1]Annex 1 LV, HV and UMS charges'!$A$14:$A$294,0)),INDEX('[1]Annex 4 LDNO charges'!$C$14:$C$99,MATCH($A11,'[1]Annex 4 LDNO charges'!$A$14:$A$99,0)))</f>
        <v>3, 4 or 5-8</v>
      </c>
      <c r="D11" s="185"/>
      <c r="E11" s="185"/>
      <c r="F11" s="184">
        <f>$F$6</f>
        <v>0.18</v>
      </c>
    </row>
    <row r="12" spans="1:7" ht="15" x14ac:dyDescent="0.2">
      <c r="A12" s="182" t="s">
        <v>430</v>
      </c>
      <c r="B12" s="183"/>
      <c r="C12" s="178">
        <f>IFERROR(INDEX('[1]Annex 1 LV, HV and UMS charges'!$C$14:$C$29,MATCH($A12,'[1]Annex 1 LV, HV and UMS charges'!$A$14:$A$294,0)),INDEX('[1]Annex 4 LDNO charges'!$C$14:$C$99,MATCH($A12,'[1]Annex 4 LDNO charges'!$A$14:$A$99,0)))</f>
        <v>0</v>
      </c>
      <c r="D12" s="185"/>
      <c r="E12" s="185"/>
      <c r="F12" s="184">
        <f>$F$7</f>
        <v>0.18</v>
      </c>
    </row>
    <row r="13" spans="1:7" ht="30" x14ac:dyDescent="0.2">
      <c r="A13" s="176" t="s">
        <v>434</v>
      </c>
      <c r="B13" s="183"/>
      <c r="C13" s="178" t="str">
        <f>IFERROR(INDEX('[1]Annex 1 LV, HV and UMS charges'!$C$14:$C$29,MATCH($A13,'[1]Annex 1 LV, HV and UMS charges'!$A$14:$A$294,0)),INDEX('[1]Annex 4 LDNO charges'!$C$14:$C$99,MATCH($A13,'[1]Annex 4 LDNO charges'!$A$14:$A$99,0)))</f>
        <v>1, 2 or 5-8</v>
      </c>
      <c r="D13" s="184">
        <f>$D$5</f>
        <v>0.01</v>
      </c>
      <c r="E13" s="184">
        <f>$E$5</f>
        <v>0</v>
      </c>
      <c r="F13" s="184">
        <f>$F$5</f>
        <v>0.18</v>
      </c>
    </row>
    <row r="14" spans="1:7" ht="30" x14ac:dyDescent="0.2">
      <c r="A14" s="176" t="s">
        <v>436</v>
      </c>
      <c r="B14" s="183"/>
      <c r="C14" s="178" t="str">
        <f>IFERROR(INDEX('[1]Annex 1 LV, HV and UMS charges'!$C$14:$C$29,MATCH($A14,'[1]Annex 1 LV, HV and UMS charges'!$A$14:$A$294,0)),INDEX('[1]Annex 4 LDNO charges'!$C$14:$C$99,MATCH($A14,'[1]Annex 4 LDNO charges'!$A$14:$A$99,0)))</f>
        <v>3, 4 or 5-8</v>
      </c>
      <c r="D14" s="185"/>
      <c r="E14" s="185"/>
      <c r="F14" s="184">
        <f>$F$6</f>
        <v>0.18</v>
      </c>
    </row>
    <row r="15" spans="1:7" ht="15" x14ac:dyDescent="0.2">
      <c r="A15" s="176" t="s">
        <v>438</v>
      </c>
      <c r="B15" s="183"/>
      <c r="C15" s="178">
        <f>IFERROR(INDEX('[1]Annex 1 LV, HV and UMS charges'!$C$14:$C$29,MATCH($A15,'[1]Annex 1 LV, HV and UMS charges'!$A$14:$A$294,0)),INDEX('[1]Annex 4 LDNO charges'!$C$14:$C$99,MATCH($A15,'[1]Annex 4 LDNO charges'!$A$14:$A$99,0)))</f>
        <v>0</v>
      </c>
      <c r="D15" s="185"/>
      <c r="E15" s="185"/>
      <c r="F15" s="184">
        <f>$F$7</f>
        <v>0.18</v>
      </c>
    </row>
    <row r="16" spans="1:7" ht="15" x14ac:dyDescent="0.2">
      <c r="A16" s="176" t="s">
        <v>439</v>
      </c>
      <c r="B16" s="183"/>
      <c r="C16" s="178">
        <f>IFERROR(INDEX('[1]Annex 1 LV, HV and UMS charges'!$C$14:$C$29,MATCH($A16,'[1]Annex 1 LV, HV and UMS charges'!$A$14:$A$294,0)),INDEX('[1]Annex 4 LDNO charges'!$C$14:$C$99,MATCH($A16,'[1]Annex 4 LDNO charges'!$A$14:$A$99,0)))</f>
        <v>0</v>
      </c>
      <c r="D16" s="185"/>
      <c r="E16" s="185"/>
      <c r="F16" s="184">
        <f>$F$8</f>
        <v>0.18</v>
      </c>
    </row>
    <row r="17" spans="1:6" ht="15" x14ac:dyDescent="0.2">
      <c r="A17" s="176" t="s">
        <v>440</v>
      </c>
      <c r="B17" s="183"/>
      <c r="C17" s="178">
        <f>IFERROR(INDEX('[1]Annex 1 LV, HV and UMS charges'!$C$14:$C$29,MATCH($A17,'[1]Annex 1 LV, HV and UMS charges'!$A$14:$A$294,0)),INDEX('[1]Annex 4 LDNO charges'!$C$14:$C$99,MATCH($A17,'[1]Annex 4 LDNO charges'!$A$14:$A$99,0)))</f>
        <v>0</v>
      </c>
      <c r="D17" s="185"/>
      <c r="E17" s="185"/>
      <c r="F17" s="184">
        <f>$F$9</f>
        <v>0.18</v>
      </c>
    </row>
    <row r="18" spans="1:6" ht="30" x14ac:dyDescent="0.2">
      <c r="A18" s="182" t="s">
        <v>447</v>
      </c>
      <c r="B18" s="183"/>
      <c r="C18" s="178" t="str">
        <f>IFERROR(INDEX('[1]Annex 1 LV, HV and UMS charges'!$C$14:$C$29,MATCH($A18,'[1]Annex 1 LV, HV and UMS charges'!$A$14:$A$294,0)),INDEX('[1]Annex 4 LDNO charges'!$C$14:$C$99,MATCH($A18,'[1]Annex 4 LDNO charges'!$A$14:$A$99,0)))</f>
        <v>1, 2 or 5-8</v>
      </c>
      <c r="D18" s="184">
        <f>$D$5</f>
        <v>0.01</v>
      </c>
      <c r="E18" s="184">
        <f>$E$5</f>
        <v>0</v>
      </c>
      <c r="F18" s="184">
        <f>$F$5</f>
        <v>0.18</v>
      </c>
    </row>
    <row r="19" spans="1:6" ht="30" x14ac:dyDescent="0.2">
      <c r="A19" s="182" t="s">
        <v>449</v>
      </c>
      <c r="B19" s="183"/>
      <c r="C19" s="178" t="str">
        <f>IFERROR(INDEX('[1]Annex 1 LV, HV and UMS charges'!$C$14:$C$29,MATCH($A19,'[1]Annex 1 LV, HV and UMS charges'!$A$14:$A$294,0)),INDEX('[1]Annex 4 LDNO charges'!$C$14:$C$99,MATCH($A19,'[1]Annex 4 LDNO charges'!$A$14:$A$99,0)))</f>
        <v>3, 4 or 5-8</v>
      </c>
      <c r="D19" s="185"/>
      <c r="E19" s="185"/>
      <c r="F19" s="184">
        <f>$F$6</f>
        <v>0.18</v>
      </c>
    </row>
    <row r="20" spans="1:6" ht="15" x14ac:dyDescent="0.2">
      <c r="A20" s="182" t="s">
        <v>451</v>
      </c>
      <c r="B20" s="183"/>
      <c r="C20" s="178">
        <f>IFERROR(INDEX('[1]Annex 1 LV, HV and UMS charges'!$C$14:$C$29,MATCH($A20,'[1]Annex 1 LV, HV and UMS charges'!$A$14:$A$294,0)),INDEX('[1]Annex 4 LDNO charges'!$C$14:$C$99,MATCH($A20,'[1]Annex 4 LDNO charges'!$A$14:$A$99,0)))</f>
        <v>0</v>
      </c>
      <c r="D20" s="185"/>
      <c r="E20" s="185"/>
      <c r="F20" s="184">
        <f>$F$7</f>
        <v>0.18</v>
      </c>
    </row>
    <row r="21" spans="1:6" ht="15" x14ac:dyDescent="0.2">
      <c r="A21" s="182" t="s">
        <v>452</v>
      </c>
      <c r="B21" s="183"/>
      <c r="C21" s="178">
        <f>IFERROR(INDEX('[1]Annex 1 LV, HV and UMS charges'!$C$14:$C$29,MATCH($A21,'[1]Annex 1 LV, HV and UMS charges'!$A$14:$A$294,0)),INDEX('[1]Annex 4 LDNO charges'!$C$14:$C$99,MATCH($A21,'[1]Annex 4 LDNO charges'!$A$14:$A$99,0)))</f>
        <v>0</v>
      </c>
      <c r="D21" s="185"/>
      <c r="E21" s="185"/>
      <c r="F21" s="184">
        <f>$F$8</f>
        <v>0.18</v>
      </c>
    </row>
    <row r="22" spans="1:6" ht="15" x14ac:dyDescent="0.2">
      <c r="A22" s="182" t="s">
        <v>453</v>
      </c>
      <c r="B22" s="183"/>
      <c r="C22" s="178">
        <f>IFERROR(INDEX('[1]Annex 1 LV, HV and UMS charges'!$C$14:$C$29,MATCH($A22,'[1]Annex 1 LV, HV and UMS charges'!$A$14:$A$294,0)),INDEX('[1]Annex 4 LDNO charges'!$C$14:$C$99,MATCH($A22,'[1]Annex 4 LDNO charges'!$A$14:$A$99,0)))</f>
        <v>0</v>
      </c>
      <c r="D22" s="185"/>
      <c r="E22" s="185"/>
      <c r="F22" s="184">
        <f>$F$9</f>
        <v>0.18</v>
      </c>
    </row>
    <row r="23" spans="1:6" ht="30" x14ac:dyDescent="0.2">
      <c r="A23" s="182" t="s">
        <v>460</v>
      </c>
      <c r="B23" s="183"/>
      <c r="C23" s="178" t="str">
        <f>IFERROR(INDEX('[1]Annex 1 LV, HV and UMS charges'!$C$14:$C$29,MATCH($A23,'[1]Annex 1 LV, HV and UMS charges'!$A$14:$A$294,0)),INDEX('[1]Annex 4 LDNO charges'!$C$14:$C$99,MATCH($A23,'[1]Annex 4 LDNO charges'!$A$14:$A$99,0)))</f>
        <v>1, 2 or 5-8</v>
      </c>
      <c r="D23" s="184">
        <f>$D$5</f>
        <v>0.01</v>
      </c>
      <c r="E23" s="184">
        <f>$E$5</f>
        <v>0</v>
      </c>
      <c r="F23" s="184">
        <f>$F$5</f>
        <v>0.18</v>
      </c>
    </row>
    <row r="24" spans="1:6" ht="30" x14ac:dyDescent="0.2">
      <c r="A24" s="182" t="s">
        <v>462</v>
      </c>
      <c r="B24" s="183"/>
      <c r="C24" s="178" t="str">
        <f>IFERROR(INDEX('[1]Annex 1 LV, HV and UMS charges'!$C$14:$C$29,MATCH($A24,'[1]Annex 1 LV, HV and UMS charges'!$A$14:$A$294,0)),INDEX('[1]Annex 4 LDNO charges'!$C$14:$C$99,MATCH($A24,'[1]Annex 4 LDNO charges'!$A$14:$A$99,0)))</f>
        <v>3, 4 or 5-8</v>
      </c>
      <c r="D24" s="185"/>
      <c r="E24" s="185"/>
      <c r="F24" s="184">
        <f>$F$6</f>
        <v>0.18</v>
      </c>
    </row>
    <row r="25" spans="1:6" ht="15" x14ac:dyDescent="0.2">
      <c r="A25" s="182" t="s">
        <v>464</v>
      </c>
      <c r="B25" s="183"/>
      <c r="C25" s="178">
        <f>IFERROR(INDEX('[1]Annex 1 LV, HV and UMS charges'!$C$14:$C$29,MATCH($A25,'[1]Annex 1 LV, HV and UMS charges'!$A$14:$A$294,0)),INDEX('[1]Annex 4 LDNO charges'!$C$14:$C$99,MATCH($A25,'[1]Annex 4 LDNO charges'!$A$14:$A$99,0)))</f>
        <v>0</v>
      </c>
      <c r="D25" s="185"/>
      <c r="E25" s="185"/>
      <c r="F25" s="184">
        <f>$F$7</f>
        <v>0.18</v>
      </c>
    </row>
    <row r="26" spans="1:6" ht="15" x14ac:dyDescent="0.2">
      <c r="A26" s="182" t="s">
        <v>465</v>
      </c>
      <c r="B26" s="183"/>
      <c r="C26" s="178">
        <f>IFERROR(INDEX('[1]Annex 1 LV, HV and UMS charges'!$C$14:$C$29,MATCH($A26,'[1]Annex 1 LV, HV and UMS charges'!$A$14:$A$294,0)),INDEX('[1]Annex 4 LDNO charges'!$C$14:$C$99,MATCH($A26,'[1]Annex 4 LDNO charges'!$A$14:$A$99,0)))</f>
        <v>0</v>
      </c>
      <c r="D26" s="185"/>
      <c r="E26" s="185"/>
      <c r="F26" s="184">
        <f>$F$8</f>
        <v>0.18</v>
      </c>
    </row>
    <row r="27" spans="1:6" ht="15" x14ac:dyDescent="0.2">
      <c r="A27" s="182" t="s">
        <v>466</v>
      </c>
      <c r="B27" s="183"/>
      <c r="C27" s="178">
        <f>IFERROR(INDEX('[1]Annex 1 LV, HV and UMS charges'!$C$14:$C$29,MATCH($A27,'[1]Annex 1 LV, HV and UMS charges'!$A$14:$A$294,0)),INDEX('[1]Annex 4 LDNO charges'!$C$14:$C$99,MATCH($A27,'[1]Annex 4 LDNO charges'!$A$14:$A$99,0)))</f>
        <v>0</v>
      </c>
      <c r="D27" s="185"/>
      <c r="E27" s="185"/>
      <c r="F27" s="184">
        <f>$F$9</f>
        <v>0.18</v>
      </c>
    </row>
    <row r="28" spans="1:6" ht="30" x14ac:dyDescent="0.2">
      <c r="A28" s="182" t="s">
        <v>473</v>
      </c>
      <c r="B28" s="183"/>
      <c r="C28" s="178" t="str">
        <f>IFERROR(INDEX('[1]Annex 1 LV, HV and UMS charges'!$C$14:$C$29,MATCH($A28,'[1]Annex 1 LV, HV and UMS charges'!$A$14:$A$294,0)),INDEX('[1]Annex 4 LDNO charges'!$C$14:$C$99,MATCH($A28,'[1]Annex 4 LDNO charges'!$A$14:$A$99,0)))</f>
        <v>1, 2 or 5-8</v>
      </c>
      <c r="D28" s="184">
        <f>$D$5</f>
        <v>0.01</v>
      </c>
      <c r="E28" s="184">
        <f>$E$5</f>
        <v>0</v>
      </c>
      <c r="F28" s="184">
        <f>$F$5</f>
        <v>0.18</v>
      </c>
    </row>
    <row r="29" spans="1:6" ht="30" x14ac:dyDescent="0.2">
      <c r="A29" s="182" t="s">
        <v>475</v>
      </c>
      <c r="B29" s="183"/>
      <c r="C29" s="178" t="str">
        <f>IFERROR(INDEX('[1]Annex 1 LV, HV and UMS charges'!$C$14:$C$29,MATCH($A29,'[1]Annex 1 LV, HV and UMS charges'!$A$14:$A$294,0)),INDEX('[1]Annex 4 LDNO charges'!$C$14:$C$99,MATCH($A29,'[1]Annex 4 LDNO charges'!$A$14:$A$99,0)))</f>
        <v>3, 4 or 5-8</v>
      </c>
      <c r="D29" s="185"/>
      <c r="E29" s="185"/>
      <c r="F29" s="184">
        <f>$F$6</f>
        <v>0.18</v>
      </c>
    </row>
    <row r="30" spans="1:6" ht="15" x14ac:dyDescent="0.2">
      <c r="A30" s="182" t="s">
        <v>477</v>
      </c>
      <c r="B30" s="183"/>
      <c r="C30" s="178">
        <f>IFERROR(INDEX('[1]Annex 1 LV, HV and UMS charges'!$C$14:$C$29,MATCH($A30,'[1]Annex 1 LV, HV and UMS charges'!$A$14:$A$294,0)),INDEX('[1]Annex 4 LDNO charges'!$C$14:$C$99,MATCH($A30,'[1]Annex 4 LDNO charges'!$A$14:$A$99,0)))</f>
        <v>0</v>
      </c>
      <c r="D30" s="185"/>
      <c r="E30" s="185"/>
      <c r="F30" s="184">
        <f>$F$7</f>
        <v>0.18</v>
      </c>
    </row>
    <row r="31" spans="1:6" ht="15" x14ac:dyDescent="0.2">
      <c r="A31" s="182" t="s">
        <v>478</v>
      </c>
      <c r="B31" s="183"/>
      <c r="C31" s="178">
        <f>IFERROR(INDEX('[1]Annex 1 LV, HV and UMS charges'!$C$14:$C$29,MATCH($A31,'[1]Annex 1 LV, HV and UMS charges'!$A$14:$A$294,0)),INDEX('[1]Annex 4 LDNO charges'!$C$14:$C$99,MATCH($A31,'[1]Annex 4 LDNO charges'!$A$14:$A$99,0)))</f>
        <v>0</v>
      </c>
      <c r="D31" s="185"/>
      <c r="E31" s="185"/>
      <c r="F31" s="184">
        <f>$F$8</f>
        <v>0.18</v>
      </c>
    </row>
    <row r="32" spans="1:6" ht="15" x14ac:dyDescent="0.2">
      <c r="A32" s="182" t="s">
        <v>479</v>
      </c>
      <c r="B32" s="183"/>
      <c r="C32" s="178">
        <f>IFERROR(INDEX('[1]Annex 1 LV, HV and UMS charges'!$C$14:$C$29,MATCH($A32,'[1]Annex 1 LV, HV and UMS charges'!$A$14:$A$294,0)),INDEX('[1]Annex 4 LDNO charges'!$C$14:$C$99,MATCH($A32,'[1]Annex 4 LDNO charges'!$A$14:$A$99,0)))</f>
        <v>0</v>
      </c>
      <c r="D32" s="185"/>
      <c r="E32" s="185"/>
      <c r="F32" s="184">
        <f>$F$9</f>
        <v>0.18</v>
      </c>
    </row>
    <row r="33" spans="1:6" ht="30" x14ac:dyDescent="0.2">
      <c r="A33" s="182" t="s">
        <v>486</v>
      </c>
      <c r="B33" s="183"/>
      <c r="C33" s="178" t="str">
        <f>IFERROR(INDEX('[1]Annex 1 LV, HV and UMS charges'!$C$14:$C$29,MATCH($A33,'[1]Annex 1 LV, HV and UMS charges'!$A$14:$A$294,0)),INDEX('[1]Annex 4 LDNO charges'!$C$14:$C$99,MATCH($A33,'[1]Annex 4 LDNO charges'!$A$14:$A$99,0)))</f>
        <v>1, 2 or 5-8</v>
      </c>
      <c r="D33" s="184">
        <f>$D$5</f>
        <v>0.01</v>
      </c>
      <c r="E33" s="184">
        <f>$E$5</f>
        <v>0</v>
      </c>
      <c r="F33" s="184">
        <f>$F$5</f>
        <v>0.18</v>
      </c>
    </row>
    <row r="34" spans="1:6" ht="30" x14ac:dyDescent="0.2">
      <c r="A34" s="182" t="s">
        <v>488</v>
      </c>
      <c r="B34" s="183"/>
      <c r="C34" s="178" t="str">
        <f>IFERROR(INDEX('[1]Annex 1 LV, HV and UMS charges'!$C$14:$C$29,MATCH($A34,'[1]Annex 1 LV, HV and UMS charges'!$A$14:$A$294,0)),INDEX('[1]Annex 4 LDNO charges'!$C$14:$C$99,MATCH($A34,'[1]Annex 4 LDNO charges'!$A$14:$A$99,0)))</f>
        <v>3, 4 or 5-8</v>
      </c>
      <c r="D34" s="185"/>
      <c r="E34" s="185"/>
      <c r="F34" s="184">
        <f>$F$6</f>
        <v>0.18</v>
      </c>
    </row>
    <row r="35" spans="1:6" ht="15" x14ac:dyDescent="0.2">
      <c r="A35" s="182" t="s">
        <v>490</v>
      </c>
      <c r="B35" s="183"/>
      <c r="C35" s="178">
        <f>IFERROR(INDEX('[1]Annex 1 LV, HV and UMS charges'!$C$14:$C$29,MATCH($A35,'[1]Annex 1 LV, HV and UMS charges'!$A$14:$A$294,0)),INDEX('[1]Annex 4 LDNO charges'!$C$14:$C$99,MATCH($A35,'[1]Annex 4 LDNO charges'!$A$14:$A$99,0)))</f>
        <v>0</v>
      </c>
      <c r="D35" s="185"/>
      <c r="E35" s="185"/>
      <c r="F35" s="184">
        <f>$F$7</f>
        <v>0.18</v>
      </c>
    </row>
    <row r="36" spans="1:6" ht="15" x14ac:dyDescent="0.2">
      <c r="A36" s="182" t="s">
        <v>491</v>
      </c>
      <c r="B36" s="183"/>
      <c r="C36" s="178">
        <f>IFERROR(INDEX('[1]Annex 1 LV, HV and UMS charges'!$C$14:$C$29,MATCH($A36,'[1]Annex 1 LV, HV and UMS charges'!$A$14:$A$294,0)),INDEX('[1]Annex 4 LDNO charges'!$C$14:$C$99,MATCH($A36,'[1]Annex 4 LDNO charges'!$A$14:$A$99,0)))</f>
        <v>0</v>
      </c>
      <c r="D36" s="185"/>
      <c r="E36" s="185"/>
      <c r="F36" s="184">
        <f>$F$8</f>
        <v>0.18</v>
      </c>
    </row>
    <row r="37" spans="1:6" ht="15" x14ac:dyDescent="0.2">
      <c r="A37" s="182" t="s">
        <v>492</v>
      </c>
      <c r="B37" s="183"/>
      <c r="C37" s="178">
        <f>IFERROR(INDEX('[1]Annex 1 LV, HV and UMS charges'!$C$14:$C$29,MATCH($A37,'[1]Annex 1 LV, HV and UMS charges'!$A$14:$A$294,0)),INDEX('[1]Annex 4 LDNO charges'!$C$14:$C$99,MATCH($A37,'[1]Annex 4 LDNO charges'!$A$14:$A$99,0)))</f>
        <v>0</v>
      </c>
      <c r="D37" s="185"/>
      <c r="E37" s="185"/>
      <c r="F37" s="184">
        <f>$F$9</f>
        <v>0.18</v>
      </c>
    </row>
    <row r="38" spans="1:6" ht="30" x14ac:dyDescent="0.2">
      <c r="A38" s="182" t="s">
        <v>499</v>
      </c>
      <c r="B38" s="183"/>
      <c r="C38" s="178" t="str">
        <f>IFERROR(INDEX('[1]Annex 1 LV, HV and UMS charges'!$C$14:$C$29,MATCH($A38,'[1]Annex 1 LV, HV and UMS charges'!$A$14:$A$294,0)),INDEX('[1]Annex 4 LDNO charges'!$C$14:$C$99,MATCH($A38,'[1]Annex 4 LDNO charges'!$A$14:$A$99,0)))</f>
        <v>1, 2 or 5-8</v>
      </c>
      <c r="D38" s="184">
        <f>$D$5</f>
        <v>0.01</v>
      </c>
      <c r="E38" s="184">
        <f>$E$5</f>
        <v>0</v>
      </c>
      <c r="F38" s="184">
        <f>$F$5</f>
        <v>0.18</v>
      </c>
    </row>
    <row r="39" spans="1:6" ht="30" x14ac:dyDescent="0.2">
      <c r="A39" s="182" t="s">
        <v>501</v>
      </c>
      <c r="B39" s="183"/>
      <c r="C39" s="178" t="str">
        <f>IFERROR(INDEX('[1]Annex 1 LV, HV and UMS charges'!$C$14:$C$29,MATCH($A39,'[1]Annex 1 LV, HV and UMS charges'!$A$14:$A$294,0)),INDEX('[1]Annex 4 LDNO charges'!$C$14:$C$99,MATCH($A39,'[1]Annex 4 LDNO charges'!$A$14:$A$99,0)))</f>
        <v>3, 4 or 5-8</v>
      </c>
      <c r="D39" s="185"/>
      <c r="E39" s="185"/>
      <c r="F39" s="184">
        <f>$F$6</f>
        <v>0.18</v>
      </c>
    </row>
    <row r="40" spans="1:6" ht="15" x14ac:dyDescent="0.2">
      <c r="A40" s="182" t="s">
        <v>503</v>
      </c>
      <c r="B40" s="183"/>
      <c r="C40" s="178">
        <f>IFERROR(INDEX('[1]Annex 1 LV, HV and UMS charges'!$C$14:$C$29,MATCH($A40,'[1]Annex 1 LV, HV and UMS charges'!$A$14:$A$294,0)),INDEX('[1]Annex 4 LDNO charges'!$C$14:$C$99,MATCH($A40,'[1]Annex 4 LDNO charges'!$A$14:$A$99,0)))</f>
        <v>0</v>
      </c>
      <c r="D40" s="185"/>
      <c r="E40" s="185"/>
      <c r="F40" s="184">
        <f>$F$7</f>
        <v>0.18</v>
      </c>
    </row>
    <row r="41" spans="1:6" ht="15" x14ac:dyDescent="0.2">
      <c r="A41" s="182" t="s">
        <v>504</v>
      </c>
      <c r="B41" s="183"/>
      <c r="C41" s="178">
        <f>IFERROR(INDEX('[1]Annex 1 LV, HV and UMS charges'!$C$14:$C$29,MATCH($A41,'[1]Annex 1 LV, HV and UMS charges'!$A$14:$A$294,0)),INDEX('[1]Annex 4 LDNO charges'!$C$14:$C$99,MATCH($A41,'[1]Annex 4 LDNO charges'!$A$14:$A$99,0)))</f>
        <v>0</v>
      </c>
      <c r="D41" s="185"/>
      <c r="E41" s="185"/>
      <c r="F41" s="184">
        <f>$F$8</f>
        <v>0.18</v>
      </c>
    </row>
    <row r="42" spans="1:6" ht="15" x14ac:dyDescent="0.2">
      <c r="A42" s="182" t="s">
        <v>505</v>
      </c>
      <c r="B42" s="183"/>
      <c r="C42" s="178">
        <f>IFERROR(INDEX('[1]Annex 1 LV, HV and UMS charges'!$C$14:$C$29,MATCH($A42,'[1]Annex 1 LV, HV and UMS charges'!$A$14:$A$294,0)),INDEX('[1]Annex 4 LDNO charges'!$C$14:$C$99,MATCH($A42,'[1]Annex 4 LDNO charges'!$A$14:$A$99,0)))</f>
        <v>0</v>
      </c>
      <c r="D42" s="185"/>
      <c r="E42" s="185"/>
      <c r="F42" s="184">
        <f>$F$9</f>
        <v>0.18</v>
      </c>
    </row>
    <row r="43" spans="1:6" x14ac:dyDescent="0.2">
      <c r="A43" s="186" t="s">
        <v>576</v>
      </c>
      <c r="B43" s="187"/>
      <c r="C43" s="186"/>
      <c r="D43" s="187"/>
      <c r="E43" s="187"/>
      <c r="F43" s="187"/>
    </row>
    <row r="44" spans="1:6" x14ac:dyDescent="0.2">
      <c r="A44" s="186" t="s">
        <v>577</v>
      </c>
      <c r="B44" s="187"/>
      <c r="C44" s="186"/>
      <c r="D44" s="187"/>
      <c r="E44" s="187"/>
      <c r="F44" s="187"/>
    </row>
    <row r="45" spans="1:6" x14ac:dyDescent="0.2">
      <c r="A45" s="186" t="s">
        <v>578</v>
      </c>
      <c r="B45" s="187"/>
      <c r="C45" s="186"/>
      <c r="D45" s="187"/>
      <c r="E45" s="187"/>
      <c r="F45" s="187"/>
    </row>
  </sheetData>
  <mergeCells count="1">
    <mergeCell ref="A2:F2"/>
  </mergeCells>
  <hyperlinks>
    <hyperlink ref="A1" location="Overview!A1" display="Back to Overview" xr:uid="{3F71B167-860E-4335-A0A2-F90E8E3B7851}"/>
  </hyperlinks>
  <pageMargins left="0.7" right="0.7" top="0.75" bottom="0.75" header="0.3" footer="0.3"/>
  <pageSetup paperSize="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pane ySplit="3" topLeftCell="A4" activePane="bottomLeft" state="frozen"/>
      <selection activeCell="B13" sqref="B13:E13"/>
      <selection pane="bottomLeft" activeCell="D11" sqref="D11"/>
    </sheetView>
  </sheetViews>
  <sheetFormatPr defaultColWidth="9.140625" defaultRowHeight="27.75" customHeight="1" x14ac:dyDescent="0.2"/>
  <cols>
    <col min="1" max="1" width="16" style="21" bestFit="1" customWidth="1"/>
    <col min="2" max="2" width="31.85546875" style="21" bestFit="1" customWidth="1"/>
    <col min="3" max="3" width="24.42578125" style="16" customWidth="1"/>
    <col min="4" max="4" width="61.140625" style="16" customWidth="1"/>
    <col min="5" max="5" width="15.5703125" style="21" customWidth="1"/>
    <col min="6" max="16384" width="9.140625" style="21"/>
  </cols>
  <sheetData>
    <row r="1" spans="1:7" ht="27.75" customHeight="1" x14ac:dyDescent="0.2">
      <c r="A1" s="43" t="s">
        <v>26</v>
      </c>
      <c r="B1" s="16"/>
      <c r="C1" s="21"/>
      <c r="E1" s="81"/>
      <c r="F1" s="20"/>
      <c r="G1" s="20"/>
    </row>
    <row r="2" spans="1:7" s="102" customFormat="1" ht="18" x14ac:dyDescent="0.2">
      <c r="A2" s="299" t="str">
        <f>Overview!B4&amp; " - Effective from "&amp;Overview!D4&amp;"
"&amp;Overview!E4&amp;" Nodal charges"</f>
        <v>Fulcrum Electricity Assets Limited - GSP_E - Effective from 1 April 2021
FINAL Nodal charges</v>
      </c>
      <c r="B2" s="300"/>
      <c r="C2" s="300"/>
      <c r="D2" s="301"/>
    </row>
    <row r="3" spans="1:7" ht="60.75" customHeight="1" x14ac:dyDescent="0.2">
      <c r="A3" s="97" t="s">
        <v>115</v>
      </c>
      <c r="B3" s="97" t="s">
        <v>116</v>
      </c>
      <c r="C3" s="97" t="s">
        <v>117</v>
      </c>
      <c r="D3" s="97" t="s">
        <v>118</v>
      </c>
    </row>
    <row r="4" spans="1:7" ht="21.75" customHeight="1" x14ac:dyDescent="0.2">
      <c r="A4" s="293" t="s">
        <v>104</v>
      </c>
      <c r="B4" s="244"/>
      <c r="C4" s="244"/>
      <c r="D4" s="245"/>
    </row>
  </sheetData>
  <sheetProtection selectLockedCells="1" selectUnlockedCells="1"/>
  <mergeCells count="2">
    <mergeCell ref="A2:D2"/>
    <mergeCell ref="A4:D4"/>
  </mergeCells>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205"/>
  <sheetViews>
    <sheetView zoomScale="90" zoomScaleNormal="90" zoomScaleSheetLayoutView="100" workbookViewId="0">
      <selection activeCell="H17" sqref="H17"/>
    </sheetView>
  </sheetViews>
  <sheetFormatPr defaultColWidth="11.5703125" defaultRowHeight="12.75" x14ac:dyDescent="0.2"/>
  <cols>
    <col min="1" max="1" width="13.85546875" style="107" customWidth="1"/>
    <col min="2" max="2" width="11.5703125" style="107" customWidth="1"/>
    <col min="3" max="3" width="37.42578125" style="107" bestFit="1" customWidth="1"/>
    <col min="4" max="4" width="4.85546875" style="109" customWidth="1"/>
    <col min="5" max="5" width="4.7109375" style="107" customWidth="1"/>
    <col min="6" max="6" width="29.140625" style="107" customWidth="1"/>
    <col min="7" max="7" width="14.7109375" style="107" customWidth="1"/>
    <col min="8" max="8" width="77" style="107" customWidth="1"/>
    <col min="9" max="9" width="60.28515625" style="107" customWidth="1"/>
    <col min="10" max="16384" width="11.5703125" style="107"/>
  </cols>
  <sheetData>
    <row r="1" spans="1:2" ht="26.25" customHeight="1" x14ac:dyDescent="0.2">
      <c r="A1" s="302" t="s">
        <v>26</v>
      </c>
      <c r="B1" s="302"/>
    </row>
    <row r="2" spans="1:2" ht="12.75" customHeight="1" x14ac:dyDescent="0.2">
      <c r="A2" s="108"/>
      <c r="B2" s="108"/>
    </row>
    <row r="3" spans="1:2" ht="12.75" customHeight="1" x14ac:dyDescent="0.2">
      <c r="A3" s="108"/>
      <c r="B3" s="108"/>
    </row>
    <row r="4" spans="1:2" ht="12.75" customHeight="1" x14ac:dyDescent="0.2">
      <c r="A4" s="108"/>
      <c r="B4" s="108"/>
    </row>
    <row r="5" spans="1:2" ht="12.75" customHeight="1" x14ac:dyDescent="0.2">
      <c r="A5" s="108"/>
      <c r="B5" s="108"/>
    </row>
    <row r="6" spans="1:2" ht="12.75" customHeight="1" x14ac:dyDescent="0.2">
      <c r="A6" s="108"/>
      <c r="B6" s="108"/>
    </row>
    <row r="7" spans="1:2" ht="12.75" customHeight="1" x14ac:dyDescent="0.2">
      <c r="A7" s="108"/>
      <c r="B7" s="108"/>
    </row>
    <row r="8" spans="1:2" ht="12.75" customHeight="1" x14ac:dyDescent="0.2">
      <c r="A8" s="108"/>
      <c r="B8" s="108"/>
    </row>
    <row r="9" spans="1:2" ht="12.75" customHeight="1" x14ac:dyDescent="0.2">
      <c r="A9" s="108"/>
      <c r="B9" s="108"/>
    </row>
    <row r="10" spans="1:2" ht="12.75" customHeight="1" x14ac:dyDescent="0.2">
      <c r="A10" s="108"/>
      <c r="B10" s="108"/>
    </row>
    <row r="11" spans="1:2" ht="12.75" customHeight="1" x14ac:dyDescent="0.2">
      <c r="A11" s="108"/>
      <c r="B11" s="108"/>
    </row>
    <row r="12" spans="1:2" ht="12.75" customHeight="1" x14ac:dyDescent="0.2">
      <c r="A12" s="108"/>
      <c r="B12" s="108"/>
    </row>
    <row r="13" spans="1:2" ht="12.75" customHeight="1" x14ac:dyDescent="0.2">
      <c r="A13" s="108"/>
      <c r="B13" s="108"/>
    </row>
    <row r="14" spans="1:2" ht="12.75" customHeight="1" x14ac:dyDescent="0.2">
      <c r="A14" s="108"/>
      <c r="B14" s="108"/>
    </row>
    <row r="15" spans="1:2" ht="12.75" customHeight="1" x14ac:dyDescent="0.2">
      <c r="A15" s="108"/>
      <c r="B15" s="108"/>
    </row>
    <row r="16" spans="1:2" ht="12.75" customHeight="1" x14ac:dyDescent="0.2">
      <c r="A16" s="108"/>
      <c r="B16" s="108"/>
    </row>
    <row r="17" spans="1:8" ht="12.75" customHeight="1" x14ac:dyDescent="0.2">
      <c r="A17" s="108"/>
      <c r="B17" s="108"/>
    </row>
    <row r="18" spans="1:8" ht="12.75" customHeight="1" x14ac:dyDescent="0.2">
      <c r="A18" s="108"/>
      <c r="B18" s="108"/>
    </row>
    <row r="19" spans="1:8" ht="12.75" customHeight="1" x14ac:dyDescent="0.2">
      <c r="A19" s="108"/>
      <c r="B19" s="108"/>
    </row>
    <row r="20" spans="1:8" ht="12.75" customHeight="1" x14ac:dyDescent="0.2">
      <c r="A20" s="108"/>
      <c r="B20" s="108"/>
    </row>
    <row r="21" spans="1:8" ht="12.75" customHeight="1" x14ac:dyDescent="0.2">
      <c r="A21" s="108"/>
      <c r="B21" s="108"/>
    </row>
    <row r="22" spans="1:8" ht="12.75" customHeight="1" x14ac:dyDescent="0.2">
      <c r="A22" s="108"/>
      <c r="B22" s="108"/>
    </row>
    <row r="23" spans="1:8" ht="12.75" customHeight="1" x14ac:dyDescent="0.2">
      <c r="A23" s="108"/>
      <c r="B23" s="108"/>
    </row>
    <row r="24" spans="1:8" ht="12.75" customHeight="1" x14ac:dyDescent="0.2">
      <c r="A24" s="108"/>
      <c r="B24" s="108"/>
    </row>
    <row r="25" spans="1:8" ht="12.75" customHeight="1" x14ac:dyDescent="0.2">
      <c r="A25" s="108"/>
      <c r="B25" s="108"/>
    </row>
    <row r="26" spans="1:8" ht="12.75" customHeight="1" x14ac:dyDescent="0.2">
      <c r="A26" s="108"/>
      <c r="B26" s="108"/>
    </row>
    <row r="27" spans="1:8" ht="12.75" customHeight="1" x14ac:dyDescent="0.2">
      <c r="A27" s="108"/>
      <c r="B27" s="108"/>
    </row>
    <row r="28" spans="1:8" s="111" customFormat="1" ht="51" x14ac:dyDescent="0.2">
      <c r="A28" s="49" t="s">
        <v>119</v>
      </c>
      <c r="B28" s="49" t="s">
        <v>120</v>
      </c>
      <c r="C28" s="49" t="s">
        <v>121</v>
      </c>
      <c r="D28" s="110"/>
      <c r="E28" s="110"/>
      <c r="F28" s="49" t="s">
        <v>122</v>
      </c>
      <c r="G28" s="49" t="s">
        <v>123</v>
      </c>
      <c r="H28" s="49" t="s">
        <v>124</v>
      </c>
    </row>
    <row r="29" spans="1:8" x14ac:dyDescent="0.2">
      <c r="A29" s="138">
        <v>3</v>
      </c>
      <c r="B29" s="115" t="s">
        <v>125</v>
      </c>
      <c r="C29" s="139" t="s">
        <v>514</v>
      </c>
      <c r="D29" s="107"/>
      <c r="F29" s="107" t="s">
        <v>516</v>
      </c>
      <c r="G29" s="116">
        <v>43626</v>
      </c>
      <c r="H29" s="107" t="s">
        <v>517</v>
      </c>
    </row>
    <row r="30" spans="1:8" x14ac:dyDescent="0.2">
      <c r="A30" s="138">
        <v>4</v>
      </c>
      <c r="B30" s="115" t="s">
        <v>125</v>
      </c>
      <c r="C30" s="139" t="s">
        <v>514</v>
      </c>
      <c r="D30" s="107"/>
      <c r="F30" s="107" t="s">
        <v>518</v>
      </c>
      <c r="G30" s="116">
        <v>43626</v>
      </c>
      <c r="H30" s="107" t="s">
        <v>517</v>
      </c>
    </row>
    <row r="31" spans="1:8" x14ac:dyDescent="0.2">
      <c r="A31" s="138">
        <v>5</v>
      </c>
      <c r="B31" s="115" t="s">
        <v>127</v>
      </c>
      <c r="C31" s="139" t="s">
        <v>514</v>
      </c>
      <c r="D31" s="107"/>
      <c r="F31" s="107" t="s">
        <v>519</v>
      </c>
      <c r="G31" s="116">
        <v>43626</v>
      </c>
      <c r="H31" s="107" t="s">
        <v>517</v>
      </c>
    </row>
    <row r="32" spans="1:8" x14ac:dyDescent="0.2">
      <c r="A32" s="138">
        <v>6</v>
      </c>
      <c r="B32" s="115" t="s">
        <v>128</v>
      </c>
      <c r="C32" s="139" t="s">
        <v>514</v>
      </c>
      <c r="D32" s="107"/>
      <c r="F32" s="107" t="s">
        <v>520</v>
      </c>
      <c r="G32" s="116">
        <v>43626</v>
      </c>
      <c r="H32" s="107" t="s">
        <v>521</v>
      </c>
    </row>
    <row r="33" spans="1:8" x14ac:dyDescent="0.2">
      <c r="A33" s="138">
        <v>7</v>
      </c>
      <c r="B33" s="115" t="s">
        <v>128</v>
      </c>
      <c r="C33" s="139" t="s">
        <v>514</v>
      </c>
      <c r="D33" s="107"/>
      <c r="G33" s="116"/>
      <c r="H33" s="117"/>
    </row>
    <row r="34" spans="1:8" x14ac:dyDescent="0.2">
      <c r="A34" s="138">
        <v>8</v>
      </c>
      <c r="B34" s="115" t="s">
        <v>128</v>
      </c>
      <c r="C34" s="139" t="s">
        <v>514</v>
      </c>
      <c r="D34" s="107"/>
      <c r="F34" s="117"/>
      <c r="G34" s="116"/>
    </row>
    <row r="35" spans="1:8" x14ac:dyDescent="0.2">
      <c r="A35" s="138">
        <v>9</v>
      </c>
      <c r="B35" s="115" t="s">
        <v>128</v>
      </c>
      <c r="C35" s="139" t="s">
        <v>514</v>
      </c>
      <c r="D35" s="107"/>
      <c r="G35" s="116"/>
      <c r="H35" s="117"/>
    </row>
    <row r="36" spans="1:8" x14ac:dyDescent="0.2">
      <c r="A36" s="138">
        <v>10</v>
      </c>
      <c r="B36" s="115" t="s">
        <v>128</v>
      </c>
      <c r="C36" s="139" t="s">
        <v>514</v>
      </c>
      <c r="D36" s="107"/>
      <c r="G36" s="116"/>
      <c r="H36" s="117"/>
    </row>
    <row r="37" spans="1:8" x14ac:dyDescent="0.2">
      <c r="A37" s="138">
        <v>11</v>
      </c>
      <c r="B37" s="115" t="s">
        <v>128</v>
      </c>
      <c r="C37" s="139" t="s">
        <v>514</v>
      </c>
      <c r="D37" s="107"/>
      <c r="G37" s="116"/>
    </row>
    <row r="38" spans="1:8" x14ac:dyDescent="0.2">
      <c r="A38" s="138">
        <v>12</v>
      </c>
      <c r="B38" s="115" t="s">
        <v>128</v>
      </c>
      <c r="C38" s="139" t="s">
        <v>514</v>
      </c>
      <c r="D38" s="107"/>
      <c r="G38" s="116"/>
    </row>
    <row r="39" spans="1:8" x14ac:dyDescent="0.2">
      <c r="A39" s="138">
        <v>13</v>
      </c>
      <c r="B39" s="115" t="s">
        <v>129</v>
      </c>
      <c r="C39" s="139" t="s">
        <v>514</v>
      </c>
      <c r="D39" s="107"/>
      <c r="G39" s="116"/>
    </row>
    <row r="40" spans="1:8" x14ac:dyDescent="0.2">
      <c r="A40" s="138">
        <v>15</v>
      </c>
      <c r="B40" s="115" t="s">
        <v>129</v>
      </c>
      <c r="C40" s="139" t="s">
        <v>514</v>
      </c>
      <c r="D40" s="107"/>
      <c r="F40" s="117"/>
      <c r="G40" s="116"/>
      <c r="H40" s="117"/>
    </row>
    <row r="41" spans="1:8" x14ac:dyDescent="0.2">
      <c r="A41" s="138">
        <v>16</v>
      </c>
      <c r="B41" s="115" t="s">
        <v>130</v>
      </c>
      <c r="C41" s="139" t="s">
        <v>514</v>
      </c>
      <c r="D41" s="107"/>
      <c r="G41" s="116"/>
      <c r="H41" s="117"/>
    </row>
    <row r="42" spans="1:8" x14ac:dyDescent="0.2">
      <c r="A42" s="138">
        <v>17</v>
      </c>
      <c r="B42" s="115" t="s">
        <v>130</v>
      </c>
      <c r="C42" s="139" t="s">
        <v>514</v>
      </c>
      <c r="D42" s="107"/>
      <c r="G42" s="116"/>
    </row>
    <row r="43" spans="1:8" x14ac:dyDescent="0.2">
      <c r="A43" s="138">
        <v>18</v>
      </c>
      <c r="B43" s="115" t="s">
        <v>130</v>
      </c>
      <c r="C43" s="139" t="s">
        <v>514</v>
      </c>
      <c r="D43" s="107"/>
      <c r="G43" s="116"/>
    </row>
    <row r="44" spans="1:8" x14ac:dyDescent="0.2">
      <c r="A44" s="138">
        <v>19</v>
      </c>
      <c r="B44" s="115" t="s">
        <v>130</v>
      </c>
      <c r="C44" s="139" t="s">
        <v>514</v>
      </c>
      <c r="D44" s="107"/>
      <c r="G44" s="116"/>
    </row>
    <row r="45" spans="1:8" x14ac:dyDescent="0.2">
      <c r="A45" s="138">
        <v>20</v>
      </c>
      <c r="B45" s="115" t="s">
        <v>130</v>
      </c>
      <c r="C45" s="139" t="s">
        <v>514</v>
      </c>
      <c r="D45" s="107"/>
      <c r="G45" s="116"/>
    </row>
    <row r="46" spans="1:8" x14ac:dyDescent="0.2">
      <c r="A46" s="138">
        <v>21</v>
      </c>
      <c r="B46" s="115" t="s">
        <v>130</v>
      </c>
      <c r="C46" s="139" t="s">
        <v>514</v>
      </c>
      <c r="D46" s="107"/>
      <c r="G46" s="116"/>
    </row>
    <row r="47" spans="1:8" x14ac:dyDescent="0.2">
      <c r="A47" s="138">
        <v>22</v>
      </c>
      <c r="B47" s="115" t="s">
        <v>130</v>
      </c>
      <c r="C47" s="139" t="s">
        <v>514</v>
      </c>
      <c r="D47" s="107"/>
      <c r="G47" s="116"/>
    </row>
    <row r="48" spans="1:8" x14ac:dyDescent="0.2">
      <c r="A48" s="138">
        <v>23</v>
      </c>
      <c r="B48" s="115" t="s">
        <v>131</v>
      </c>
      <c r="C48" s="139" t="s">
        <v>514</v>
      </c>
      <c r="D48" s="107"/>
      <c r="G48" s="116"/>
    </row>
    <row r="49" spans="1:8" x14ac:dyDescent="0.2">
      <c r="A49" s="138">
        <v>24</v>
      </c>
      <c r="B49" s="115" t="s">
        <v>131</v>
      </c>
      <c r="C49" s="139" t="s">
        <v>514</v>
      </c>
      <c r="D49" s="107"/>
      <c r="G49" s="116"/>
    </row>
    <row r="50" spans="1:8" x14ac:dyDescent="0.2">
      <c r="A50" s="138">
        <v>25</v>
      </c>
      <c r="B50" s="115" t="s">
        <v>131</v>
      </c>
      <c r="C50" s="139" t="s">
        <v>514</v>
      </c>
      <c r="D50" s="107"/>
      <c r="G50" s="116"/>
    </row>
    <row r="51" spans="1:8" x14ac:dyDescent="0.2">
      <c r="A51" s="138">
        <v>26</v>
      </c>
      <c r="B51" s="115" t="s">
        <v>131</v>
      </c>
      <c r="C51" s="139" t="s">
        <v>514</v>
      </c>
      <c r="D51" s="107"/>
      <c r="G51" s="116"/>
    </row>
    <row r="52" spans="1:8" x14ac:dyDescent="0.2">
      <c r="A52" s="138">
        <v>28</v>
      </c>
      <c r="B52" s="115" t="s">
        <v>131</v>
      </c>
      <c r="C52" s="139" t="s">
        <v>514</v>
      </c>
      <c r="D52" s="107"/>
      <c r="G52" s="116"/>
    </row>
    <row r="53" spans="1:8" x14ac:dyDescent="0.2">
      <c r="A53" s="138">
        <v>29</v>
      </c>
      <c r="B53" s="115" t="s">
        <v>131</v>
      </c>
      <c r="C53" s="139" t="s">
        <v>514</v>
      </c>
      <c r="D53" s="107"/>
      <c r="G53" s="116"/>
    </row>
    <row r="54" spans="1:8" x14ac:dyDescent="0.2">
      <c r="A54" s="138">
        <v>30</v>
      </c>
      <c r="B54" s="115" t="s">
        <v>131</v>
      </c>
      <c r="C54" s="139" t="s">
        <v>514</v>
      </c>
      <c r="D54" s="107"/>
      <c r="G54" s="116"/>
    </row>
    <row r="55" spans="1:8" x14ac:dyDescent="0.2">
      <c r="A55" s="138">
        <v>31</v>
      </c>
      <c r="B55" s="115" t="s">
        <v>131</v>
      </c>
      <c r="C55" s="139" t="s">
        <v>514</v>
      </c>
      <c r="D55" s="107"/>
      <c r="G55" s="116"/>
    </row>
    <row r="56" spans="1:8" x14ac:dyDescent="0.2">
      <c r="A56" s="138">
        <v>32</v>
      </c>
      <c r="B56" s="115" t="s">
        <v>131</v>
      </c>
      <c r="C56" s="139" t="s">
        <v>514</v>
      </c>
      <c r="D56" s="107"/>
      <c r="F56" s="117"/>
      <c r="G56" s="116"/>
      <c r="H56" s="117"/>
    </row>
    <row r="57" spans="1:8" x14ac:dyDescent="0.2">
      <c r="A57" s="138">
        <v>33</v>
      </c>
      <c r="B57" s="115" t="s">
        <v>131</v>
      </c>
      <c r="C57" s="139" t="s">
        <v>514</v>
      </c>
      <c r="D57" s="107"/>
      <c r="F57" s="117"/>
      <c r="G57" s="116"/>
      <c r="H57" s="117"/>
    </row>
    <row r="58" spans="1:8" x14ac:dyDescent="0.2">
      <c r="A58" s="138">
        <v>34</v>
      </c>
      <c r="B58" s="115" t="s">
        <v>131</v>
      </c>
      <c r="C58" s="139" t="s">
        <v>514</v>
      </c>
      <c r="D58" s="107"/>
      <c r="F58" s="117"/>
      <c r="G58" s="116"/>
      <c r="H58" s="117"/>
    </row>
    <row r="59" spans="1:8" x14ac:dyDescent="0.2">
      <c r="A59" s="138">
        <v>35</v>
      </c>
      <c r="B59" s="115" t="s">
        <v>131</v>
      </c>
      <c r="C59" s="139" t="s">
        <v>514</v>
      </c>
      <c r="D59" s="107"/>
      <c r="F59" s="117"/>
      <c r="G59" s="116"/>
      <c r="H59" s="117"/>
    </row>
    <row r="60" spans="1:8" x14ac:dyDescent="0.2">
      <c r="A60" s="138">
        <v>36</v>
      </c>
      <c r="B60" s="115" t="s">
        <v>131</v>
      </c>
      <c r="C60" s="139" t="s">
        <v>514</v>
      </c>
      <c r="D60" s="107"/>
      <c r="F60" s="117"/>
      <c r="G60" s="116"/>
      <c r="H60" s="117"/>
    </row>
    <row r="61" spans="1:8" x14ac:dyDescent="0.2">
      <c r="A61" s="138">
        <v>37</v>
      </c>
      <c r="B61" s="115" t="s">
        <v>131</v>
      </c>
      <c r="C61" s="139" t="s">
        <v>514</v>
      </c>
      <c r="D61" s="107"/>
      <c r="F61" s="117"/>
      <c r="G61" s="116"/>
      <c r="H61" s="117"/>
    </row>
    <row r="62" spans="1:8" x14ac:dyDescent="0.2">
      <c r="A62" s="138">
        <v>38</v>
      </c>
      <c r="B62" s="115" t="s">
        <v>131</v>
      </c>
      <c r="C62" s="139" t="s">
        <v>514</v>
      </c>
      <c r="D62" s="107"/>
      <c r="F62" s="117"/>
      <c r="G62" s="116"/>
      <c r="H62" s="117"/>
    </row>
    <row r="63" spans="1:8" x14ac:dyDescent="0.2">
      <c r="A63" s="138">
        <v>39</v>
      </c>
      <c r="B63" s="115" t="s">
        <v>131</v>
      </c>
      <c r="C63" s="139" t="s">
        <v>514</v>
      </c>
      <c r="D63" s="107"/>
      <c r="F63" s="117"/>
      <c r="G63" s="116"/>
      <c r="H63" s="117"/>
    </row>
    <row r="64" spans="1:8" x14ac:dyDescent="0.2">
      <c r="A64" s="138">
        <v>40</v>
      </c>
      <c r="B64" s="115" t="s">
        <v>130</v>
      </c>
      <c r="C64" s="139" t="s">
        <v>514</v>
      </c>
      <c r="D64" s="107"/>
      <c r="F64" s="117"/>
      <c r="G64" s="116"/>
      <c r="H64" s="117"/>
    </row>
    <row r="65" spans="1:8" x14ac:dyDescent="0.2">
      <c r="A65" s="138">
        <v>41</v>
      </c>
      <c r="B65" s="115" t="s">
        <v>137</v>
      </c>
      <c r="C65" s="139" t="s">
        <v>514</v>
      </c>
      <c r="D65" s="107"/>
      <c r="F65" s="117"/>
      <c r="G65" s="116"/>
      <c r="H65" s="117"/>
    </row>
    <row r="66" spans="1:8" x14ac:dyDescent="0.2">
      <c r="A66" s="138">
        <v>42</v>
      </c>
      <c r="B66" s="115" t="s">
        <v>138</v>
      </c>
      <c r="C66" s="139" t="s">
        <v>514</v>
      </c>
      <c r="D66" s="107"/>
      <c r="F66" s="117"/>
      <c r="G66" s="116"/>
      <c r="H66" s="117"/>
    </row>
    <row r="67" spans="1:8" x14ac:dyDescent="0.2">
      <c r="A67" s="138">
        <v>43</v>
      </c>
      <c r="B67" s="115" t="s">
        <v>138</v>
      </c>
      <c r="C67" s="139" t="s">
        <v>514</v>
      </c>
      <c r="D67" s="107"/>
      <c r="F67" s="117"/>
      <c r="G67" s="116"/>
      <c r="H67" s="117"/>
    </row>
    <row r="68" spans="1:8" x14ac:dyDescent="0.2">
      <c r="A68" s="138">
        <v>44</v>
      </c>
      <c r="B68" s="115" t="s">
        <v>137</v>
      </c>
      <c r="C68" s="139" t="s">
        <v>514</v>
      </c>
      <c r="D68" s="107"/>
      <c r="F68" s="117"/>
      <c r="G68" s="116"/>
      <c r="H68" s="117"/>
    </row>
    <row r="69" spans="1:8" x14ac:dyDescent="0.2">
      <c r="A69" s="138">
        <v>45</v>
      </c>
      <c r="B69" s="115" t="s">
        <v>139</v>
      </c>
      <c r="C69" s="139" t="s">
        <v>514</v>
      </c>
      <c r="D69" s="107"/>
      <c r="F69" s="117"/>
      <c r="G69" s="116"/>
      <c r="H69" s="117"/>
    </row>
    <row r="70" spans="1:8" x14ac:dyDescent="0.2">
      <c r="A70" s="138">
        <v>46</v>
      </c>
      <c r="B70" s="115" t="s">
        <v>140</v>
      </c>
      <c r="C70" s="139" t="s">
        <v>514</v>
      </c>
      <c r="D70" s="107"/>
      <c r="F70" s="117"/>
      <c r="G70" s="116"/>
      <c r="H70" s="117"/>
    </row>
    <row r="71" spans="1:8" x14ac:dyDescent="0.2">
      <c r="A71" s="138">
        <v>47</v>
      </c>
      <c r="B71" s="115" t="s">
        <v>141</v>
      </c>
      <c r="C71" s="139" t="s">
        <v>514</v>
      </c>
      <c r="D71" s="107"/>
      <c r="F71" s="117"/>
      <c r="G71" s="116"/>
      <c r="H71" s="117"/>
    </row>
    <row r="72" spans="1:8" x14ac:dyDescent="0.2">
      <c r="A72" s="138">
        <v>48</v>
      </c>
      <c r="B72" s="115" t="s">
        <v>142</v>
      </c>
      <c r="C72" s="139" t="s">
        <v>514</v>
      </c>
      <c r="D72" s="107"/>
      <c r="F72" s="117"/>
      <c r="G72" s="116"/>
      <c r="H72" s="117"/>
    </row>
    <row r="73" spans="1:8" x14ac:dyDescent="0.2">
      <c r="A73" s="138">
        <v>49</v>
      </c>
      <c r="B73" s="115" t="s">
        <v>130</v>
      </c>
      <c r="C73" s="139" t="s">
        <v>514</v>
      </c>
      <c r="D73" s="107"/>
      <c r="F73" s="117"/>
      <c r="G73" s="116"/>
      <c r="H73" s="117"/>
    </row>
    <row r="74" spans="1:8" x14ac:dyDescent="0.2">
      <c r="A74" s="138">
        <v>50</v>
      </c>
      <c r="B74" s="115" t="s">
        <v>143</v>
      </c>
      <c r="C74" s="139" t="s">
        <v>514</v>
      </c>
      <c r="D74" s="107"/>
      <c r="F74" s="117"/>
      <c r="G74" s="116"/>
      <c r="H74" s="117"/>
    </row>
    <row r="75" spans="1:8" x14ac:dyDescent="0.2">
      <c r="A75" s="138">
        <v>51</v>
      </c>
      <c r="B75" s="115" t="s">
        <v>144</v>
      </c>
      <c r="C75" s="139" t="s">
        <v>515</v>
      </c>
      <c r="D75" s="107"/>
      <c r="F75" s="117"/>
      <c r="G75" s="116"/>
      <c r="H75" s="117"/>
    </row>
    <row r="76" spans="1:8" x14ac:dyDescent="0.2">
      <c r="A76" s="138">
        <v>52</v>
      </c>
      <c r="B76" s="115" t="s">
        <v>145</v>
      </c>
      <c r="C76" s="139" t="s">
        <v>514</v>
      </c>
      <c r="D76" s="107"/>
      <c r="F76" s="117"/>
      <c r="G76" s="116"/>
      <c r="H76" s="117"/>
    </row>
    <row r="77" spans="1:8" x14ac:dyDescent="0.2">
      <c r="A77" s="138">
        <v>53</v>
      </c>
      <c r="B77" s="115" t="s">
        <v>145</v>
      </c>
      <c r="C77" s="139" t="s">
        <v>514</v>
      </c>
      <c r="D77" s="107"/>
      <c r="F77" s="117"/>
      <c r="G77" s="116"/>
      <c r="H77" s="117"/>
    </row>
    <row r="78" spans="1:8" x14ac:dyDescent="0.2">
      <c r="A78" s="138">
        <v>55</v>
      </c>
      <c r="B78" s="115" t="s">
        <v>145</v>
      </c>
      <c r="C78" s="139" t="s">
        <v>514</v>
      </c>
      <c r="D78" s="107"/>
      <c r="F78" s="117"/>
      <c r="G78" s="116"/>
      <c r="H78" s="117"/>
    </row>
    <row r="79" spans="1:8" x14ac:dyDescent="0.2">
      <c r="A79" s="138">
        <v>56</v>
      </c>
      <c r="B79" s="115" t="s">
        <v>145</v>
      </c>
      <c r="C79" s="139" t="s">
        <v>514</v>
      </c>
      <c r="D79" s="107"/>
      <c r="F79" s="117"/>
      <c r="G79" s="116"/>
      <c r="H79" s="117"/>
    </row>
    <row r="80" spans="1:8" x14ac:dyDescent="0.2">
      <c r="A80" s="138">
        <v>57</v>
      </c>
      <c r="B80" s="115" t="s">
        <v>145</v>
      </c>
      <c r="C80" s="139" t="s">
        <v>514</v>
      </c>
      <c r="D80" s="107"/>
      <c r="F80" s="117"/>
      <c r="G80" s="116"/>
      <c r="H80" s="117"/>
    </row>
    <row r="81" spans="1:8" x14ac:dyDescent="0.2">
      <c r="A81" s="138">
        <v>58</v>
      </c>
      <c r="B81" s="115" t="s">
        <v>133</v>
      </c>
      <c r="C81" s="139" t="s">
        <v>515</v>
      </c>
      <c r="D81" s="107"/>
      <c r="F81" s="117"/>
      <c r="G81" s="116"/>
      <c r="H81" s="117"/>
    </row>
    <row r="82" spans="1:8" x14ac:dyDescent="0.2">
      <c r="A82" s="138">
        <v>59</v>
      </c>
      <c r="B82" s="115" t="s">
        <v>145</v>
      </c>
      <c r="C82" s="139" t="s">
        <v>514</v>
      </c>
      <c r="D82" s="107"/>
      <c r="F82" s="117"/>
      <c r="G82" s="116"/>
      <c r="H82" s="117"/>
    </row>
    <row r="83" spans="1:8" x14ac:dyDescent="0.2">
      <c r="A83" s="138">
        <v>60</v>
      </c>
      <c r="B83" s="115" t="s">
        <v>145</v>
      </c>
      <c r="C83" s="139" t="s">
        <v>514</v>
      </c>
      <c r="D83" s="107"/>
      <c r="F83" s="117"/>
      <c r="G83" s="116"/>
      <c r="H83" s="117"/>
    </row>
    <row r="84" spans="1:8" x14ac:dyDescent="0.2">
      <c r="A84" s="138">
        <v>62</v>
      </c>
      <c r="B84" s="115" t="s">
        <v>146</v>
      </c>
      <c r="C84" s="139" t="s">
        <v>515</v>
      </c>
      <c r="D84" s="107"/>
    </row>
    <row r="85" spans="1:8" x14ac:dyDescent="0.2">
      <c r="A85" s="138">
        <v>63</v>
      </c>
      <c r="B85" s="115" t="s">
        <v>138</v>
      </c>
      <c r="C85" s="139" t="s">
        <v>514</v>
      </c>
      <c r="D85" s="107"/>
    </row>
    <row r="86" spans="1:8" x14ac:dyDescent="0.2">
      <c r="A86" s="138">
        <v>64</v>
      </c>
      <c r="B86" s="115" t="s">
        <v>145</v>
      </c>
      <c r="C86" s="139" t="s">
        <v>514</v>
      </c>
      <c r="D86" s="107"/>
    </row>
    <row r="87" spans="1:8" x14ac:dyDescent="0.2">
      <c r="A87" s="138">
        <v>65</v>
      </c>
      <c r="B87" s="115" t="s">
        <v>147</v>
      </c>
      <c r="C87" s="139" t="s">
        <v>514</v>
      </c>
      <c r="D87" s="107"/>
    </row>
    <row r="88" spans="1:8" x14ac:dyDescent="0.2">
      <c r="A88" s="138">
        <v>66</v>
      </c>
      <c r="B88" s="115" t="s">
        <v>147</v>
      </c>
      <c r="C88" s="139" t="s">
        <v>514</v>
      </c>
      <c r="D88" s="107"/>
    </row>
    <row r="89" spans="1:8" x14ac:dyDescent="0.2">
      <c r="A89" s="138">
        <v>67</v>
      </c>
      <c r="B89" s="115" t="s">
        <v>148</v>
      </c>
      <c r="C89" s="139" t="s">
        <v>514</v>
      </c>
      <c r="D89" s="107"/>
    </row>
    <row r="90" spans="1:8" x14ac:dyDescent="0.2">
      <c r="A90" s="138">
        <v>71</v>
      </c>
      <c r="B90" s="115" t="s">
        <v>148</v>
      </c>
      <c r="C90" s="139" t="s">
        <v>514</v>
      </c>
      <c r="D90" s="107"/>
    </row>
    <row r="91" spans="1:8" x14ac:dyDescent="0.2">
      <c r="A91" s="138">
        <v>72</v>
      </c>
      <c r="B91" s="115" t="s">
        <v>148</v>
      </c>
      <c r="C91" s="139" t="s">
        <v>514</v>
      </c>
      <c r="D91" s="107"/>
    </row>
    <row r="92" spans="1:8" x14ac:dyDescent="0.2">
      <c r="A92" s="138">
        <v>73</v>
      </c>
      <c r="B92" s="115" t="s">
        <v>148</v>
      </c>
      <c r="C92" s="139" t="s">
        <v>514</v>
      </c>
      <c r="D92" s="107"/>
    </row>
    <row r="93" spans="1:8" x14ac:dyDescent="0.2">
      <c r="A93" s="138">
        <v>74</v>
      </c>
      <c r="B93" s="115" t="s">
        <v>149</v>
      </c>
      <c r="C93" s="139" t="s">
        <v>514</v>
      </c>
      <c r="D93" s="107"/>
    </row>
    <row r="94" spans="1:8" x14ac:dyDescent="0.2">
      <c r="A94" s="138">
        <v>75</v>
      </c>
      <c r="B94" s="115" t="s">
        <v>150</v>
      </c>
      <c r="C94" s="139" t="s">
        <v>514</v>
      </c>
      <c r="D94" s="107"/>
    </row>
    <row r="95" spans="1:8" x14ac:dyDescent="0.2">
      <c r="A95" s="138">
        <v>76</v>
      </c>
      <c r="B95" s="115" t="s">
        <v>150</v>
      </c>
      <c r="C95" s="139" t="s">
        <v>514</v>
      </c>
      <c r="D95" s="107"/>
    </row>
    <row r="96" spans="1:8" x14ac:dyDescent="0.2">
      <c r="A96" s="138">
        <v>77</v>
      </c>
      <c r="B96" s="115" t="s">
        <v>150</v>
      </c>
      <c r="C96" s="139" t="s">
        <v>514</v>
      </c>
      <c r="D96" s="107"/>
    </row>
    <row r="97" spans="1:4" x14ac:dyDescent="0.2">
      <c r="A97" s="138">
        <v>78</v>
      </c>
      <c r="B97" s="115" t="s">
        <v>151</v>
      </c>
      <c r="C97" s="139" t="s">
        <v>514</v>
      </c>
      <c r="D97" s="107"/>
    </row>
    <row r="98" spans="1:4" x14ac:dyDescent="0.2">
      <c r="A98" s="138">
        <v>79</v>
      </c>
      <c r="B98" s="115" t="s">
        <v>152</v>
      </c>
      <c r="C98" s="139" t="s">
        <v>515</v>
      </c>
      <c r="D98" s="107"/>
    </row>
    <row r="99" spans="1:4" x14ac:dyDescent="0.2">
      <c r="A99" s="138">
        <v>80</v>
      </c>
      <c r="B99" s="115" t="s">
        <v>153</v>
      </c>
      <c r="C99" s="139" t="s">
        <v>514</v>
      </c>
      <c r="D99" s="107"/>
    </row>
    <row r="100" spans="1:4" x14ac:dyDescent="0.2">
      <c r="A100" s="138">
        <v>81</v>
      </c>
      <c r="B100" s="115" t="s">
        <v>154</v>
      </c>
      <c r="C100" s="139" t="s">
        <v>514</v>
      </c>
      <c r="D100" s="107"/>
    </row>
    <row r="101" spans="1:4" x14ac:dyDescent="0.2">
      <c r="A101" s="138">
        <v>82</v>
      </c>
      <c r="B101" s="115" t="s">
        <v>155</v>
      </c>
      <c r="C101" s="139" t="s">
        <v>514</v>
      </c>
      <c r="D101" s="107"/>
    </row>
    <row r="102" spans="1:4" x14ac:dyDescent="0.2">
      <c r="A102" s="138">
        <v>83</v>
      </c>
      <c r="B102" s="115" t="s">
        <v>155</v>
      </c>
      <c r="C102" s="139" t="s">
        <v>514</v>
      </c>
      <c r="D102" s="107"/>
    </row>
    <row r="103" spans="1:4" x14ac:dyDescent="0.2">
      <c r="A103" s="138">
        <v>84</v>
      </c>
      <c r="B103" s="115" t="s">
        <v>155</v>
      </c>
      <c r="C103" s="139" t="s">
        <v>514</v>
      </c>
      <c r="D103" s="107"/>
    </row>
    <row r="104" spans="1:4" x14ac:dyDescent="0.2">
      <c r="A104" s="138">
        <v>85</v>
      </c>
      <c r="B104" s="115" t="s">
        <v>155</v>
      </c>
      <c r="C104" s="139" t="s">
        <v>514</v>
      </c>
      <c r="D104" s="107"/>
    </row>
    <row r="105" spans="1:4" x14ac:dyDescent="0.2">
      <c r="A105" s="138">
        <v>86</v>
      </c>
      <c r="B105" s="115" t="s">
        <v>155</v>
      </c>
      <c r="C105" s="139" t="s">
        <v>514</v>
      </c>
      <c r="D105" s="107"/>
    </row>
    <row r="106" spans="1:4" x14ac:dyDescent="0.2">
      <c r="A106" s="138">
        <v>87</v>
      </c>
      <c r="B106" s="115" t="s">
        <v>155</v>
      </c>
      <c r="C106" s="139" t="s">
        <v>514</v>
      </c>
      <c r="D106" s="107"/>
    </row>
    <row r="107" spans="1:4" x14ac:dyDescent="0.2">
      <c r="A107" s="138">
        <v>88</v>
      </c>
      <c r="B107" s="115" t="s">
        <v>155</v>
      </c>
      <c r="C107" s="139" t="s">
        <v>514</v>
      </c>
      <c r="D107" s="107"/>
    </row>
    <row r="108" spans="1:4" x14ac:dyDescent="0.2">
      <c r="A108" s="138">
        <v>91</v>
      </c>
      <c r="B108" s="115" t="s">
        <v>156</v>
      </c>
      <c r="C108" s="139" t="s">
        <v>514</v>
      </c>
      <c r="D108" s="107"/>
    </row>
    <row r="109" spans="1:4" x14ac:dyDescent="0.2">
      <c r="A109" s="138">
        <v>92</v>
      </c>
      <c r="B109" s="115" t="s">
        <v>156</v>
      </c>
      <c r="C109" s="139" t="s">
        <v>514</v>
      </c>
      <c r="D109" s="107"/>
    </row>
    <row r="110" spans="1:4" x14ac:dyDescent="0.2">
      <c r="A110" s="138">
        <v>93</v>
      </c>
      <c r="B110" s="115" t="s">
        <v>157</v>
      </c>
      <c r="C110" s="139" t="s">
        <v>515</v>
      </c>
      <c r="D110" s="107"/>
    </row>
    <row r="111" spans="1:4" x14ac:dyDescent="0.2">
      <c r="A111" s="138">
        <v>94</v>
      </c>
      <c r="B111" s="115" t="s">
        <v>156</v>
      </c>
      <c r="C111" s="139" t="s">
        <v>514</v>
      </c>
      <c r="D111" s="107"/>
    </row>
    <row r="112" spans="1:4" x14ac:dyDescent="0.2">
      <c r="A112" s="138">
        <v>95</v>
      </c>
      <c r="B112" s="115" t="s">
        <v>156</v>
      </c>
      <c r="C112" s="139" t="s">
        <v>514</v>
      </c>
      <c r="D112" s="107"/>
    </row>
    <row r="113" spans="1:4" x14ac:dyDescent="0.2">
      <c r="A113" s="138">
        <v>96</v>
      </c>
      <c r="B113" s="115" t="s">
        <v>156</v>
      </c>
      <c r="C113" s="139" t="s">
        <v>514</v>
      </c>
      <c r="D113" s="107"/>
    </row>
    <row r="114" spans="1:4" x14ac:dyDescent="0.2">
      <c r="A114" s="138">
        <v>97</v>
      </c>
      <c r="B114" s="115" t="s">
        <v>158</v>
      </c>
      <c r="C114" s="139" t="s">
        <v>514</v>
      </c>
      <c r="D114" s="107"/>
    </row>
    <row r="115" spans="1:4" x14ac:dyDescent="0.2">
      <c r="A115" s="138">
        <v>98</v>
      </c>
      <c r="B115" s="115" t="s">
        <v>159</v>
      </c>
      <c r="C115" s="139" t="s">
        <v>514</v>
      </c>
      <c r="D115" s="107"/>
    </row>
    <row r="116" spans="1:4" x14ac:dyDescent="0.2">
      <c r="A116" s="138">
        <v>99</v>
      </c>
      <c r="B116" s="115" t="s">
        <v>160</v>
      </c>
      <c r="C116" s="139" t="s">
        <v>514</v>
      </c>
      <c r="D116" s="107"/>
    </row>
    <row r="117" spans="1:4" x14ac:dyDescent="0.2">
      <c r="A117" s="138">
        <v>100</v>
      </c>
      <c r="B117" s="115" t="s">
        <v>160</v>
      </c>
      <c r="C117" s="139" t="s">
        <v>514</v>
      </c>
      <c r="D117" s="107"/>
    </row>
    <row r="118" spans="1:4" x14ac:dyDescent="0.2">
      <c r="A118" s="138">
        <v>101</v>
      </c>
      <c r="B118" s="115" t="s">
        <v>161</v>
      </c>
      <c r="C118" s="139" t="s">
        <v>514</v>
      </c>
      <c r="D118" s="107"/>
    </row>
    <row r="119" spans="1:4" x14ac:dyDescent="0.2">
      <c r="A119" s="138">
        <v>102</v>
      </c>
      <c r="B119" s="115" t="s">
        <v>161</v>
      </c>
      <c r="C119" s="139" t="s">
        <v>514</v>
      </c>
      <c r="D119" s="107"/>
    </row>
    <row r="120" spans="1:4" x14ac:dyDescent="0.2">
      <c r="A120" s="138">
        <v>103</v>
      </c>
      <c r="B120" s="115" t="s">
        <v>161</v>
      </c>
      <c r="C120" s="139" t="s">
        <v>514</v>
      </c>
      <c r="D120" s="107"/>
    </row>
    <row r="121" spans="1:4" x14ac:dyDescent="0.2">
      <c r="A121" s="138">
        <v>104</v>
      </c>
      <c r="B121" s="115" t="s">
        <v>162</v>
      </c>
      <c r="C121" s="139" t="s">
        <v>514</v>
      </c>
      <c r="D121" s="107"/>
    </row>
    <row r="122" spans="1:4" x14ac:dyDescent="0.2">
      <c r="A122" s="138">
        <v>105</v>
      </c>
      <c r="B122" s="115" t="s">
        <v>162</v>
      </c>
      <c r="C122" s="139" t="s">
        <v>514</v>
      </c>
      <c r="D122" s="107"/>
    </row>
    <row r="123" spans="1:4" x14ac:dyDescent="0.2">
      <c r="A123" s="138">
        <v>106</v>
      </c>
      <c r="B123" s="115" t="s">
        <v>162</v>
      </c>
      <c r="C123" s="139" t="s">
        <v>514</v>
      </c>
      <c r="D123" s="107"/>
    </row>
    <row r="124" spans="1:4" x14ac:dyDescent="0.2">
      <c r="A124" s="138">
        <v>107</v>
      </c>
      <c r="B124" s="115" t="s">
        <v>162</v>
      </c>
      <c r="C124" s="139" t="s">
        <v>514</v>
      </c>
      <c r="D124" s="107"/>
    </row>
    <row r="125" spans="1:4" x14ac:dyDescent="0.2">
      <c r="A125" s="138">
        <v>108</v>
      </c>
      <c r="B125" s="115" t="s">
        <v>162</v>
      </c>
      <c r="C125" s="139" t="s">
        <v>514</v>
      </c>
      <c r="D125" s="107"/>
    </row>
    <row r="126" spans="1:4" x14ac:dyDescent="0.2">
      <c r="A126" s="138">
        <v>109</v>
      </c>
      <c r="B126" s="115" t="s">
        <v>162</v>
      </c>
      <c r="C126" s="139" t="s">
        <v>514</v>
      </c>
      <c r="D126" s="107"/>
    </row>
    <row r="127" spans="1:4" x14ac:dyDescent="0.2">
      <c r="A127" s="138">
        <v>110</v>
      </c>
      <c r="B127" s="115" t="s">
        <v>162</v>
      </c>
      <c r="C127" s="139" t="s">
        <v>514</v>
      </c>
      <c r="D127" s="107"/>
    </row>
    <row r="128" spans="1:4" x14ac:dyDescent="0.2">
      <c r="A128" s="138">
        <v>111</v>
      </c>
      <c r="B128" s="115" t="s">
        <v>163</v>
      </c>
      <c r="C128" s="139" t="s">
        <v>514</v>
      </c>
      <c r="D128" s="107"/>
    </row>
    <row r="129" spans="1:4" x14ac:dyDescent="0.2">
      <c r="A129" s="138">
        <v>112</v>
      </c>
      <c r="B129" s="115" t="s">
        <v>164</v>
      </c>
      <c r="C129" s="139" t="s">
        <v>514</v>
      </c>
      <c r="D129" s="107"/>
    </row>
    <row r="130" spans="1:4" x14ac:dyDescent="0.2">
      <c r="A130" s="138">
        <v>113</v>
      </c>
      <c r="B130" s="115" t="s">
        <v>164</v>
      </c>
      <c r="C130" s="139" t="s">
        <v>514</v>
      </c>
      <c r="D130" s="107"/>
    </row>
    <row r="131" spans="1:4" x14ac:dyDescent="0.2">
      <c r="A131" s="138">
        <v>115</v>
      </c>
      <c r="B131" s="115" t="s">
        <v>164</v>
      </c>
      <c r="C131" s="139" t="s">
        <v>514</v>
      </c>
      <c r="D131" s="107"/>
    </row>
    <row r="132" spans="1:4" x14ac:dyDescent="0.2">
      <c r="A132" s="138">
        <v>116</v>
      </c>
      <c r="B132" s="115" t="s">
        <v>164</v>
      </c>
      <c r="C132" s="139" t="s">
        <v>514</v>
      </c>
      <c r="D132" s="107"/>
    </row>
    <row r="133" spans="1:4" x14ac:dyDescent="0.2">
      <c r="A133" s="138">
        <v>117</v>
      </c>
      <c r="B133" s="115" t="s">
        <v>164</v>
      </c>
      <c r="C133" s="139" t="s">
        <v>514</v>
      </c>
      <c r="D133" s="107"/>
    </row>
    <row r="134" spans="1:4" x14ac:dyDescent="0.2">
      <c r="A134" s="138">
        <v>118</v>
      </c>
      <c r="B134" s="115" t="s">
        <v>165</v>
      </c>
      <c r="C134" s="139" t="s">
        <v>514</v>
      </c>
      <c r="D134" s="107"/>
    </row>
    <row r="135" spans="1:4" x14ac:dyDescent="0.2">
      <c r="A135" s="138">
        <v>119</v>
      </c>
      <c r="B135" s="115" t="s">
        <v>165</v>
      </c>
      <c r="C135" s="139" t="s">
        <v>514</v>
      </c>
      <c r="D135" s="107"/>
    </row>
    <row r="136" spans="1:4" x14ac:dyDescent="0.2">
      <c r="A136" s="138">
        <v>120</v>
      </c>
      <c r="B136" s="115" t="s">
        <v>138</v>
      </c>
      <c r="C136" s="139" t="s">
        <v>514</v>
      </c>
      <c r="D136" s="107"/>
    </row>
    <row r="137" spans="1:4" x14ac:dyDescent="0.2">
      <c r="A137" s="138">
        <v>121</v>
      </c>
      <c r="B137" s="115" t="s">
        <v>166</v>
      </c>
      <c r="C137" s="139" t="s">
        <v>515</v>
      </c>
      <c r="D137" s="107"/>
    </row>
    <row r="138" spans="1:4" x14ac:dyDescent="0.2">
      <c r="A138" s="138">
        <v>122</v>
      </c>
      <c r="B138" s="115" t="s">
        <v>167</v>
      </c>
      <c r="C138" s="139" t="s">
        <v>515</v>
      </c>
      <c r="D138" s="107"/>
    </row>
    <row r="139" spans="1:4" x14ac:dyDescent="0.2">
      <c r="A139" s="138">
        <v>123</v>
      </c>
      <c r="B139" s="115" t="s">
        <v>168</v>
      </c>
      <c r="C139" s="139" t="s">
        <v>515</v>
      </c>
      <c r="D139" s="107"/>
    </row>
    <row r="140" spans="1:4" x14ac:dyDescent="0.2">
      <c r="A140" s="138">
        <v>124</v>
      </c>
      <c r="B140" s="115" t="s">
        <v>168</v>
      </c>
      <c r="C140" s="139" t="s">
        <v>515</v>
      </c>
      <c r="D140" s="107"/>
    </row>
    <row r="141" spans="1:4" x14ac:dyDescent="0.2">
      <c r="A141" s="138">
        <v>125</v>
      </c>
      <c r="B141" s="115" t="s">
        <v>168</v>
      </c>
      <c r="C141" s="139" t="s">
        <v>515</v>
      </c>
      <c r="D141" s="107"/>
    </row>
    <row r="142" spans="1:4" x14ac:dyDescent="0.2">
      <c r="A142" s="138">
        <v>126</v>
      </c>
      <c r="B142" s="115" t="s">
        <v>134</v>
      </c>
      <c r="C142" s="139" t="s">
        <v>515</v>
      </c>
      <c r="D142" s="107"/>
    </row>
    <row r="143" spans="1:4" x14ac:dyDescent="0.2">
      <c r="A143" s="138">
        <v>127</v>
      </c>
      <c r="B143" s="115" t="s">
        <v>169</v>
      </c>
      <c r="C143" s="139" t="s">
        <v>515</v>
      </c>
      <c r="D143" s="107"/>
    </row>
    <row r="144" spans="1:4" x14ac:dyDescent="0.2">
      <c r="A144" s="138">
        <v>128</v>
      </c>
      <c r="B144" s="115" t="s">
        <v>170</v>
      </c>
      <c r="C144" s="139" t="s">
        <v>515</v>
      </c>
      <c r="D144" s="107"/>
    </row>
    <row r="145" spans="1:4" x14ac:dyDescent="0.2">
      <c r="A145" s="138">
        <v>129</v>
      </c>
      <c r="B145" s="115" t="s">
        <v>169</v>
      </c>
      <c r="C145" s="139" t="s">
        <v>515</v>
      </c>
      <c r="D145" s="107"/>
    </row>
    <row r="146" spans="1:4" x14ac:dyDescent="0.2">
      <c r="A146" s="138">
        <v>130</v>
      </c>
      <c r="B146" s="115" t="s">
        <v>171</v>
      </c>
      <c r="C146" s="139" t="s">
        <v>515</v>
      </c>
      <c r="D146" s="107"/>
    </row>
    <row r="147" spans="1:4" x14ac:dyDescent="0.2">
      <c r="A147" s="138">
        <v>131</v>
      </c>
      <c r="B147" s="115" t="s">
        <v>171</v>
      </c>
      <c r="C147" s="139" t="s">
        <v>515</v>
      </c>
      <c r="D147" s="107"/>
    </row>
    <row r="148" spans="1:4" x14ac:dyDescent="0.2">
      <c r="A148" s="138">
        <v>132</v>
      </c>
      <c r="B148" s="115" t="s">
        <v>172</v>
      </c>
      <c r="C148" s="139" t="s">
        <v>515</v>
      </c>
      <c r="D148" s="107"/>
    </row>
    <row r="149" spans="1:4" x14ac:dyDescent="0.2">
      <c r="A149" s="138">
        <v>133</v>
      </c>
      <c r="B149" s="115" t="s">
        <v>172</v>
      </c>
      <c r="C149" s="139" t="s">
        <v>515</v>
      </c>
      <c r="D149" s="107"/>
    </row>
    <row r="150" spans="1:4" x14ac:dyDescent="0.2">
      <c r="A150" s="138">
        <v>134</v>
      </c>
      <c r="B150" s="115" t="s">
        <v>172</v>
      </c>
      <c r="C150" s="139" t="s">
        <v>515</v>
      </c>
      <c r="D150" s="107"/>
    </row>
    <row r="151" spans="1:4" x14ac:dyDescent="0.2">
      <c r="A151" s="138">
        <v>135</v>
      </c>
      <c r="B151" s="115" t="s">
        <v>172</v>
      </c>
      <c r="C151" s="139" t="s">
        <v>515</v>
      </c>
      <c r="D151" s="107"/>
    </row>
    <row r="152" spans="1:4" x14ac:dyDescent="0.2">
      <c r="A152" s="138">
        <v>136</v>
      </c>
      <c r="B152" s="115" t="s">
        <v>172</v>
      </c>
      <c r="C152" s="139" t="s">
        <v>515</v>
      </c>
      <c r="D152" s="107"/>
    </row>
    <row r="153" spans="1:4" x14ac:dyDescent="0.2">
      <c r="A153" s="138">
        <v>137</v>
      </c>
      <c r="B153" s="115" t="s">
        <v>172</v>
      </c>
      <c r="C153" s="139" t="s">
        <v>515</v>
      </c>
      <c r="D153" s="107"/>
    </row>
    <row r="154" spans="1:4" x14ac:dyDescent="0.2">
      <c r="A154" s="138">
        <v>138</v>
      </c>
      <c r="B154" s="115" t="s">
        <v>172</v>
      </c>
      <c r="C154" s="139" t="s">
        <v>515</v>
      </c>
      <c r="D154" s="107"/>
    </row>
    <row r="155" spans="1:4" x14ac:dyDescent="0.2">
      <c r="A155" s="138">
        <v>140</v>
      </c>
      <c r="B155" s="115" t="s">
        <v>157</v>
      </c>
      <c r="C155" s="139" t="s">
        <v>515</v>
      </c>
      <c r="D155" s="107"/>
    </row>
    <row r="156" spans="1:4" x14ac:dyDescent="0.2">
      <c r="A156" s="138">
        <v>141</v>
      </c>
      <c r="B156" s="115" t="s">
        <v>173</v>
      </c>
      <c r="C156" s="139" t="s">
        <v>515</v>
      </c>
      <c r="D156" s="107"/>
    </row>
    <row r="157" spans="1:4" x14ac:dyDescent="0.2">
      <c r="A157" s="138">
        <v>142</v>
      </c>
      <c r="B157" s="115" t="s">
        <v>173</v>
      </c>
      <c r="C157" s="139" t="s">
        <v>515</v>
      </c>
      <c r="D157" s="107"/>
    </row>
    <row r="158" spans="1:4" x14ac:dyDescent="0.2">
      <c r="A158" s="138">
        <v>143</v>
      </c>
      <c r="B158" s="115" t="s">
        <v>160</v>
      </c>
      <c r="C158" s="139" t="s">
        <v>514</v>
      </c>
      <c r="D158" s="107"/>
    </row>
    <row r="159" spans="1:4" x14ac:dyDescent="0.2">
      <c r="A159" s="138">
        <v>144</v>
      </c>
      <c r="B159" s="115" t="s">
        <v>174</v>
      </c>
      <c r="C159" s="139" t="s">
        <v>515</v>
      </c>
      <c r="D159" s="107"/>
    </row>
    <row r="160" spans="1:4" x14ac:dyDescent="0.2">
      <c r="A160" s="138">
        <v>145</v>
      </c>
      <c r="B160" s="115" t="s">
        <v>174</v>
      </c>
      <c r="C160" s="139" t="s">
        <v>515</v>
      </c>
      <c r="D160" s="107"/>
    </row>
    <row r="161" spans="1:4" x14ac:dyDescent="0.2">
      <c r="A161" s="138">
        <v>146</v>
      </c>
      <c r="B161" s="115" t="s">
        <v>174</v>
      </c>
      <c r="C161" s="139" t="s">
        <v>515</v>
      </c>
      <c r="D161" s="107"/>
    </row>
    <row r="162" spans="1:4" x14ac:dyDescent="0.2">
      <c r="A162" s="138">
        <v>147</v>
      </c>
      <c r="B162" s="115" t="s">
        <v>174</v>
      </c>
      <c r="C162" s="139" t="s">
        <v>515</v>
      </c>
      <c r="D162" s="107"/>
    </row>
    <row r="163" spans="1:4" x14ac:dyDescent="0.2">
      <c r="A163" s="138">
        <v>148</v>
      </c>
      <c r="B163" s="115" t="s">
        <v>175</v>
      </c>
      <c r="C163" s="139" t="s">
        <v>515</v>
      </c>
      <c r="D163" s="107"/>
    </row>
    <row r="164" spans="1:4" x14ac:dyDescent="0.2">
      <c r="A164" s="138">
        <v>149</v>
      </c>
      <c r="B164" s="115" t="s">
        <v>176</v>
      </c>
      <c r="C164" s="139" t="s">
        <v>515</v>
      </c>
      <c r="D164" s="107"/>
    </row>
    <row r="165" spans="1:4" x14ac:dyDescent="0.2">
      <c r="A165" s="138">
        <v>150</v>
      </c>
      <c r="B165" s="115" t="s">
        <v>134</v>
      </c>
      <c r="C165" s="139" t="s">
        <v>515</v>
      </c>
      <c r="D165" s="107"/>
    </row>
    <row r="166" spans="1:4" x14ac:dyDescent="0.2">
      <c r="A166" s="138">
        <v>151</v>
      </c>
      <c r="B166" s="115" t="s">
        <v>134</v>
      </c>
      <c r="C166" s="139" t="s">
        <v>515</v>
      </c>
      <c r="D166" s="107"/>
    </row>
    <row r="167" spans="1:4" x14ac:dyDescent="0.2">
      <c r="A167" s="138">
        <v>152</v>
      </c>
      <c r="B167" s="115" t="s">
        <v>134</v>
      </c>
      <c r="C167" s="139" t="s">
        <v>515</v>
      </c>
      <c r="D167" s="107"/>
    </row>
    <row r="168" spans="1:4" x14ac:dyDescent="0.2">
      <c r="A168" s="138">
        <v>153</v>
      </c>
      <c r="B168" s="115" t="s">
        <v>134</v>
      </c>
      <c r="C168" s="139" t="s">
        <v>515</v>
      </c>
      <c r="D168" s="107"/>
    </row>
    <row r="169" spans="1:4" x14ac:dyDescent="0.2">
      <c r="A169" s="138">
        <v>154</v>
      </c>
      <c r="B169" s="115" t="s">
        <v>134</v>
      </c>
      <c r="C169" s="139" t="s">
        <v>515</v>
      </c>
      <c r="D169" s="107"/>
    </row>
    <row r="170" spans="1:4" x14ac:dyDescent="0.2">
      <c r="A170" s="138">
        <v>155</v>
      </c>
      <c r="B170" s="115" t="s">
        <v>157</v>
      </c>
      <c r="C170" s="139" t="s">
        <v>514</v>
      </c>
      <c r="D170" s="107"/>
    </row>
    <row r="171" spans="1:4" x14ac:dyDescent="0.2">
      <c r="A171" s="138">
        <v>156</v>
      </c>
      <c r="B171" s="115" t="s">
        <v>134</v>
      </c>
      <c r="C171" s="139" t="s">
        <v>515</v>
      </c>
      <c r="D171" s="107"/>
    </row>
    <row r="172" spans="1:4" x14ac:dyDescent="0.2">
      <c r="A172" s="138">
        <v>157</v>
      </c>
      <c r="B172" s="115" t="s">
        <v>134</v>
      </c>
      <c r="C172" s="139" t="s">
        <v>515</v>
      </c>
      <c r="D172" s="107"/>
    </row>
    <row r="173" spans="1:4" x14ac:dyDescent="0.2">
      <c r="A173" s="138">
        <v>158</v>
      </c>
      <c r="B173" s="115" t="s">
        <v>134</v>
      </c>
      <c r="C173" s="139" t="s">
        <v>515</v>
      </c>
      <c r="D173" s="107"/>
    </row>
    <row r="174" spans="1:4" x14ac:dyDescent="0.2">
      <c r="A174" s="138">
        <v>159</v>
      </c>
      <c r="B174" s="115" t="s">
        <v>145</v>
      </c>
      <c r="C174" s="139" t="s">
        <v>514</v>
      </c>
      <c r="D174" s="107"/>
    </row>
    <row r="175" spans="1:4" x14ac:dyDescent="0.2">
      <c r="A175" s="138">
        <v>160</v>
      </c>
      <c r="B175" s="115" t="s">
        <v>134</v>
      </c>
      <c r="C175" s="139" t="s">
        <v>515</v>
      </c>
      <c r="D175" s="107"/>
    </row>
    <row r="176" spans="1:4" x14ac:dyDescent="0.2">
      <c r="A176" s="138">
        <v>161</v>
      </c>
      <c r="B176" s="115" t="s">
        <v>134</v>
      </c>
      <c r="C176" s="139" t="s">
        <v>515</v>
      </c>
      <c r="D176" s="107"/>
    </row>
    <row r="177" spans="1:4" x14ac:dyDescent="0.2">
      <c r="A177" s="138">
        <v>162</v>
      </c>
      <c r="B177" s="115" t="s">
        <v>134</v>
      </c>
      <c r="C177" s="139" t="s">
        <v>515</v>
      </c>
      <c r="D177" s="107"/>
    </row>
    <row r="178" spans="1:4" x14ac:dyDescent="0.2">
      <c r="A178" s="138">
        <v>163</v>
      </c>
      <c r="B178" s="115" t="s">
        <v>134</v>
      </c>
      <c r="C178" s="139" t="s">
        <v>515</v>
      </c>
      <c r="D178" s="107"/>
    </row>
    <row r="179" spans="1:4" x14ac:dyDescent="0.2">
      <c r="A179" s="138">
        <v>164</v>
      </c>
      <c r="B179" s="115" t="s">
        <v>134</v>
      </c>
      <c r="C179" s="139" t="s">
        <v>515</v>
      </c>
      <c r="D179" s="107"/>
    </row>
    <row r="180" spans="1:4" x14ac:dyDescent="0.2">
      <c r="A180" s="138">
        <v>165</v>
      </c>
      <c r="B180" s="115" t="s">
        <v>134</v>
      </c>
      <c r="C180" s="139" t="s">
        <v>515</v>
      </c>
      <c r="D180" s="107"/>
    </row>
    <row r="181" spans="1:4" x14ac:dyDescent="0.2">
      <c r="A181" s="138">
        <v>166</v>
      </c>
      <c r="B181" s="115" t="s">
        <v>134</v>
      </c>
      <c r="C181" s="139" t="s">
        <v>515</v>
      </c>
      <c r="D181" s="107"/>
    </row>
    <row r="182" spans="1:4" x14ac:dyDescent="0.2">
      <c r="A182" s="138">
        <v>167</v>
      </c>
      <c r="B182" s="115" t="s">
        <v>134</v>
      </c>
      <c r="C182" s="139" t="s">
        <v>515</v>
      </c>
      <c r="D182" s="107"/>
    </row>
    <row r="183" spans="1:4" x14ac:dyDescent="0.2">
      <c r="A183" s="138">
        <v>168</v>
      </c>
      <c r="B183" s="115" t="s">
        <v>134</v>
      </c>
      <c r="C183" s="139" t="s">
        <v>515</v>
      </c>
      <c r="D183" s="107"/>
    </row>
    <row r="184" spans="1:4" x14ac:dyDescent="0.2">
      <c r="A184" s="138">
        <v>169</v>
      </c>
      <c r="B184" s="115" t="s">
        <v>134</v>
      </c>
      <c r="C184" s="139" t="s">
        <v>515</v>
      </c>
      <c r="D184" s="107"/>
    </row>
    <row r="185" spans="1:4" x14ac:dyDescent="0.2">
      <c r="A185" s="138">
        <v>170</v>
      </c>
      <c r="B185" s="115" t="s">
        <v>134</v>
      </c>
      <c r="C185" s="139" t="s">
        <v>515</v>
      </c>
      <c r="D185" s="107"/>
    </row>
    <row r="186" spans="1:4" x14ac:dyDescent="0.2">
      <c r="A186" s="138">
        <v>171</v>
      </c>
      <c r="B186" s="115" t="s">
        <v>134</v>
      </c>
      <c r="C186" s="139" t="s">
        <v>515</v>
      </c>
      <c r="D186" s="107"/>
    </row>
    <row r="187" spans="1:4" x14ac:dyDescent="0.2">
      <c r="A187" s="138">
        <v>172</v>
      </c>
      <c r="B187" s="115" t="s">
        <v>134</v>
      </c>
      <c r="C187" s="139" t="s">
        <v>515</v>
      </c>
      <c r="D187" s="107"/>
    </row>
    <row r="188" spans="1:4" x14ac:dyDescent="0.2">
      <c r="A188" s="138">
        <v>173</v>
      </c>
      <c r="B188" s="115" t="s">
        <v>134</v>
      </c>
      <c r="C188" s="139" t="s">
        <v>515</v>
      </c>
      <c r="D188" s="107"/>
    </row>
    <row r="189" spans="1:4" x14ac:dyDescent="0.2">
      <c r="A189" s="138">
        <v>174</v>
      </c>
      <c r="B189" s="115" t="s">
        <v>134</v>
      </c>
      <c r="C189" s="139" t="s">
        <v>515</v>
      </c>
      <c r="D189" s="107"/>
    </row>
    <row r="190" spans="1:4" x14ac:dyDescent="0.2">
      <c r="A190" s="138">
        <v>175</v>
      </c>
      <c r="B190" s="115" t="s">
        <v>134</v>
      </c>
      <c r="C190" s="139" t="s">
        <v>515</v>
      </c>
      <c r="D190" s="107"/>
    </row>
    <row r="191" spans="1:4" x14ac:dyDescent="0.2">
      <c r="A191" s="138">
        <v>176</v>
      </c>
      <c r="B191" s="115" t="s">
        <v>134</v>
      </c>
      <c r="C191" s="139" t="s">
        <v>515</v>
      </c>
      <c r="D191" s="107"/>
    </row>
    <row r="192" spans="1:4" x14ac:dyDescent="0.2">
      <c r="A192" s="138">
        <v>177</v>
      </c>
      <c r="B192" s="115" t="s">
        <v>134</v>
      </c>
      <c r="C192" s="139" t="s">
        <v>515</v>
      </c>
      <c r="D192" s="107"/>
    </row>
    <row r="193" spans="1:4" x14ac:dyDescent="0.2">
      <c r="A193" s="138">
        <v>178</v>
      </c>
      <c r="B193" s="115" t="s">
        <v>177</v>
      </c>
      <c r="C193" s="139" t="s">
        <v>515</v>
      </c>
      <c r="D193" s="107"/>
    </row>
    <row r="194" spans="1:4" x14ac:dyDescent="0.2">
      <c r="A194" s="138">
        <v>179</v>
      </c>
      <c r="B194" s="115" t="s">
        <v>134</v>
      </c>
      <c r="C194" s="139" t="s">
        <v>515</v>
      </c>
      <c r="D194" s="107"/>
    </row>
    <row r="195" spans="1:4" x14ac:dyDescent="0.2">
      <c r="A195" s="138">
        <v>180</v>
      </c>
      <c r="B195" s="115" t="s">
        <v>134</v>
      </c>
      <c r="C195" s="139" t="s">
        <v>515</v>
      </c>
      <c r="D195" s="107"/>
    </row>
    <row r="196" spans="1:4" x14ac:dyDescent="0.2">
      <c r="A196" s="138">
        <v>181</v>
      </c>
      <c r="B196" s="115" t="s">
        <v>134</v>
      </c>
      <c r="C196" s="139" t="s">
        <v>515</v>
      </c>
      <c r="D196" s="107"/>
    </row>
    <row r="197" spans="1:4" x14ac:dyDescent="0.2">
      <c r="A197" s="138">
        <v>182</v>
      </c>
      <c r="B197" s="115" t="s">
        <v>134</v>
      </c>
      <c r="C197" s="139" t="s">
        <v>515</v>
      </c>
      <c r="D197" s="107"/>
    </row>
    <row r="198" spans="1:4" x14ac:dyDescent="0.2">
      <c r="A198" s="138">
        <v>183</v>
      </c>
      <c r="B198" s="115" t="s">
        <v>134</v>
      </c>
      <c r="C198" s="139" t="s">
        <v>515</v>
      </c>
      <c r="D198" s="107"/>
    </row>
    <row r="199" spans="1:4" x14ac:dyDescent="0.2">
      <c r="A199" s="138">
        <v>184</v>
      </c>
      <c r="B199" s="115" t="s">
        <v>134</v>
      </c>
      <c r="C199" s="139" t="s">
        <v>515</v>
      </c>
      <c r="D199" s="107"/>
    </row>
    <row r="200" spans="1:4" x14ac:dyDescent="0.2">
      <c r="A200" s="138">
        <v>185</v>
      </c>
      <c r="B200" s="115" t="s">
        <v>134</v>
      </c>
      <c r="C200" s="139" t="s">
        <v>515</v>
      </c>
      <c r="D200" s="107"/>
    </row>
    <row r="201" spans="1:4" x14ac:dyDescent="0.2">
      <c r="A201" s="138">
        <v>186</v>
      </c>
      <c r="B201" s="115" t="s">
        <v>134</v>
      </c>
      <c r="C201" s="139" t="s">
        <v>515</v>
      </c>
      <c r="D201" s="107"/>
    </row>
    <row r="202" spans="1:4" x14ac:dyDescent="0.2">
      <c r="A202" s="138">
        <v>187</v>
      </c>
      <c r="B202" s="115" t="s">
        <v>134</v>
      </c>
      <c r="C202" s="139" t="s">
        <v>515</v>
      </c>
      <c r="D202" s="107"/>
    </row>
    <row r="203" spans="1:4" x14ac:dyDescent="0.2">
      <c r="A203" s="138">
        <v>188</v>
      </c>
      <c r="B203" s="115" t="s">
        <v>134</v>
      </c>
      <c r="C203" s="139" t="s">
        <v>515</v>
      </c>
      <c r="D203" s="107"/>
    </row>
    <row r="204" spans="1:4" x14ac:dyDescent="0.2">
      <c r="A204" s="138">
        <v>189</v>
      </c>
      <c r="B204" s="115" t="s">
        <v>134</v>
      </c>
      <c r="C204" s="139" t="s">
        <v>514</v>
      </c>
      <c r="D204" s="107"/>
    </row>
    <row r="205" spans="1:4" x14ac:dyDescent="0.2">
      <c r="A205" s="138">
        <v>190</v>
      </c>
      <c r="B205" s="115" t="s">
        <v>134</v>
      </c>
      <c r="C205" s="139" t="s">
        <v>514</v>
      </c>
      <c r="D205" s="107"/>
    </row>
    <row r="206" spans="1:4" x14ac:dyDescent="0.2">
      <c r="A206" s="138">
        <v>191</v>
      </c>
      <c r="B206" s="115" t="s">
        <v>134</v>
      </c>
      <c r="C206" s="139" t="s">
        <v>514</v>
      </c>
      <c r="D206" s="107"/>
    </row>
    <row r="207" spans="1:4" x14ac:dyDescent="0.2">
      <c r="A207" s="138">
        <v>192</v>
      </c>
      <c r="B207" s="115" t="s">
        <v>134</v>
      </c>
      <c r="C207" s="139" t="s">
        <v>514</v>
      </c>
      <c r="D207" s="107"/>
    </row>
    <row r="208" spans="1:4" x14ac:dyDescent="0.2">
      <c r="A208" s="138">
        <v>193</v>
      </c>
      <c r="B208" s="115" t="s">
        <v>134</v>
      </c>
      <c r="C208" s="139" t="s">
        <v>514</v>
      </c>
      <c r="D208" s="107"/>
    </row>
    <row r="209" spans="1:4" x14ac:dyDescent="0.2">
      <c r="A209" s="138">
        <v>194</v>
      </c>
      <c r="B209" s="115" t="s">
        <v>134</v>
      </c>
      <c r="C209" s="139" t="s">
        <v>514</v>
      </c>
      <c r="D209" s="107"/>
    </row>
    <row r="210" spans="1:4" x14ac:dyDescent="0.2">
      <c r="A210" s="138">
        <v>195</v>
      </c>
      <c r="B210" s="115" t="s">
        <v>134</v>
      </c>
      <c r="C210" s="139" t="s">
        <v>514</v>
      </c>
      <c r="D210" s="107"/>
    </row>
    <row r="211" spans="1:4" x14ac:dyDescent="0.2">
      <c r="A211" s="138">
        <v>196</v>
      </c>
      <c r="B211" s="115" t="s">
        <v>134</v>
      </c>
      <c r="C211" s="139" t="s">
        <v>514</v>
      </c>
      <c r="D211" s="107"/>
    </row>
    <row r="212" spans="1:4" x14ac:dyDescent="0.2">
      <c r="A212" s="138">
        <v>197</v>
      </c>
      <c r="B212" s="115" t="s">
        <v>134</v>
      </c>
      <c r="C212" s="139" t="s">
        <v>514</v>
      </c>
      <c r="D212" s="107"/>
    </row>
    <row r="213" spans="1:4" x14ac:dyDescent="0.2">
      <c r="A213" s="138">
        <v>198</v>
      </c>
      <c r="B213" s="115" t="s">
        <v>134</v>
      </c>
      <c r="C213" s="139" t="s">
        <v>514</v>
      </c>
      <c r="D213" s="107"/>
    </row>
    <row r="214" spans="1:4" x14ac:dyDescent="0.2">
      <c r="A214" s="138">
        <v>199</v>
      </c>
      <c r="B214" s="115" t="s">
        <v>134</v>
      </c>
      <c r="C214" s="139" t="s">
        <v>514</v>
      </c>
      <c r="D214" s="107"/>
    </row>
    <row r="215" spans="1:4" x14ac:dyDescent="0.2">
      <c r="A215" s="138">
        <v>201</v>
      </c>
      <c r="B215" s="115" t="s">
        <v>134</v>
      </c>
      <c r="C215" s="139" t="s">
        <v>514</v>
      </c>
      <c r="D215" s="107"/>
    </row>
    <row r="216" spans="1:4" x14ac:dyDescent="0.2">
      <c r="A216" s="138">
        <v>202</v>
      </c>
      <c r="B216" s="115" t="s">
        <v>134</v>
      </c>
      <c r="C216" s="139" t="s">
        <v>514</v>
      </c>
      <c r="D216" s="107"/>
    </row>
    <row r="217" spans="1:4" x14ac:dyDescent="0.2">
      <c r="A217" s="138">
        <v>203</v>
      </c>
      <c r="B217" s="115" t="s">
        <v>134</v>
      </c>
      <c r="C217" s="139" t="s">
        <v>514</v>
      </c>
      <c r="D217" s="107"/>
    </row>
    <row r="218" spans="1:4" x14ac:dyDescent="0.2">
      <c r="A218" s="138">
        <v>204</v>
      </c>
      <c r="B218" s="115" t="s">
        <v>134</v>
      </c>
      <c r="C218" s="139" t="s">
        <v>514</v>
      </c>
      <c r="D218" s="107"/>
    </row>
    <row r="219" spans="1:4" x14ac:dyDescent="0.2">
      <c r="A219" s="138">
        <v>205</v>
      </c>
      <c r="B219" s="115" t="s">
        <v>134</v>
      </c>
      <c r="C219" s="139" t="s">
        <v>514</v>
      </c>
      <c r="D219" s="107"/>
    </row>
    <row r="220" spans="1:4" x14ac:dyDescent="0.2">
      <c r="A220" s="138">
        <v>206</v>
      </c>
      <c r="B220" s="115" t="s">
        <v>134</v>
      </c>
      <c r="C220" s="139" t="s">
        <v>514</v>
      </c>
      <c r="D220" s="107"/>
    </row>
    <row r="221" spans="1:4" x14ac:dyDescent="0.2">
      <c r="A221" s="138">
        <v>207</v>
      </c>
      <c r="B221" s="115" t="s">
        <v>134</v>
      </c>
      <c r="C221" s="139" t="s">
        <v>514</v>
      </c>
      <c r="D221" s="107"/>
    </row>
    <row r="222" spans="1:4" x14ac:dyDescent="0.2">
      <c r="A222" s="138">
        <v>208</v>
      </c>
      <c r="B222" s="115" t="s">
        <v>134</v>
      </c>
      <c r="C222" s="139" t="s">
        <v>514</v>
      </c>
      <c r="D222" s="107"/>
    </row>
    <row r="223" spans="1:4" x14ac:dyDescent="0.2">
      <c r="A223" s="138">
        <v>209</v>
      </c>
      <c r="B223" s="115" t="s">
        <v>134</v>
      </c>
      <c r="C223" s="139" t="s">
        <v>515</v>
      </c>
      <c r="D223" s="107"/>
    </row>
    <row r="224" spans="1:4" x14ac:dyDescent="0.2">
      <c r="A224" s="138">
        <v>210</v>
      </c>
      <c r="B224" s="115" t="s">
        <v>134</v>
      </c>
      <c r="C224" s="139" t="s">
        <v>515</v>
      </c>
      <c r="D224" s="107"/>
    </row>
    <row r="225" spans="1:4" x14ac:dyDescent="0.2">
      <c r="A225" s="138">
        <v>211</v>
      </c>
      <c r="B225" s="115" t="s">
        <v>134</v>
      </c>
      <c r="C225" s="139" t="s">
        <v>515</v>
      </c>
      <c r="D225" s="107"/>
    </row>
    <row r="226" spans="1:4" x14ac:dyDescent="0.2">
      <c r="A226" s="138">
        <v>212</v>
      </c>
      <c r="B226" s="115" t="s">
        <v>134</v>
      </c>
      <c r="C226" s="139" t="s">
        <v>515</v>
      </c>
      <c r="D226" s="107"/>
    </row>
    <row r="227" spans="1:4" x14ac:dyDescent="0.2">
      <c r="A227" s="138">
        <v>213</v>
      </c>
      <c r="B227" s="115" t="s">
        <v>134</v>
      </c>
      <c r="C227" s="139" t="s">
        <v>515</v>
      </c>
      <c r="D227" s="107"/>
    </row>
    <row r="228" spans="1:4" x14ac:dyDescent="0.2">
      <c r="A228" s="138">
        <v>214</v>
      </c>
      <c r="B228" s="115" t="s">
        <v>134</v>
      </c>
      <c r="C228" s="139" t="s">
        <v>515</v>
      </c>
      <c r="D228" s="107"/>
    </row>
    <row r="229" spans="1:4" x14ac:dyDescent="0.2">
      <c r="A229" s="138">
        <v>215</v>
      </c>
      <c r="B229" s="115" t="s">
        <v>134</v>
      </c>
      <c r="C229" s="139" t="s">
        <v>515</v>
      </c>
      <c r="D229" s="107"/>
    </row>
    <row r="230" spans="1:4" x14ac:dyDescent="0.2">
      <c r="A230" s="138">
        <v>216</v>
      </c>
      <c r="B230" s="115" t="s">
        <v>134</v>
      </c>
      <c r="C230" s="139" t="s">
        <v>515</v>
      </c>
      <c r="D230" s="107"/>
    </row>
    <row r="231" spans="1:4" x14ac:dyDescent="0.2">
      <c r="A231" s="138">
        <v>217</v>
      </c>
      <c r="B231" s="115" t="s">
        <v>134</v>
      </c>
      <c r="C231" s="139" t="s">
        <v>515</v>
      </c>
      <c r="D231" s="107"/>
    </row>
    <row r="232" spans="1:4" x14ac:dyDescent="0.2">
      <c r="A232" s="138">
        <v>218</v>
      </c>
      <c r="B232" s="115" t="s">
        <v>134</v>
      </c>
      <c r="C232" s="139" t="s">
        <v>515</v>
      </c>
      <c r="D232" s="107"/>
    </row>
    <row r="233" spans="1:4" x14ac:dyDescent="0.2">
      <c r="A233" s="138">
        <v>219</v>
      </c>
      <c r="B233" s="115" t="s">
        <v>134</v>
      </c>
      <c r="C233" s="139" t="s">
        <v>515</v>
      </c>
      <c r="D233" s="107"/>
    </row>
    <row r="234" spans="1:4" x14ac:dyDescent="0.2">
      <c r="A234" s="138">
        <v>220</v>
      </c>
      <c r="B234" s="115" t="s">
        <v>134</v>
      </c>
      <c r="C234" s="139" t="s">
        <v>515</v>
      </c>
      <c r="D234" s="107"/>
    </row>
    <row r="235" spans="1:4" x14ac:dyDescent="0.2">
      <c r="A235" s="138">
        <v>221</v>
      </c>
      <c r="B235" s="115" t="s">
        <v>134</v>
      </c>
      <c r="C235" s="139" t="s">
        <v>515</v>
      </c>
      <c r="D235" s="107"/>
    </row>
    <row r="236" spans="1:4" x14ac:dyDescent="0.2">
      <c r="A236" s="138">
        <v>222</v>
      </c>
      <c r="B236" s="115" t="s">
        <v>134</v>
      </c>
      <c r="C236" s="139" t="s">
        <v>515</v>
      </c>
      <c r="D236" s="107"/>
    </row>
    <row r="237" spans="1:4" x14ac:dyDescent="0.2">
      <c r="A237" s="138">
        <v>223</v>
      </c>
      <c r="B237" s="115" t="s">
        <v>134</v>
      </c>
      <c r="C237" s="139" t="s">
        <v>515</v>
      </c>
      <c r="D237" s="107"/>
    </row>
    <row r="238" spans="1:4" x14ac:dyDescent="0.2">
      <c r="A238" s="138">
        <v>224</v>
      </c>
      <c r="B238" s="115" t="s">
        <v>134</v>
      </c>
      <c r="C238" s="139" t="s">
        <v>515</v>
      </c>
      <c r="D238" s="107"/>
    </row>
    <row r="239" spans="1:4" x14ac:dyDescent="0.2">
      <c r="A239" s="138">
        <v>225</v>
      </c>
      <c r="B239" s="115" t="s">
        <v>134</v>
      </c>
      <c r="C239" s="139" t="s">
        <v>515</v>
      </c>
      <c r="D239" s="107"/>
    </row>
    <row r="240" spans="1:4" x14ac:dyDescent="0.2">
      <c r="A240" s="138">
        <v>226</v>
      </c>
      <c r="B240" s="115" t="s">
        <v>134</v>
      </c>
      <c r="C240" s="139" t="s">
        <v>515</v>
      </c>
      <c r="D240" s="107"/>
    </row>
    <row r="241" spans="1:4" x14ac:dyDescent="0.2">
      <c r="A241" s="138">
        <v>227</v>
      </c>
      <c r="B241" s="115" t="s">
        <v>134</v>
      </c>
      <c r="C241" s="139" t="s">
        <v>515</v>
      </c>
      <c r="D241" s="107"/>
    </row>
    <row r="242" spans="1:4" x14ac:dyDescent="0.2">
      <c r="A242" s="138">
        <v>228</v>
      </c>
      <c r="B242" s="115" t="s">
        <v>178</v>
      </c>
      <c r="C242" s="139" t="s">
        <v>514</v>
      </c>
      <c r="D242" s="107"/>
    </row>
    <row r="243" spans="1:4" x14ac:dyDescent="0.2">
      <c r="A243" s="138">
        <v>229</v>
      </c>
      <c r="B243" s="115" t="s">
        <v>178</v>
      </c>
      <c r="C243" s="139" t="s">
        <v>514</v>
      </c>
      <c r="D243" s="107"/>
    </row>
    <row r="244" spans="1:4" x14ac:dyDescent="0.2">
      <c r="A244" s="138">
        <v>230</v>
      </c>
      <c r="B244" s="115" t="s">
        <v>134</v>
      </c>
      <c r="C244" s="139" t="s">
        <v>514</v>
      </c>
      <c r="D244" s="107"/>
    </row>
    <row r="245" spans="1:4" x14ac:dyDescent="0.2">
      <c r="A245" s="138">
        <v>231</v>
      </c>
      <c r="B245" s="115" t="s">
        <v>157</v>
      </c>
      <c r="C245" s="139" t="s">
        <v>515</v>
      </c>
      <c r="D245" s="107"/>
    </row>
    <row r="246" spans="1:4" x14ac:dyDescent="0.2">
      <c r="A246" s="138">
        <v>233</v>
      </c>
      <c r="B246" s="115" t="s">
        <v>157</v>
      </c>
      <c r="C246" s="139" t="s">
        <v>515</v>
      </c>
      <c r="D246" s="107"/>
    </row>
    <row r="247" spans="1:4" x14ac:dyDescent="0.2">
      <c r="A247" s="138">
        <v>234</v>
      </c>
      <c r="B247" s="115" t="s">
        <v>157</v>
      </c>
      <c r="C247" s="139" t="s">
        <v>515</v>
      </c>
      <c r="D247" s="107"/>
    </row>
    <row r="248" spans="1:4" x14ac:dyDescent="0.2">
      <c r="A248" s="138">
        <v>235</v>
      </c>
      <c r="B248" s="115" t="s">
        <v>157</v>
      </c>
      <c r="C248" s="139" t="s">
        <v>515</v>
      </c>
      <c r="D248" s="107"/>
    </row>
    <row r="249" spans="1:4" x14ac:dyDescent="0.2">
      <c r="A249" s="138">
        <v>236</v>
      </c>
      <c r="B249" s="115" t="s">
        <v>157</v>
      </c>
      <c r="C249" s="139" t="s">
        <v>515</v>
      </c>
      <c r="D249" s="107"/>
    </row>
    <row r="250" spans="1:4" x14ac:dyDescent="0.2">
      <c r="A250" s="138">
        <v>237</v>
      </c>
      <c r="B250" s="115" t="s">
        <v>157</v>
      </c>
      <c r="C250" s="139" t="s">
        <v>515</v>
      </c>
      <c r="D250" s="107"/>
    </row>
    <row r="251" spans="1:4" x14ac:dyDescent="0.2">
      <c r="A251" s="138">
        <v>238</v>
      </c>
      <c r="B251" s="115" t="s">
        <v>134</v>
      </c>
      <c r="C251" s="139" t="s">
        <v>515</v>
      </c>
      <c r="D251" s="107"/>
    </row>
    <row r="252" spans="1:4" x14ac:dyDescent="0.2">
      <c r="A252" s="138">
        <v>241</v>
      </c>
      <c r="B252" s="115" t="s">
        <v>179</v>
      </c>
      <c r="C252" s="139" t="s">
        <v>515</v>
      </c>
      <c r="D252" s="107"/>
    </row>
    <row r="253" spans="1:4" x14ac:dyDescent="0.2">
      <c r="A253" s="138">
        <v>242</v>
      </c>
      <c r="B253" s="115" t="s">
        <v>180</v>
      </c>
      <c r="C253" s="139" t="s">
        <v>515</v>
      </c>
      <c r="D253" s="107"/>
    </row>
    <row r="254" spans="1:4" x14ac:dyDescent="0.2">
      <c r="A254" s="138">
        <v>243</v>
      </c>
      <c r="B254" s="115" t="s">
        <v>133</v>
      </c>
      <c r="C254" s="139" t="s">
        <v>515</v>
      </c>
      <c r="D254" s="107"/>
    </row>
    <row r="255" spans="1:4" x14ac:dyDescent="0.2">
      <c r="A255" s="138">
        <v>244</v>
      </c>
      <c r="B255" s="115" t="s">
        <v>134</v>
      </c>
      <c r="C255" s="139" t="s">
        <v>515</v>
      </c>
      <c r="D255" s="107"/>
    </row>
    <row r="256" spans="1:4" x14ac:dyDescent="0.2">
      <c r="A256" s="138">
        <v>245</v>
      </c>
      <c r="B256" s="115" t="s">
        <v>180</v>
      </c>
      <c r="C256" s="139" t="s">
        <v>515</v>
      </c>
      <c r="D256" s="107"/>
    </row>
    <row r="257" spans="1:4" x14ac:dyDescent="0.2">
      <c r="A257" s="138">
        <v>246</v>
      </c>
      <c r="B257" s="115" t="s">
        <v>181</v>
      </c>
      <c r="C257" s="139" t="s">
        <v>515</v>
      </c>
      <c r="D257" s="107"/>
    </row>
    <row r="258" spans="1:4" x14ac:dyDescent="0.2">
      <c r="A258" s="138">
        <v>247</v>
      </c>
      <c r="B258" s="115" t="s">
        <v>180</v>
      </c>
      <c r="C258" s="139" t="s">
        <v>515</v>
      </c>
      <c r="D258" s="107"/>
    </row>
    <row r="259" spans="1:4" x14ac:dyDescent="0.2">
      <c r="A259" s="138">
        <v>248</v>
      </c>
      <c r="B259" s="115" t="s">
        <v>134</v>
      </c>
      <c r="C259" s="139" t="s">
        <v>515</v>
      </c>
      <c r="D259" s="107"/>
    </row>
    <row r="260" spans="1:4" x14ac:dyDescent="0.2">
      <c r="A260" s="138">
        <v>249</v>
      </c>
      <c r="B260" s="115" t="s">
        <v>180</v>
      </c>
      <c r="C260" s="139" t="s">
        <v>515</v>
      </c>
      <c r="D260" s="107"/>
    </row>
    <row r="261" spans="1:4" x14ac:dyDescent="0.2">
      <c r="A261" s="138">
        <v>250</v>
      </c>
      <c r="B261" s="115" t="s">
        <v>182</v>
      </c>
      <c r="C261" s="139" t="s">
        <v>514</v>
      </c>
      <c r="D261" s="107"/>
    </row>
    <row r="262" spans="1:4" x14ac:dyDescent="0.2">
      <c r="A262" s="138">
        <v>251</v>
      </c>
      <c r="B262" s="115" t="s">
        <v>182</v>
      </c>
      <c r="C262" s="139" t="s">
        <v>514</v>
      </c>
      <c r="D262" s="107"/>
    </row>
    <row r="263" spans="1:4" x14ac:dyDescent="0.2">
      <c r="A263" s="138">
        <v>252</v>
      </c>
      <c r="B263" s="115" t="s">
        <v>182</v>
      </c>
      <c r="C263" s="139" t="s">
        <v>514</v>
      </c>
      <c r="D263" s="107"/>
    </row>
    <row r="264" spans="1:4" x14ac:dyDescent="0.2">
      <c r="A264" s="138">
        <v>253</v>
      </c>
      <c r="B264" s="115" t="s">
        <v>182</v>
      </c>
      <c r="C264" s="139" t="s">
        <v>514</v>
      </c>
      <c r="D264" s="107"/>
    </row>
    <row r="265" spans="1:4" x14ac:dyDescent="0.2">
      <c r="A265" s="138">
        <v>254</v>
      </c>
      <c r="B265" s="115" t="s">
        <v>183</v>
      </c>
      <c r="C265" s="139" t="s">
        <v>515</v>
      </c>
      <c r="D265" s="107"/>
    </row>
    <row r="266" spans="1:4" x14ac:dyDescent="0.2">
      <c r="A266" s="138">
        <v>255</v>
      </c>
      <c r="B266" s="115" t="s">
        <v>184</v>
      </c>
      <c r="C266" s="139" t="s">
        <v>515</v>
      </c>
      <c r="D266" s="107"/>
    </row>
    <row r="267" spans="1:4" x14ac:dyDescent="0.2">
      <c r="A267" s="138">
        <v>257</v>
      </c>
      <c r="B267" s="115" t="s">
        <v>185</v>
      </c>
      <c r="C267" s="139" t="s">
        <v>515</v>
      </c>
      <c r="D267" s="107"/>
    </row>
    <row r="268" spans="1:4" x14ac:dyDescent="0.2">
      <c r="A268" s="138">
        <v>258</v>
      </c>
      <c r="B268" s="115" t="s">
        <v>186</v>
      </c>
      <c r="C268" s="139" t="s">
        <v>515</v>
      </c>
      <c r="D268" s="107"/>
    </row>
    <row r="269" spans="1:4" x14ac:dyDescent="0.2">
      <c r="A269" s="138">
        <v>259</v>
      </c>
      <c r="B269" s="115" t="s">
        <v>187</v>
      </c>
      <c r="C269" s="139" t="s">
        <v>515</v>
      </c>
      <c r="D269" s="107"/>
    </row>
    <row r="270" spans="1:4" x14ac:dyDescent="0.2">
      <c r="A270" s="138">
        <v>260</v>
      </c>
      <c r="B270" s="115" t="s">
        <v>186</v>
      </c>
      <c r="C270" s="139" t="s">
        <v>514</v>
      </c>
      <c r="D270" s="107"/>
    </row>
    <row r="271" spans="1:4" x14ac:dyDescent="0.2">
      <c r="A271" s="138">
        <v>261</v>
      </c>
      <c r="B271" s="115" t="s">
        <v>186</v>
      </c>
      <c r="C271" s="139" t="s">
        <v>515</v>
      </c>
      <c r="D271" s="107"/>
    </row>
    <row r="272" spans="1:4" x14ac:dyDescent="0.2">
      <c r="A272" s="138">
        <v>262</v>
      </c>
      <c r="B272" s="115" t="s">
        <v>186</v>
      </c>
      <c r="C272" s="139" t="s">
        <v>515</v>
      </c>
      <c r="D272" s="107"/>
    </row>
    <row r="273" spans="1:4" x14ac:dyDescent="0.2">
      <c r="A273" s="138">
        <v>263</v>
      </c>
      <c r="B273" s="115" t="s">
        <v>186</v>
      </c>
      <c r="C273" s="139" t="s">
        <v>515</v>
      </c>
      <c r="D273" s="107"/>
    </row>
    <row r="274" spans="1:4" x14ac:dyDescent="0.2">
      <c r="A274" s="138">
        <v>264</v>
      </c>
      <c r="B274" s="115" t="s">
        <v>186</v>
      </c>
      <c r="C274" s="139" t="s">
        <v>515</v>
      </c>
      <c r="D274" s="107"/>
    </row>
    <row r="275" spans="1:4" x14ac:dyDescent="0.2">
      <c r="A275" s="138">
        <v>265</v>
      </c>
      <c r="B275" s="115" t="s">
        <v>188</v>
      </c>
      <c r="C275" s="139" t="s">
        <v>514</v>
      </c>
      <c r="D275" s="107"/>
    </row>
    <row r="276" spans="1:4" x14ac:dyDescent="0.2">
      <c r="A276" s="138">
        <v>266</v>
      </c>
      <c r="B276" s="115" t="s">
        <v>188</v>
      </c>
      <c r="C276" s="139" t="s">
        <v>514</v>
      </c>
      <c r="D276" s="107"/>
    </row>
    <row r="277" spans="1:4" x14ac:dyDescent="0.2">
      <c r="A277" s="138">
        <v>267</v>
      </c>
      <c r="B277" s="115" t="s">
        <v>188</v>
      </c>
      <c r="C277" s="139" t="s">
        <v>514</v>
      </c>
      <c r="D277" s="107"/>
    </row>
    <row r="278" spans="1:4" x14ac:dyDescent="0.2">
      <c r="A278" s="138">
        <v>268</v>
      </c>
      <c r="B278" s="115" t="s">
        <v>188</v>
      </c>
      <c r="C278" s="139" t="s">
        <v>514</v>
      </c>
      <c r="D278" s="107"/>
    </row>
    <row r="279" spans="1:4" x14ac:dyDescent="0.2">
      <c r="A279" s="138">
        <v>269</v>
      </c>
      <c r="B279" s="115" t="s">
        <v>188</v>
      </c>
      <c r="C279" s="139" t="s">
        <v>514</v>
      </c>
      <c r="D279" s="107"/>
    </row>
    <row r="280" spans="1:4" x14ac:dyDescent="0.2">
      <c r="A280" s="138">
        <v>270</v>
      </c>
      <c r="B280" s="115" t="s">
        <v>188</v>
      </c>
      <c r="C280" s="139" t="s">
        <v>514</v>
      </c>
      <c r="D280" s="107"/>
    </row>
    <row r="281" spans="1:4" x14ac:dyDescent="0.2">
      <c r="A281" s="138">
        <v>271</v>
      </c>
      <c r="B281" s="115" t="s">
        <v>188</v>
      </c>
      <c r="C281" s="139" t="s">
        <v>514</v>
      </c>
      <c r="D281" s="107"/>
    </row>
    <row r="282" spans="1:4" x14ac:dyDescent="0.2">
      <c r="A282" s="138">
        <v>272</v>
      </c>
      <c r="B282" s="115" t="s">
        <v>188</v>
      </c>
      <c r="C282" s="139" t="s">
        <v>514</v>
      </c>
      <c r="D282" s="107"/>
    </row>
    <row r="283" spans="1:4" x14ac:dyDescent="0.2">
      <c r="A283" s="138">
        <v>273</v>
      </c>
      <c r="B283" s="115" t="s">
        <v>188</v>
      </c>
      <c r="C283" s="139" t="s">
        <v>514</v>
      </c>
      <c r="D283" s="107"/>
    </row>
    <row r="284" spans="1:4" x14ac:dyDescent="0.2">
      <c r="A284" s="138">
        <v>274</v>
      </c>
      <c r="B284" s="115" t="s">
        <v>188</v>
      </c>
      <c r="C284" s="139" t="s">
        <v>514</v>
      </c>
      <c r="D284" s="107"/>
    </row>
    <row r="285" spans="1:4" x14ac:dyDescent="0.2">
      <c r="A285" s="138">
        <v>276</v>
      </c>
      <c r="B285" s="115" t="s">
        <v>188</v>
      </c>
      <c r="C285" s="139" t="s">
        <v>514</v>
      </c>
      <c r="D285" s="107"/>
    </row>
    <row r="286" spans="1:4" x14ac:dyDescent="0.2">
      <c r="A286" s="138">
        <v>277</v>
      </c>
      <c r="B286" s="115" t="s">
        <v>189</v>
      </c>
      <c r="C286" s="139" t="s">
        <v>514</v>
      </c>
      <c r="D286" s="107"/>
    </row>
    <row r="287" spans="1:4" x14ac:dyDescent="0.2">
      <c r="A287" s="138">
        <v>278</v>
      </c>
      <c r="B287" s="115" t="s">
        <v>190</v>
      </c>
      <c r="C287" s="139" t="s">
        <v>514</v>
      </c>
      <c r="D287" s="107"/>
    </row>
    <row r="288" spans="1:4" x14ac:dyDescent="0.2">
      <c r="A288" s="138">
        <v>279</v>
      </c>
      <c r="B288" s="115" t="s">
        <v>191</v>
      </c>
      <c r="C288" s="139" t="s">
        <v>514</v>
      </c>
      <c r="D288" s="107"/>
    </row>
    <row r="289" spans="1:4" x14ac:dyDescent="0.2">
      <c r="A289" s="138">
        <v>280</v>
      </c>
      <c r="B289" s="115" t="s">
        <v>192</v>
      </c>
      <c r="C289" s="139" t="s">
        <v>514</v>
      </c>
      <c r="D289" s="107"/>
    </row>
    <row r="290" spans="1:4" x14ac:dyDescent="0.2">
      <c r="A290" s="138">
        <v>281</v>
      </c>
      <c r="B290" s="115" t="s">
        <v>193</v>
      </c>
      <c r="C290" s="139" t="s">
        <v>515</v>
      </c>
      <c r="D290" s="107"/>
    </row>
    <row r="291" spans="1:4" x14ac:dyDescent="0.2">
      <c r="A291" s="138">
        <v>283</v>
      </c>
      <c r="B291" s="115" t="s">
        <v>194</v>
      </c>
      <c r="C291" s="139" t="s">
        <v>515</v>
      </c>
      <c r="D291" s="107"/>
    </row>
    <row r="292" spans="1:4" x14ac:dyDescent="0.2">
      <c r="A292" s="138">
        <v>284</v>
      </c>
      <c r="B292" s="115" t="s">
        <v>138</v>
      </c>
      <c r="C292" s="139" t="s">
        <v>514</v>
      </c>
      <c r="D292" s="107"/>
    </row>
    <row r="293" spans="1:4" x14ac:dyDescent="0.2">
      <c r="A293" s="138">
        <v>285</v>
      </c>
      <c r="B293" s="115" t="s">
        <v>138</v>
      </c>
      <c r="C293" s="139" t="s">
        <v>514</v>
      </c>
      <c r="D293" s="107"/>
    </row>
    <row r="294" spans="1:4" x14ac:dyDescent="0.2">
      <c r="A294" s="138">
        <v>286</v>
      </c>
      <c r="B294" s="115" t="s">
        <v>195</v>
      </c>
      <c r="C294" s="139" t="s">
        <v>514</v>
      </c>
      <c r="D294" s="107"/>
    </row>
    <row r="295" spans="1:4" x14ac:dyDescent="0.2">
      <c r="A295" s="138">
        <v>287</v>
      </c>
      <c r="B295" s="115" t="s">
        <v>196</v>
      </c>
      <c r="C295" s="139" t="s">
        <v>514</v>
      </c>
      <c r="D295" s="107"/>
    </row>
    <row r="296" spans="1:4" x14ac:dyDescent="0.2">
      <c r="A296" s="138">
        <v>288</v>
      </c>
      <c r="B296" s="115" t="s">
        <v>197</v>
      </c>
      <c r="C296" s="139" t="s">
        <v>514</v>
      </c>
      <c r="D296" s="107"/>
    </row>
    <row r="297" spans="1:4" x14ac:dyDescent="0.2">
      <c r="A297" s="138">
        <v>289</v>
      </c>
      <c r="B297" s="115" t="s">
        <v>197</v>
      </c>
      <c r="C297" s="139" t="s">
        <v>514</v>
      </c>
      <c r="D297" s="107"/>
    </row>
    <row r="298" spans="1:4" x14ac:dyDescent="0.2">
      <c r="A298" s="138">
        <v>290</v>
      </c>
      <c r="B298" s="115" t="s">
        <v>197</v>
      </c>
      <c r="C298" s="139" t="s">
        <v>514</v>
      </c>
      <c r="D298" s="107"/>
    </row>
    <row r="299" spans="1:4" x14ac:dyDescent="0.2">
      <c r="A299" s="138">
        <v>291</v>
      </c>
      <c r="B299" s="115" t="s">
        <v>197</v>
      </c>
      <c r="C299" s="139" t="s">
        <v>514</v>
      </c>
      <c r="D299" s="107"/>
    </row>
    <row r="300" spans="1:4" x14ac:dyDescent="0.2">
      <c r="A300" s="138">
        <v>292</v>
      </c>
      <c r="B300" s="115" t="s">
        <v>197</v>
      </c>
      <c r="C300" s="139" t="s">
        <v>514</v>
      </c>
      <c r="D300" s="107"/>
    </row>
    <row r="301" spans="1:4" x14ac:dyDescent="0.2">
      <c r="A301" s="138">
        <v>297</v>
      </c>
      <c r="B301" s="115" t="s">
        <v>197</v>
      </c>
      <c r="C301" s="139" t="s">
        <v>514</v>
      </c>
      <c r="D301" s="107"/>
    </row>
    <row r="302" spans="1:4" x14ac:dyDescent="0.2">
      <c r="A302" s="138">
        <v>298</v>
      </c>
      <c r="B302" s="115" t="s">
        <v>197</v>
      </c>
      <c r="C302" s="139" t="s">
        <v>514</v>
      </c>
      <c r="D302" s="107"/>
    </row>
    <row r="303" spans="1:4" x14ac:dyDescent="0.2">
      <c r="A303" s="138">
        <v>299</v>
      </c>
      <c r="B303" s="115" t="s">
        <v>197</v>
      </c>
      <c r="C303" s="139" t="s">
        <v>514</v>
      </c>
      <c r="D303" s="107"/>
    </row>
    <row r="304" spans="1:4" x14ac:dyDescent="0.2">
      <c r="A304" s="138">
        <v>300</v>
      </c>
      <c r="B304" s="115" t="s">
        <v>198</v>
      </c>
      <c r="C304" s="139" t="s">
        <v>515</v>
      </c>
      <c r="D304" s="107"/>
    </row>
    <row r="305" spans="1:4" x14ac:dyDescent="0.2">
      <c r="A305" s="138">
        <v>301</v>
      </c>
      <c r="B305" s="115" t="s">
        <v>199</v>
      </c>
      <c r="C305" s="139" t="s">
        <v>515</v>
      </c>
      <c r="D305" s="107"/>
    </row>
    <row r="306" spans="1:4" x14ac:dyDescent="0.2">
      <c r="A306" s="138">
        <v>302</v>
      </c>
      <c r="B306" s="115" t="s">
        <v>200</v>
      </c>
      <c r="C306" s="139" t="s">
        <v>515</v>
      </c>
      <c r="D306" s="107"/>
    </row>
    <row r="307" spans="1:4" x14ac:dyDescent="0.2">
      <c r="A307" s="138">
        <v>303</v>
      </c>
      <c r="B307" s="115" t="s">
        <v>197</v>
      </c>
      <c r="C307" s="139" t="s">
        <v>514</v>
      </c>
      <c r="D307" s="107"/>
    </row>
    <row r="308" spans="1:4" x14ac:dyDescent="0.2">
      <c r="A308" s="138">
        <v>304</v>
      </c>
      <c r="B308" s="115" t="s">
        <v>197</v>
      </c>
      <c r="C308" s="139" t="s">
        <v>514</v>
      </c>
      <c r="D308" s="107"/>
    </row>
    <row r="309" spans="1:4" x14ac:dyDescent="0.2">
      <c r="A309" s="138">
        <v>305</v>
      </c>
      <c r="B309" s="115" t="s">
        <v>201</v>
      </c>
      <c r="C309" s="139" t="s">
        <v>515</v>
      </c>
      <c r="D309" s="107"/>
    </row>
    <row r="310" spans="1:4" x14ac:dyDescent="0.2">
      <c r="A310" s="138">
        <v>306</v>
      </c>
      <c r="B310" s="115" t="s">
        <v>201</v>
      </c>
      <c r="C310" s="139" t="s">
        <v>515</v>
      </c>
      <c r="D310" s="107"/>
    </row>
    <row r="311" spans="1:4" x14ac:dyDescent="0.2">
      <c r="A311" s="138">
        <v>307</v>
      </c>
      <c r="B311" s="115" t="s">
        <v>201</v>
      </c>
      <c r="C311" s="139" t="s">
        <v>515</v>
      </c>
      <c r="D311" s="107"/>
    </row>
    <row r="312" spans="1:4" x14ac:dyDescent="0.2">
      <c r="A312" s="138">
        <v>308</v>
      </c>
      <c r="B312" s="115" t="s">
        <v>201</v>
      </c>
      <c r="C312" s="139" t="s">
        <v>515</v>
      </c>
      <c r="D312" s="107"/>
    </row>
    <row r="313" spans="1:4" x14ac:dyDescent="0.2">
      <c r="A313" s="138">
        <v>309</v>
      </c>
      <c r="B313" s="115" t="s">
        <v>202</v>
      </c>
      <c r="C313" s="139" t="s">
        <v>515</v>
      </c>
      <c r="D313" s="107"/>
    </row>
    <row r="314" spans="1:4" x14ac:dyDescent="0.2">
      <c r="A314" s="138">
        <v>310</v>
      </c>
      <c r="B314" s="115" t="s">
        <v>203</v>
      </c>
      <c r="C314" s="139" t="s">
        <v>515</v>
      </c>
      <c r="D314" s="107"/>
    </row>
    <row r="315" spans="1:4" x14ac:dyDescent="0.2">
      <c r="A315" s="138">
        <v>312</v>
      </c>
      <c r="B315" s="115" t="s">
        <v>204</v>
      </c>
      <c r="C315" s="139" t="s">
        <v>515</v>
      </c>
      <c r="D315" s="107"/>
    </row>
    <row r="316" spans="1:4" x14ac:dyDescent="0.2">
      <c r="A316" s="138">
        <v>313</v>
      </c>
      <c r="B316" s="115" t="s">
        <v>205</v>
      </c>
      <c r="C316" s="139" t="s">
        <v>514</v>
      </c>
      <c r="D316" s="107"/>
    </row>
    <row r="317" spans="1:4" x14ac:dyDescent="0.2">
      <c r="A317" s="138">
        <v>314</v>
      </c>
      <c r="B317" s="115" t="s">
        <v>206</v>
      </c>
      <c r="C317" s="139" t="s">
        <v>514</v>
      </c>
      <c r="D317" s="107"/>
    </row>
    <row r="318" spans="1:4" x14ac:dyDescent="0.2">
      <c r="A318" s="138">
        <v>315</v>
      </c>
      <c r="B318" s="115" t="s">
        <v>207</v>
      </c>
      <c r="C318" s="139" t="s">
        <v>514</v>
      </c>
      <c r="D318" s="107"/>
    </row>
    <row r="319" spans="1:4" x14ac:dyDescent="0.2">
      <c r="A319" s="138">
        <v>316</v>
      </c>
      <c r="B319" s="115" t="s">
        <v>208</v>
      </c>
      <c r="C319" s="139" t="s">
        <v>515</v>
      </c>
      <c r="D319" s="107"/>
    </row>
    <row r="320" spans="1:4" x14ac:dyDescent="0.2">
      <c r="A320" s="138">
        <v>317</v>
      </c>
      <c r="B320" s="115" t="s">
        <v>208</v>
      </c>
      <c r="C320" s="139" t="s">
        <v>515</v>
      </c>
      <c r="D320" s="107"/>
    </row>
    <row r="321" spans="1:4" x14ac:dyDescent="0.2">
      <c r="A321" s="138">
        <v>318</v>
      </c>
      <c r="B321" s="115" t="s">
        <v>208</v>
      </c>
      <c r="C321" s="139" t="s">
        <v>515</v>
      </c>
      <c r="D321" s="107"/>
    </row>
    <row r="322" spans="1:4" x14ac:dyDescent="0.2">
      <c r="A322" s="138">
        <v>319</v>
      </c>
      <c r="B322" s="115" t="s">
        <v>209</v>
      </c>
      <c r="C322" s="139" t="s">
        <v>515</v>
      </c>
      <c r="D322" s="107"/>
    </row>
    <row r="323" spans="1:4" x14ac:dyDescent="0.2">
      <c r="A323" s="138">
        <v>320</v>
      </c>
      <c r="B323" s="115" t="s">
        <v>208</v>
      </c>
      <c r="C323" s="139" t="s">
        <v>515</v>
      </c>
      <c r="D323" s="107"/>
    </row>
    <row r="324" spans="1:4" x14ac:dyDescent="0.2">
      <c r="A324" s="138">
        <v>321</v>
      </c>
      <c r="B324" s="115" t="s">
        <v>208</v>
      </c>
      <c r="C324" s="139" t="s">
        <v>515</v>
      </c>
      <c r="D324" s="107"/>
    </row>
    <row r="325" spans="1:4" x14ac:dyDescent="0.2">
      <c r="A325" s="138">
        <v>322</v>
      </c>
      <c r="B325" s="115" t="s">
        <v>208</v>
      </c>
      <c r="C325" s="139" t="s">
        <v>515</v>
      </c>
      <c r="D325" s="107"/>
    </row>
    <row r="326" spans="1:4" x14ac:dyDescent="0.2">
      <c r="A326" s="138">
        <v>323</v>
      </c>
      <c r="B326" s="115" t="s">
        <v>208</v>
      </c>
      <c r="C326" s="139" t="s">
        <v>515</v>
      </c>
      <c r="D326" s="107"/>
    </row>
    <row r="327" spans="1:4" x14ac:dyDescent="0.2">
      <c r="A327" s="138">
        <v>324</v>
      </c>
      <c r="B327" s="115" t="s">
        <v>212</v>
      </c>
      <c r="C327" s="139" t="s">
        <v>515</v>
      </c>
      <c r="D327" s="107"/>
    </row>
    <row r="328" spans="1:4" x14ac:dyDescent="0.2">
      <c r="A328" s="138">
        <v>325</v>
      </c>
      <c r="B328" s="115" t="s">
        <v>213</v>
      </c>
      <c r="C328" s="139" t="s">
        <v>515</v>
      </c>
      <c r="D328" s="107"/>
    </row>
    <row r="329" spans="1:4" x14ac:dyDescent="0.2">
      <c r="A329" s="138">
        <v>326</v>
      </c>
      <c r="B329" s="115" t="s">
        <v>213</v>
      </c>
      <c r="C329" s="139" t="s">
        <v>515</v>
      </c>
      <c r="D329" s="107"/>
    </row>
    <row r="330" spans="1:4" x14ac:dyDescent="0.2">
      <c r="A330" s="138">
        <v>327</v>
      </c>
      <c r="B330" s="115" t="s">
        <v>213</v>
      </c>
      <c r="C330" s="139" t="s">
        <v>515</v>
      </c>
      <c r="D330" s="107"/>
    </row>
    <row r="331" spans="1:4" x14ac:dyDescent="0.2">
      <c r="A331" s="138">
        <v>328</v>
      </c>
      <c r="B331" s="115" t="s">
        <v>213</v>
      </c>
      <c r="C331" s="139" t="s">
        <v>515</v>
      </c>
      <c r="D331" s="107"/>
    </row>
    <row r="332" spans="1:4" x14ac:dyDescent="0.2">
      <c r="A332" s="138">
        <v>329</v>
      </c>
      <c r="B332" s="115" t="s">
        <v>213</v>
      </c>
      <c r="C332" s="139" t="s">
        <v>515</v>
      </c>
      <c r="D332" s="107"/>
    </row>
    <row r="333" spans="1:4" x14ac:dyDescent="0.2">
      <c r="A333" s="138">
        <v>330</v>
      </c>
      <c r="B333" s="115" t="s">
        <v>213</v>
      </c>
      <c r="C333" s="139" t="s">
        <v>515</v>
      </c>
      <c r="D333" s="107"/>
    </row>
    <row r="334" spans="1:4" x14ac:dyDescent="0.2">
      <c r="A334" s="138">
        <v>331</v>
      </c>
      <c r="B334" s="115" t="s">
        <v>213</v>
      </c>
      <c r="C334" s="139" t="s">
        <v>515</v>
      </c>
      <c r="D334" s="107"/>
    </row>
    <row r="335" spans="1:4" x14ac:dyDescent="0.2">
      <c r="A335" s="138">
        <v>332</v>
      </c>
      <c r="B335" s="115" t="s">
        <v>213</v>
      </c>
      <c r="C335" s="139" t="s">
        <v>514</v>
      </c>
      <c r="D335" s="107"/>
    </row>
    <row r="336" spans="1:4" x14ac:dyDescent="0.2">
      <c r="A336" s="138">
        <v>334</v>
      </c>
      <c r="B336" s="115" t="s">
        <v>214</v>
      </c>
      <c r="C336" s="139" t="s">
        <v>515</v>
      </c>
      <c r="D336" s="107"/>
    </row>
    <row r="337" spans="1:4" x14ac:dyDescent="0.2">
      <c r="A337" s="138">
        <v>335</v>
      </c>
      <c r="B337" s="115" t="s">
        <v>215</v>
      </c>
      <c r="C337" s="139" t="s">
        <v>515</v>
      </c>
      <c r="D337" s="107"/>
    </row>
    <row r="338" spans="1:4" x14ac:dyDescent="0.2">
      <c r="A338" s="138">
        <v>336</v>
      </c>
      <c r="B338" s="115" t="s">
        <v>216</v>
      </c>
      <c r="C338" s="139" t="s">
        <v>514</v>
      </c>
      <c r="D338" s="107"/>
    </row>
    <row r="339" spans="1:4" x14ac:dyDescent="0.2">
      <c r="A339" s="138">
        <v>337</v>
      </c>
      <c r="B339" s="115" t="s">
        <v>216</v>
      </c>
      <c r="C339" s="139" t="s">
        <v>514</v>
      </c>
      <c r="D339" s="107"/>
    </row>
    <row r="340" spans="1:4" x14ac:dyDescent="0.2">
      <c r="A340" s="138">
        <v>338</v>
      </c>
      <c r="B340" s="115" t="s">
        <v>217</v>
      </c>
      <c r="C340" s="139" t="s">
        <v>515</v>
      </c>
      <c r="D340" s="107"/>
    </row>
    <row r="341" spans="1:4" x14ac:dyDescent="0.2">
      <c r="A341" s="138">
        <v>339</v>
      </c>
      <c r="B341" s="115" t="s">
        <v>218</v>
      </c>
      <c r="C341" s="139" t="s">
        <v>514</v>
      </c>
      <c r="D341" s="107"/>
    </row>
    <row r="342" spans="1:4" x14ac:dyDescent="0.2">
      <c r="A342" s="138">
        <v>340</v>
      </c>
      <c r="B342" s="115" t="s">
        <v>218</v>
      </c>
      <c r="C342" s="139" t="s">
        <v>514</v>
      </c>
      <c r="D342" s="107"/>
    </row>
    <row r="343" spans="1:4" x14ac:dyDescent="0.2">
      <c r="A343" s="138">
        <v>341</v>
      </c>
      <c r="B343" s="115" t="s">
        <v>218</v>
      </c>
      <c r="C343" s="139" t="s">
        <v>514</v>
      </c>
      <c r="D343" s="107"/>
    </row>
    <row r="344" spans="1:4" x14ac:dyDescent="0.2">
      <c r="A344" s="138">
        <v>342</v>
      </c>
      <c r="B344" s="115" t="s">
        <v>219</v>
      </c>
      <c r="C344" s="139" t="s">
        <v>515</v>
      </c>
      <c r="D344" s="107"/>
    </row>
    <row r="345" spans="1:4" x14ac:dyDescent="0.2">
      <c r="A345" s="138">
        <v>343</v>
      </c>
      <c r="B345" s="115" t="s">
        <v>220</v>
      </c>
      <c r="C345" s="139" t="s">
        <v>515</v>
      </c>
      <c r="D345" s="107"/>
    </row>
    <row r="346" spans="1:4" x14ac:dyDescent="0.2">
      <c r="A346" s="138">
        <v>344</v>
      </c>
      <c r="B346" s="115" t="s">
        <v>221</v>
      </c>
      <c r="C346" s="139" t="s">
        <v>515</v>
      </c>
      <c r="D346" s="107"/>
    </row>
    <row r="347" spans="1:4" x14ac:dyDescent="0.2">
      <c r="A347" s="138">
        <v>344</v>
      </c>
      <c r="B347" s="115" t="s">
        <v>221</v>
      </c>
      <c r="C347" s="139" t="s">
        <v>514</v>
      </c>
      <c r="D347" s="107"/>
    </row>
    <row r="348" spans="1:4" x14ac:dyDescent="0.2">
      <c r="A348" s="138">
        <v>345</v>
      </c>
      <c r="B348" s="115" t="s">
        <v>222</v>
      </c>
      <c r="C348" s="139" t="s">
        <v>515</v>
      </c>
      <c r="D348" s="107"/>
    </row>
    <row r="349" spans="1:4" x14ac:dyDescent="0.2">
      <c r="A349" s="138">
        <v>346</v>
      </c>
      <c r="B349" s="115" t="s">
        <v>223</v>
      </c>
      <c r="C349" s="139" t="s">
        <v>514</v>
      </c>
      <c r="D349" s="107"/>
    </row>
    <row r="350" spans="1:4" x14ac:dyDescent="0.2">
      <c r="A350" s="138">
        <v>347</v>
      </c>
      <c r="B350" s="115" t="s">
        <v>224</v>
      </c>
      <c r="C350" s="139" t="s">
        <v>514</v>
      </c>
      <c r="D350" s="107"/>
    </row>
    <row r="351" spans="1:4" x14ac:dyDescent="0.2">
      <c r="A351" s="138">
        <v>348</v>
      </c>
      <c r="B351" s="115" t="s">
        <v>224</v>
      </c>
      <c r="C351" s="139" t="s">
        <v>514</v>
      </c>
      <c r="D351" s="107"/>
    </row>
    <row r="352" spans="1:4" x14ac:dyDescent="0.2">
      <c r="A352" s="138">
        <v>349</v>
      </c>
      <c r="B352" s="115" t="s">
        <v>134</v>
      </c>
      <c r="C352" s="139" t="s">
        <v>515</v>
      </c>
      <c r="D352" s="107"/>
    </row>
    <row r="353" spans="1:4" x14ac:dyDescent="0.2">
      <c r="A353" s="138">
        <v>350</v>
      </c>
      <c r="B353" s="115" t="s">
        <v>225</v>
      </c>
      <c r="C353" s="139" t="s">
        <v>514</v>
      </c>
      <c r="D353" s="107"/>
    </row>
    <row r="354" spans="1:4" x14ac:dyDescent="0.2">
      <c r="A354" s="138">
        <v>351</v>
      </c>
      <c r="B354" s="115" t="s">
        <v>226</v>
      </c>
      <c r="C354" s="139" t="s">
        <v>515</v>
      </c>
      <c r="D354" s="107"/>
    </row>
    <row r="355" spans="1:4" x14ac:dyDescent="0.2">
      <c r="A355" s="138">
        <v>352</v>
      </c>
      <c r="B355" s="115" t="s">
        <v>227</v>
      </c>
      <c r="C355" s="139" t="s">
        <v>515</v>
      </c>
      <c r="D355" s="107"/>
    </row>
    <row r="356" spans="1:4" x14ac:dyDescent="0.2">
      <c r="A356" s="138">
        <v>353</v>
      </c>
      <c r="B356" s="115" t="s">
        <v>228</v>
      </c>
      <c r="C356" s="139" t="s">
        <v>515</v>
      </c>
      <c r="D356" s="107"/>
    </row>
    <row r="357" spans="1:4" x14ac:dyDescent="0.2">
      <c r="A357" s="138">
        <v>354</v>
      </c>
      <c r="B357" s="115" t="s">
        <v>145</v>
      </c>
      <c r="C357" s="139" t="s">
        <v>514</v>
      </c>
      <c r="D357" s="107"/>
    </row>
    <row r="358" spans="1:4" x14ac:dyDescent="0.2">
      <c r="A358" s="138">
        <v>355</v>
      </c>
      <c r="B358" s="115" t="s">
        <v>229</v>
      </c>
      <c r="C358" s="139" t="s">
        <v>515</v>
      </c>
      <c r="D358" s="107"/>
    </row>
    <row r="359" spans="1:4" x14ac:dyDescent="0.2">
      <c r="A359" s="138">
        <v>357</v>
      </c>
      <c r="B359" s="115" t="s">
        <v>230</v>
      </c>
      <c r="C359" s="139" t="s">
        <v>514</v>
      </c>
      <c r="D359" s="107"/>
    </row>
    <row r="360" spans="1:4" x14ac:dyDescent="0.2">
      <c r="A360" s="138">
        <v>358</v>
      </c>
      <c r="B360" s="115" t="s">
        <v>230</v>
      </c>
      <c r="C360" s="139" t="s">
        <v>514</v>
      </c>
      <c r="D360" s="107"/>
    </row>
    <row r="361" spans="1:4" x14ac:dyDescent="0.2">
      <c r="A361" s="138">
        <v>359</v>
      </c>
      <c r="B361" s="115" t="s">
        <v>230</v>
      </c>
      <c r="C361" s="139" t="s">
        <v>514</v>
      </c>
      <c r="D361" s="107"/>
    </row>
    <row r="362" spans="1:4" x14ac:dyDescent="0.2">
      <c r="A362" s="138">
        <v>360</v>
      </c>
      <c r="B362" s="115" t="s">
        <v>230</v>
      </c>
      <c r="C362" s="139" t="s">
        <v>514</v>
      </c>
      <c r="D362" s="107"/>
    </row>
    <row r="363" spans="1:4" x14ac:dyDescent="0.2">
      <c r="A363" s="138">
        <v>361</v>
      </c>
      <c r="B363" s="115" t="s">
        <v>230</v>
      </c>
      <c r="C363" s="139" t="s">
        <v>514</v>
      </c>
      <c r="D363" s="107"/>
    </row>
    <row r="364" spans="1:4" x14ac:dyDescent="0.2">
      <c r="A364" s="138">
        <v>362</v>
      </c>
      <c r="B364" s="115" t="s">
        <v>230</v>
      </c>
      <c r="C364" s="139" t="s">
        <v>514</v>
      </c>
      <c r="D364" s="107"/>
    </row>
    <row r="365" spans="1:4" x14ac:dyDescent="0.2">
      <c r="A365" s="138">
        <v>363</v>
      </c>
      <c r="B365" s="115" t="s">
        <v>230</v>
      </c>
      <c r="C365" s="139" t="s">
        <v>514</v>
      </c>
      <c r="D365" s="107"/>
    </row>
    <row r="366" spans="1:4" x14ac:dyDescent="0.2">
      <c r="A366" s="138">
        <v>364</v>
      </c>
      <c r="B366" s="115" t="s">
        <v>230</v>
      </c>
      <c r="C366" s="139" t="s">
        <v>514</v>
      </c>
      <c r="D366" s="107"/>
    </row>
    <row r="367" spans="1:4" x14ac:dyDescent="0.2">
      <c r="A367" s="138">
        <v>365</v>
      </c>
      <c r="B367" s="115" t="s">
        <v>230</v>
      </c>
      <c r="C367" s="139" t="s">
        <v>514</v>
      </c>
      <c r="D367" s="107"/>
    </row>
    <row r="368" spans="1:4" x14ac:dyDescent="0.2">
      <c r="A368" s="138">
        <v>366</v>
      </c>
      <c r="B368" s="115" t="s">
        <v>230</v>
      </c>
      <c r="C368" s="139" t="s">
        <v>514</v>
      </c>
      <c r="D368" s="107"/>
    </row>
    <row r="369" spans="1:4" x14ac:dyDescent="0.2">
      <c r="A369" s="138">
        <v>367</v>
      </c>
      <c r="B369" s="115" t="s">
        <v>230</v>
      </c>
      <c r="C369" s="139" t="s">
        <v>514</v>
      </c>
      <c r="D369" s="107"/>
    </row>
    <row r="370" spans="1:4" x14ac:dyDescent="0.2">
      <c r="A370" s="138">
        <v>368</v>
      </c>
      <c r="B370" s="115" t="s">
        <v>230</v>
      </c>
      <c r="C370" s="139" t="s">
        <v>514</v>
      </c>
      <c r="D370" s="107"/>
    </row>
    <row r="371" spans="1:4" x14ac:dyDescent="0.2">
      <c r="A371" s="138">
        <v>369</v>
      </c>
      <c r="B371" s="115" t="s">
        <v>230</v>
      </c>
      <c r="C371" s="139" t="s">
        <v>514</v>
      </c>
      <c r="D371" s="107"/>
    </row>
    <row r="372" spans="1:4" x14ac:dyDescent="0.2">
      <c r="A372" s="138">
        <v>370</v>
      </c>
      <c r="B372" s="115" t="s">
        <v>230</v>
      </c>
      <c r="C372" s="139" t="s">
        <v>514</v>
      </c>
      <c r="D372" s="107"/>
    </row>
    <row r="373" spans="1:4" x14ac:dyDescent="0.2">
      <c r="A373" s="138">
        <v>371</v>
      </c>
      <c r="B373" s="115" t="s">
        <v>230</v>
      </c>
      <c r="C373" s="139" t="s">
        <v>514</v>
      </c>
      <c r="D373" s="107"/>
    </row>
    <row r="374" spans="1:4" x14ac:dyDescent="0.2">
      <c r="A374" s="138">
        <v>372</v>
      </c>
      <c r="B374" s="115" t="s">
        <v>208</v>
      </c>
      <c r="C374" s="139" t="s">
        <v>515</v>
      </c>
      <c r="D374" s="107"/>
    </row>
    <row r="375" spans="1:4" x14ac:dyDescent="0.2">
      <c r="A375" s="138">
        <v>373</v>
      </c>
      <c r="B375" s="115" t="s">
        <v>157</v>
      </c>
      <c r="C375" s="139" t="s">
        <v>515</v>
      </c>
      <c r="D375" s="107"/>
    </row>
    <row r="376" spans="1:4" x14ac:dyDescent="0.2">
      <c r="A376" s="138">
        <v>374</v>
      </c>
      <c r="B376" s="115" t="s">
        <v>157</v>
      </c>
      <c r="C376" s="139" t="s">
        <v>515</v>
      </c>
      <c r="D376" s="107"/>
    </row>
    <row r="377" spans="1:4" x14ac:dyDescent="0.2">
      <c r="A377" s="138">
        <v>375</v>
      </c>
      <c r="B377" s="115" t="s">
        <v>157</v>
      </c>
      <c r="C377" s="139" t="s">
        <v>515</v>
      </c>
      <c r="D377" s="107"/>
    </row>
    <row r="378" spans="1:4" x14ac:dyDescent="0.2">
      <c r="A378" s="138">
        <v>376</v>
      </c>
      <c r="B378" s="115" t="s">
        <v>157</v>
      </c>
      <c r="C378" s="139" t="s">
        <v>515</v>
      </c>
      <c r="D378" s="107"/>
    </row>
    <row r="379" spans="1:4" x14ac:dyDescent="0.2">
      <c r="A379" s="138">
        <v>377</v>
      </c>
      <c r="B379" s="115" t="s">
        <v>157</v>
      </c>
      <c r="C379" s="139" t="s">
        <v>515</v>
      </c>
      <c r="D379" s="107"/>
    </row>
    <row r="380" spans="1:4" x14ac:dyDescent="0.2">
      <c r="A380" s="138">
        <v>378</v>
      </c>
      <c r="B380" s="115" t="s">
        <v>157</v>
      </c>
      <c r="C380" s="139" t="s">
        <v>515</v>
      </c>
      <c r="D380" s="107"/>
    </row>
    <row r="381" spans="1:4" x14ac:dyDescent="0.2">
      <c r="A381" s="138">
        <v>380</v>
      </c>
      <c r="B381" s="115" t="s">
        <v>157</v>
      </c>
      <c r="C381" s="139" t="s">
        <v>515</v>
      </c>
      <c r="D381" s="107"/>
    </row>
    <row r="382" spans="1:4" x14ac:dyDescent="0.2">
      <c r="A382" s="138">
        <v>381</v>
      </c>
      <c r="B382" s="115" t="s">
        <v>157</v>
      </c>
      <c r="C382" s="139" t="s">
        <v>515</v>
      </c>
      <c r="D382" s="107"/>
    </row>
    <row r="383" spans="1:4" x14ac:dyDescent="0.2">
      <c r="A383" s="138">
        <v>382</v>
      </c>
      <c r="B383" s="115" t="s">
        <v>157</v>
      </c>
      <c r="C383" s="139" t="s">
        <v>515</v>
      </c>
      <c r="D383" s="107"/>
    </row>
    <row r="384" spans="1:4" x14ac:dyDescent="0.2">
      <c r="A384" s="138">
        <v>384</v>
      </c>
      <c r="B384" s="115" t="s">
        <v>134</v>
      </c>
      <c r="C384" s="139" t="s">
        <v>515</v>
      </c>
      <c r="D384" s="107"/>
    </row>
    <row r="385" spans="1:4" x14ac:dyDescent="0.2">
      <c r="A385" s="138">
        <v>385</v>
      </c>
      <c r="B385" s="115" t="s">
        <v>157</v>
      </c>
      <c r="C385" s="139" t="s">
        <v>514</v>
      </c>
      <c r="D385" s="107"/>
    </row>
    <row r="386" spans="1:4" x14ac:dyDescent="0.2">
      <c r="A386" s="138">
        <v>386</v>
      </c>
      <c r="B386" s="115" t="s">
        <v>138</v>
      </c>
      <c r="C386" s="139" t="s">
        <v>514</v>
      </c>
      <c r="D386" s="107"/>
    </row>
    <row r="387" spans="1:4" x14ac:dyDescent="0.2">
      <c r="A387" s="138">
        <v>387</v>
      </c>
      <c r="B387" s="115" t="s">
        <v>162</v>
      </c>
      <c r="C387" s="139" t="s">
        <v>514</v>
      </c>
      <c r="D387" s="107"/>
    </row>
    <row r="388" spans="1:4" x14ac:dyDescent="0.2">
      <c r="A388" s="138">
        <v>388</v>
      </c>
      <c r="B388" s="115" t="s">
        <v>157</v>
      </c>
      <c r="C388" s="139" t="s">
        <v>514</v>
      </c>
      <c r="D388" s="107"/>
    </row>
    <row r="389" spans="1:4" x14ac:dyDescent="0.2">
      <c r="A389" s="138">
        <v>389</v>
      </c>
      <c r="B389" s="115" t="s">
        <v>148</v>
      </c>
      <c r="C389" s="139" t="s">
        <v>514</v>
      </c>
      <c r="D389" s="107"/>
    </row>
    <row r="390" spans="1:4" x14ac:dyDescent="0.2">
      <c r="A390" s="138">
        <v>390</v>
      </c>
      <c r="B390" s="115" t="s">
        <v>157</v>
      </c>
      <c r="C390" s="139" t="s">
        <v>515</v>
      </c>
      <c r="D390" s="107"/>
    </row>
    <row r="391" spans="1:4" x14ac:dyDescent="0.2">
      <c r="A391" s="138">
        <v>391</v>
      </c>
      <c r="B391" s="115" t="s">
        <v>231</v>
      </c>
      <c r="C391" s="139" t="s">
        <v>514</v>
      </c>
      <c r="D391" s="107"/>
    </row>
    <row r="392" spans="1:4" x14ac:dyDescent="0.2">
      <c r="A392" s="138">
        <v>392</v>
      </c>
      <c r="B392" s="115" t="s">
        <v>232</v>
      </c>
      <c r="C392" s="139" t="s">
        <v>515</v>
      </c>
      <c r="D392" s="107"/>
    </row>
    <row r="393" spans="1:4" x14ac:dyDescent="0.2">
      <c r="A393" s="138">
        <v>393</v>
      </c>
      <c r="B393" s="115" t="s">
        <v>233</v>
      </c>
      <c r="C393" s="139" t="s">
        <v>515</v>
      </c>
      <c r="D393" s="107"/>
    </row>
    <row r="394" spans="1:4" x14ac:dyDescent="0.2">
      <c r="A394" s="138">
        <v>394</v>
      </c>
      <c r="B394" s="115" t="s">
        <v>187</v>
      </c>
      <c r="C394" s="139" t="s">
        <v>515</v>
      </c>
      <c r="D394" s="107"/>
    </row>
    <row r="395" spans="1:4" x14ac:dyDescent="0.2">
      <c r="A395" s="138">
        <v>395</v>
      </c>
      <c r="B395" s="115" t="s">
        <v>234</v>
      </c>
      <c r="C395" s="139" t="s">
        <v>515</v>
      </c>
      <c r="D395" s="107"/>
    </row>
    <row r="396" spans="1:4" x14ac:dyDescent="0.2">
      <c r="A396" s="138">
        <v>396</v>
      </c>
      <c r="B396" s="115" t="s">
        <v>167</v>
      </c>
      <c r="C396" s="139" t="s">
        <v>515</v>
      </c>
      <c r="D396" s="107"/>
    </row>
    <row r="397" spans="1:4" x14ac:dyDescent="0.2">
      <c r="A397" s="138">
        <v>397</v>
      </c>
      <c r="B397" s="115" t="s">
        <v>235</v>
      </c>
      <c r="C397" s="139" t="s">
        <v>515</v>
      </c>
      <c r="D397" s="107"/>
    </row>
    <row r="398" spans="1:4" x14ac:dyDescent="0.2">
      <c r="A398" s="138">
        <v>398</v>
      </c>
      <c r="B398" s="115" t="s">
        <v>236</v>
      </c>
      <c r="C398" s="139" t="s">
        <v>515</v>
      </c>
      <c r="D398" s="107"/>
    </row>
    <row r="399" spans="1:4" x14ac:dyDescent="0.2">
      <c r="A399" s="138">
        <v>399</v>
      </c>
      <c r="B399" s="115" t="s">
        <v>237</v>
      </c>
      <c r="C399" s="139" t="s">
        <v>514</v>
      </c>
      <c r="D399" s="107"/>
    </row>
    <row r="400" spans="1:4" x14ac:dyDescent="0.2">
      <c r="A400" s="138">
        <v>400</v>
      </c>
      <c r="B400" s="115" t="s">
        <v>186</v>
      </c>
      <c r="C400" s="139" t="s">
        <v>515</v>
      </c>
      <c r="D400" s="107"/>
    </row>
    <row r="401" spans="1:4" x14ac:dyDescent="0.2">
      <c r="A401" s="138">
        <v>401</v>
      </c>
      <c r="B401" s="115" t="s">
        <v>238</v>
      </c>
      <c r="C401" s="139" t="s">
        <v>514</v>
      </c>
      <c r="D401" s="107"/>
    </row>
    <row r="402" spans="1:4" x14ac:dyDescent="0.2">
      <c r="A402" s="138">
        <v>403</v>
      </c>
      <c r="B402" s="115" t="s">
        <v>144</v>
      </c>
      <c r="C402" s="139" t="s">
        <v>515</v>
      </c>
      <c r="D402" s="107"/>
    </row>
    <row r="403" spans="1:4" x14ac:dyDescent="0.2">
      <c r="A403" s="138">
        <v>404</v>
      </c>
      <c r="B403" s="115" t="s">
        <v>239</v>
      </c>
      <c r="C403" s="139" t="s">
        <v>515</v>
      </c>
      <c r="D403" s="107"/>
    </row>
    <row r="404" spans="1:4" x14ac:dyDescent="0.2">
      <c r="A404" s="138">
        <v>405</v>
      </c>
      <c r="B404" s="115" t="s">
        <v>240</v>
      </c>
      <c r="C404" s="139" t="s">
        <v>514</v>
      </c>
      <c r="D404" s="107"/>
    </row>
    <row r="405" spans="1:4" x14ac:dyDescent="0.2">
      <c r="A405" s="138">
        <v>406</v>
      </c>
      <c r="B405" s="115" t="s">
        <v>241</v>
      </c>
      <c r="C405" s="139" t="s">
        <v>514</v>
      </c>
      <c r="D405" s="107"/>
    </row>
    <row r="406" spans="1:4" x14ac:dyDescent="0.2">
      <c r="A406" s="138">
        <v>407</v>
      </c>
      <c r="B406" s="115" t="s">
        <v>242</v>
      </c>
      <c r="C406" s="139" t="s">
        <v>514</v>
      </c>
      <c r="D406" s="107"/>
    </row>
    <row r="407" spans="1:4" x14ac:dyDescent="0.2">
      <c r="A407" s="138">
        <v>408</v>
      </c>
      <c r="B407" s="115" t="s">
        <v>243</v>
      </c>
      <c r="C407" s="139" t="s">
        <v>514</v>
      </c>
      <c r="D407" s="107"/>
    </row>
    <row r="408" spans="1:4" x14ac:dyDescent="0.2">
      <c r="A408" s="138">
        <v>409</v>
      </c>
      <c r="B408" s="115" t="s">
        <v>244</v>
      </c>
      <c r="C408" s="139" t="s">
        <v>514</v>
      </c>
      <c r="D408" s="107"/>
    </row>
    <row r="409" spans="1:4" x14ac:dyDescent="0.2">
      <c r="A409" s="138">
        <v>410</v>
      </c>
      <c r="B409" s="115" t="s">
        <v>245</v>
      </c>
      <c r="C409" s="139" t="s">
        <v>514</v>
      </c>
      <c r="D409" s="107"/>
    </row>
    <row r="410" spans="1:4" x14ac:dyDescent="0.2">
      <c r="A410" s="138">
        <v>411</v>
      </c>
      <c r="B410" s="115" t="s">
        <v>246</v>
      </c>
      <c r="C410" s="139" t="s">
        <v>514</v>
      </c>
      <c r="D410" s="107"/>
    </row>
    <row r="411" spans="1:4" x14ac:dyDescent="0.2">
      <c r="A411" s="138">
        <v>412</v>
      </c>
      <c r="B411" s="115" t="s">
        <v>247</v>
      </c>
      <c r="C411" s="139" t="s">
        <v>514</v>
      </c>
      <c r="D411" s="107"/>
    </row>
    <row r="412" spans="1:4" x14ac:dyDescent="0.2">
      <c r="A412" s="138">
        <v>413</v>
      </c>
      <c r="B412" s="115" t="s">
        <v>248</v>
      </c>
      <c r="C412" s="139" t="s">
        <v>514</v>
      </c>
      <c r="D412" s="107"/>
    </row>
    <row r="413" spans="1:4" x14ac:dyDescent="0.2">
      <c r="A413" s="138">
        <v>414</v>
      </c>
      <c r="B413" s="115" t="s">
        <v>249</v>
      </c>
      <c r="C413" s="139" t="s">
        <v>514</v>
      </c>
      <c r="D413" s="107"/>
    </row>
    <row r="414" spans="1:4" x14ac:dyDescent="0.2">
      <c r="A414" s="138">
        <v>415</v>
      </c>
      <c r="B414" s="115" t="s">
        <v>250</v>
      </c>
      <c r="C414" s="139" t="s">
        <v>514</v>
      </c>
      <c r="D414" s="107"/>
    </row>
    <row r="415" spans="1:4" x14ac:dyDescent="0.2">
      <c r="A415" s="138">
        <v>416</v>
      </c>
      <c r="B415" s="115" t="s">
        <v>251</v>
      </c>
      <c r="C415" s="139" t="s">
        <v>514</v>
      </c>
      <c r="D415" s="107"/>
    </row>
    <row r="416" spans="1:4" x14ac:dyDescent="0.2">
      <c r="A416" s="138">
        <v>417</v>
      </c>
      <c r="B416" s="115" t="s">
        <v>252</v>
      </c>
      <c r="C416" s="139" t="s">
        <v>514</v>
      </c>
      <c r="D416" s="107"/>
    </row>
    <row r="417" spans="1:4" x14ac:dyDescent="0.2">
      <c r="A417" s="138">
        <v>418</v>
      </c>
      <c r="B417" s="115" t="s">
        <v>253</v>
      </c>
      <c r="C417" s="139" t="s">
        <v>514</v>
      </c>
      <c r="D417" s="107"/>
    </row>
    <row r="418" spans="1:4" x14ac:dyDescent="0.2">
      <c r="A418" s="138">
        <v>419</v>
      </c>
      <c r="B418" s="115" t="s">
        <v>254</v>
      </c>
      <c r="C418" s="139" t="s">
        <v>514</v>
      </c>
      <c r="D418" s="107"/>
    </row>
    <row r="419" spans="1:4" x14ac:dyDescent="0.2">
      <c r="A419" s="138">
        <v>420</v>
      </c>
      <c r="B419" s="115" t="s">
        <v>255</v>
      </c>
      <c r="C419" s="139" t="s">
        <v>514</v>
      </c>
      <c r="D419" s="107"/>
    </row>
    <row r="420" spans="1:4" x14ac:dyDescent="0.2">
      <c r="A420" s="138">
        <v>421</v>
      </c>
      <c r="B420" s="115" t="s">
        <v>256</v>
      </c>
      <c r="C420" s="139" t="s">
        <v>514</v>
      </c>
      <c r="D420" s="107"/>
    </row>
    <row r="421" spans="1:4" x14ac:dyDescent="0.2">
      <c r="A421" s="138">
        <v>422</v>
      </c>
      <c r="B421" s="115" t="s">
        <v>257</v>
      </c>
      <c r="C421" s="139" t="s">
        <v>514</v>
      </c>
      <c r="D421" s="107"/>
    </row>
    <row r="422" spans="1:4" x14ac:dyDescent="0.2">
      <c r="A422" s="138">
        <v>423</v>
      </c>
      <c r="B422" s="115" t="s">
        <v>258</v>
      </c>
      <c r="C422" s="139" t="s">
        <v>514</v>
      </c>
      <c r="D422" s="107"/>
    </row>
    <row r="423" spans="1:4" x14ac:dyDescent="0.2">
      <c r="A423" s="138">
        <v>424</v>
      </c>
      <c r="B423" s="115" t="s">
        <v>259</v>
      </c>
      <c r="C423" s="139" t="s">
        <v>514</v>
      </c>
      <c r="D423" s="107"/>
    </row>
    <row r="424" spans="1:4" x14ac:dyDescent="0.2">
      <c r="A424" s="138">
        <v>425</v>
      </c>
      <c r="B424" s="115" t="s">
        <v>260</v>
      </c>
      <c r="C424" s="139" t="s">
        <v>515</v>
      </c>
      <c r="D424" s="107"/>
    </row>
    <row r="425" spans="1:4" x14ac:dyDescent="0.2">
      <c r="A425" s="138">
        <v>426</v>
      </c>
      <c r="B425" s="115" t="s">
        <v>134</v>
      </c>
      <c r="C425" s="139" t="s">
        <v>515</v>
      </c>
      <c r="D425" s="107"/>
    </row>
    <row r="426" spans="1:4" x14ac:dyDescent="0.2">
      <c r="A426" s="138">
        <v>427</v>
      </c>
      <c r="B426" s="115" t="s">
        <v>261</v>
      </c>
      <c r="C426" s="139" t="s">
        <v>515</v>
      </c>
      <c r="D426" s="107"/>
    </row>
    <row r="427" spans="1:4" x14ac:dyDescent="0.2">
      <c r="A427" s="138">
        <v>428</v>
      </c>
      <c r="B427" s="115" t="s">
        <v>262</v>
      </c>
      <c r="C427" s="139" t="s">
        <v>263</v>
      </c>
      <c r="D427" s="107"/>
    </row>
    <row r="428" spans="1:4" x14ac:dyDescent="0.2">
      <c r="A428" s="138">
        <v>429</v>
      </c>
      <c r="B428" s="115" t="s">
        <v>264</v>
      </c>
      <c r="C428" s="139" t="s">
        <v>263</v>
      </c>
      <c r="D428" s="107"/>
    </row>
    <row r="429" spans="1:4" x14ac:dyDescent="0.2">
      <c r="A429" s="138">
        <v>430</v>
      </c>
      <c r="B429" s="115" t="s">
        <v>136</v>
      </c>
      <c r="C429" s="139" t="s">
        <v>263</v>
      </c>
      <c r="D429" s="107"/>
    </row>
    <row r="430" spans="1:4" x14ac:dyDescent="0.2">
      <c r="A430" s="138">
        <v>431</v>
      </c>
      <c r="B430" s="115" t="s">
        <v>135</v>
      </c>
      <c r="C430" s="139" t="s">
        <v>263</v>
      </c>
      <c r="D430" s="107"/>
    </row>
    <row r="431" spans="1:4" x14ac:dyDescent="0.2">
      <c r="A431" s="138">
        <v>432</v>
      </c>
      <c r="B431" s="115" t="s">
        <v>134</v>
      </c>
      <c r="C431" s="139" t="s">
        <v>515</v>
      </c>
      <c r="D431" s="107"/>
    </row>
    <row r="432" spans="1:4" x14ac:dyDescent="0.2">
      <c r="A432" s="138">
        <v>434</v>
      </c>
      <c r="B432" s="115" t="s">
        <v>265</v>
      </c>
      <c r="C432" s="139" t="s">
        <v>514</v>
      </c>
      <c r="D432" s="107"/>
    </row>
    <row r="433" spans="1:4" x14ac:dyDescent="0.2">
      <c r="A433" s="138">
        <v>435</v>
      </c>
      <c r="B433" s="115" t="s">
        <v>266</v>
      </c>
      <c r="C433" s="139" t="s">
        <v>515</v>
      </c>
      <c r="D433" s="107"/>
    </row>
    <row r="434" spans="1:4" x14ac:dyDescent="0.2">
      <c r="A434" s="138">
        <v>436</v>
      </c>
      <c r="B434" s="115" t="s">
        <v>267</v>
      </c>
      <c r="C434" s="139" t="s">
        <v>515</v>
      </c>
      <c r="D434" s="107"/>
    </row>
    <row r="435" spans="1:4" x14ac:dyDescent="0.2">
      <c r="A435" s="138">
        <v>437</v>
      </c>
      <c r="B435" s="115" t="s">
        <v>268</v>
      </c>
      <c r="C435" s="139" t="s">
        <v>515</v>
      </c>
      <c r="D435" s="107"/>
    </row>
    <row r="436" spans="1:4" x14ac:dyDescent="0.2">
      <c r="A436" s="138">
        <v>439</v>
      </c>
      <c r="B436" s="115" t="s">
        <v>269</v>
      </c>
      <c r="C436" s="139" t="s">
        <v>515</v>
      </c>
      <c r="D436" s="107"/>
    </row>
    <row r="437" spans="1:4" x14ac:dyDescent="0.2">
      <c r="A437" s="138">
        <v>440</v>
      </c>
      <c r="B437" s="115" t="s">
        <v>270</v>
      </c>
      <c r="C437" s="139" t="s">
        <v>515</v>
      </c>
      <c r="D437" s="107"/>
    </row>
    <row r="438" spans="1:4" x14ac:dyDescent="0.2">
      <c r="A438" s="138">
        <v>441</v>
      </c>
      <c r="B438" s="115" t="s">
        <v>172</v>
      </c>
      <c r="C438" s="139" t="s">
        <v>515</v>
      </c>
      <c r="D438" s="107"/>
    </row>
    <row r="439" spans="1:4" x14ac:dyDescent="0.2">
      <c r="A439" s="138">
        <v>442</v>
      </c>
      <c r="B439" s="115" t="s">
        <v>134</v>
      </c>
      <c r="C439" s="139" t="s">
        <v>514</v>
      </c>
      <c r="D439" s="107"/>
    </row>
    <row r="440" spans="1:4" x14ac:dyDescent="0.2">
      <c r="A440" s="138">
        <v>443</v>
      </c>
      <c r="B440" s="115" t="s">
        <v>208</v>
      </c>
      <c r="C440" s="139" t="s">
        <v>515</v>
      </c>
      <c r="D440" s="107"/>
    </row>
    <row r="441" spans="1:4" x14ac:dyDescent="0.2">
      <c r="A441" s="138">
        <v>444</v>
      </c>
      <c r="B441" s="115" t="s">
        <v>213</v>
      </c>
      <c r="C441" s="139" t="s">
        <v>515</v>
      </c>
      <c r="D441" s="107"/>
    </row>
    <row r="442" spans="1:4" x14ac:dyDescent="0.2">
      <c r="A442" s="138">
        <v>444</v>
      </c>
      <c r="B442" s="115" t="s">
        <v>213</v>
      </c>
      <c r="C442" s="139" t="s">
        <v>514</v>
      </c>
      <c r="D442" s="107"/>
    </row>
    <row r="443" spans="1:4" x14ac:dyDescent="0.2">
      <c r="A443" s="138">
        <v>445</v>
      </c>
      <c r="B443" s="115" t="s">
        <v>271</v>
      </c>
      <c r="C443" s="139" t="s">
        <v>515</v>
      </c>
      <c r="D443" s="107"/>
    </row>
    <row r="444" spans="1:4" x14ac:dyDescent="0.2">
      <c r="A444" s="138">
        <v>446</v>
      </c>
      <c r="B444" s="115" t="s">
        <v>271</v>
      </c>
      <c r="C444" s="139" t="s">
        <v>515</v>
      </c>
      <c r="D444" s="107"/>
    </row>
    <row r="445" spans="1:4" x14ac:dyDescent="0.2">
      <c r="A445" s="138">
        <v>447</v>
      </c>
      <c r="B445" s="115" t="s">
        <v>182</v>
      </c>
      <c r="C445" s="139" t="s">
        <v>515</v>
      </c>
      <c r="D445" s="107"/>
    </row>
    <row r="446" spans="1:4" x14ac:dyDescent="0.2">
      <c r="A446" s="138">
        <v>448</v>
      </c>
      <c r="B446" s="115" t="s">
        <v>182</v>
      </c>
      <c r="C446" s="139" t="s">
        <v>515</v>
      </c>
      <c r="D446" s="107"/>
    </row>
    <row r="447" spans="1:4" x14ac:dyDescent="0.2">
      <c r="A447" s="138">
        <v>449</v>
      </c>
      <c r="B447" s="115" t="s">
        <v>182</v>
      </c>
      <c r="C447" s="139" t="s">
        <v>515</v>
      </c>
      <c r="D447" s="107"/>
    </row>
    <row r="448" spans="1:4" x14ac:dyDescent="0.2">
      <c r="A448" s="138">
        <v>450</v>
      </c>
      <c r="B448" s="115" t="s">
        <v>182</v>
      </c>
      <c r="C448" s="139" t="s">
        <v>515</v>
      </c>
      <c r="D448" s="107"/>
    </row>
    <row r="449" spans="1:4" x14ac:dyDescent="0.2">
      <c r="A449" s="138">
        <v>451</v>
      </c>
      <c r="B449" s="115" t="s">
        <v>182</v>
      </c>
      <c r="C449" s="139" t="s">
        <v>515</v>
      </c>
      <c r="D449" s="107"/>
    </row>
    <row r="450" spans="1:4" x14ac:dyDescent="0.2">
      <c r="A450" s="138">
        <v>452</v>
      </c>
      <c r="B450" s="115" t="s">
        <v>182</v>
      </c>
      <c r="C450" s="139" t="s">
        <v>515</v>
      </c>
      <c r="D450" s="107"/>
    </row>
    <row r="451" spans="1:4" x14ac:dyDescent="0.2">
      <c r="A451" s="138">
        <v>453</v>
      </c>
      <c r="B451" s="115" t="s">
        <v>182</v>
      </c>
      <c r="C451" s="139" t="s">
        <v>515</v>
      </c>
      <c r="D451" s="107"/>
    </row>
    <row r="452" spans="1:4" x14ac:dyDescent="0.2">
      <c r="A452" s="138">
        <v>454</v>
      </c>
      <c r="B452" s="115" t="s">
        <v>182</v>
      </c>
      <c r="C452" s="139" t="s">
        <v>515</v>
      </c>
      <c r="D452" s="107"/>
    </row>
    <row r="453" spans="1:4" x14ac:dyDescent="0.2">
      <c r="A453" s="138">
        <v>455</v>
      </c>
      <c r="B453" s="115" t="s">
        <v>182</v>
      </c>
      <c r="C453" s="139" t="s">
        <v>515</v>
      </c>
      <c r="D453" s="107"/>
    </row>
    <row r="454" spans="1:4" x14ac:dyDescent="0.2">
      <c r="A454" s="138">
        <v>456</v>
      </c>
      <c r="B454" s="115" t="s">
        <v>182</v>
      </c>
      <c r="C454" s="139" t="s">
        <v>515</v>
      </c>
      <c r="D454" s="107"/>
    </row>
    <row r="455" spans="1:4" x14ac:dyDescent="0.2">
      <c r="A455" s="138">
        <v>459</v>
      </c>
      <c r="B455" s="115" t="s">
        <v>182</v>
      </c>
      <c r="C455" s="139" t="s">
        <v>515</v>
      </c>
      <c r="D455" s="107"/>
    </row>
    <row r="456" spans="1:4" x14ac:dyDescent="0.2">
      <c r="A456" s="138">
        <v>460</v>
      </c>
      <c r="B456" s="115" t="s">
        <v>272</v>
      </c>
      <c r="C456" s="139" t="s">
        <v>514</v>
      </c>
      <c r="D456" s="107"/>
    </row>
    <row r="457" spans="1:4" x14ac:dyDescent="0.2">
      <c r="A457" s="138">
        <v>461</v>
      </c>
      <c r="B457" s="115" t="s">
        <v>272</v>
      </c>
      <c r="C457" s="139" t="s">
        <v>514</v>
      </c>
      <c r="D457" s="107"/>
    </row>
    <row r="458" spans="1:4" x14ac:dyDescent="0.2">
      <c r="A458" s="138">
        <v>462</v>
      </c>
      <c r="B458" s="115" t="s">
        <v>273</v>
      </c>
      <c r="C458" s="139" t="s">
        <v>514</v>
      </c>
      <c r="D458" s="107"/>
    </row>
    <row r="459" spans="1:4" x14ac:dyDescent="0.2">
      <c r="A459" s="138">
        <v>463</v>
      </c>
      <c r="B459" s="115" t="s">
        <v>274</v>
      </c>
      <c r="C459" s="139" t="s">
        <v>514</v>
      </c>
      <c r="D459" s="107"/>
    </row>
    <row r="460" spans="1:4" x14ac:dyDescent="0.2">
      <c r="A460" s="138">
        <v>464</v>
      </c>
      <c r="B460" s="115" t="s">
        <v>275</v>
      </c>
      <c r="C460" s="139" t="s">
        <v>515</v>
      </c>
      <c r="D460" s="107"/>
    </row>
    <row r="461" spans="1:4" x14ac:dyDescent="0.2">
      <c r="A461" s="138">
        <v>465</v>
      </c>
      <c r="B461" s="115" t="s">
        <v>276</v>
      </c>
      <c r="C461" s="139" t="s">
        <v>515</v>
      </c>
      <c r="D461" s="107"/>
    </row>
    <row r="462" spans="1:4" x14ac:dyDescent="0.2">
      <c r="A462" s="138">
        <v>466</v>
      </c>
      <c r="B462" s="115" t="s">
        <v>277</v>
      </c>
      <c r="C462" s="139" t="s">
        <v>515</v>
      </c>
      <c r="D462" s="107"/>
    </row>
    <row r="463" spans="1:4" x14ac:dyDescent="0.2">
      <c r="A463" s="138">
        <v>467</v>
      </c>
      <c r="B463" s="115" t="s">
        <v>277</v>
      </c>
      <c r="C463" s="139" t="s">
        <v>515</v>
      </c>
      <c r="D463" s="107"/>
    </row>
    <row r="464" spans="1:4" x14ac:dyDescent="0.2">
      <c r="A464" s="138">
        <v>468</v>
      </c>
      <c r="B464" s="115" t="s">
        <v>277</v>
      </c>
      <c r="C464" s="139" t="s">
        <v>515</v>
      </c>
      <c r="D464" s="107"/>
    </row>
    <row r="465" spans="1:4" x14ac:dyDescent="0.2">
      <c r="A465" s="138">
        <v>469</v>
      </c>
      <c r="B465" s="115" t="s">
        <v>277</v>
      </c>
      <c r="C465" s="139" t="s">
        <v>515</v>
      </c>
      <c r="D465" s="107"/>
    </row>
    <row r="466" spans="1:4" x14ac:dyDescent="0.2">
      <c r="A466" s="138">
        <v>470</v>
      </c>
      <c r="B466" s="115" t="s">
        <v>277</v>
      </c>
      <c r="C466" s="139" t="s">
        <v>515</v>
      </c>
      <c r="D466" s="107"/>
    </row>
    <row r="467" spans="1:4" x14ac:dyDescent="0.2">
      <c r="A467" s="138">
        <v>473</v>
      </c>
      <c r="B467" s="115" t="s">
        <v>278</v>
      </c>
      <c r="C467" s="139" t="s">
        <v>515</v>
      </c>
      <c r="D467" s="107"/>
    </row>
    <row r="468" spans="1:4" x14ac:dyDescent="0.2">
      <c r="A468" s="138">
        <v>474</v>
      </c>
      <c r="B468" s="115" t="s">
        <v>279</v>
      </c>
      <c r="C468" s="139" t="s">
        <v>514</v>
      </c>
      <c r="D468" s="107"/>
    </row>
    <row r="469" spans="1:4" x14ac:dyDescent="0.2">
      <c r="A469" s="138">
        <v>475</v>
      </c>
      <c r="B469" s="115" t="s">
        <v>280</v>
      </c>
      <c r="C469" s="139" t="s">
        <v>515</v>
      </c>
      <c r="D469" s="107"/>
    </row>
    <row r="470" spans="1:4" x14ac:dyDescent="0.2">
      <c r="A470" s="138">
        <v>476</v>
      </c>
      <c r="B470" s="115" t="s">
        <v>281</v>
      </c>
      <c r="C470" s="139" t="s">
        <v>514</v>
      </c>
      <c r="D470" s="107"/>
    </row>
    <row r="471" spans="1:4" x14ac:dyDescent="0.2">
      <c r="A471" s="138">
        <v>477</v>
      </c>
      <c r="B471" s="115" t="s">
        <v>281</v>
      </c>
      <c r="C471" s="139" t="s">
        <v>514</v>
      </c>
      <c r="D471" s="107"/>
    </row>
    <row r="472" spans="1:4" x14ac:dyDescent="0.2">
      <c r="A472" s="138">
        <v>478</v>
      </c>
      <c r="B472" s="115" t="s">
        <v>213</v>
      </c>
      <c r="C472" s="139" t="s">
        <v>515</v>
      </c>
      <c r="D472" s="107"/>
    </row>
    <row r="473" spans="1:4" x14ac:dyDescent="0.2">
      <c r="A473" s="138">
        <v>479</v>
      </c>
      <c r="B473" s="115" t="s">
        <v>269</v>
      </c>
      <c r="C473" s="139" t="s">
        <v>515</v>
      </c>
      <c r="D473" s="107"/>
    </row>
    <row r="474" spans="1:4" x14ac:dyDescent="0.2">
      <c r="A474" s="138">
        <v>480</v>
      </c>
      <c r="B474" s="115" t="s">
        <v>269</v>
      </c>
      <c r="C474" s="139" t="s">
        <v>515</v>
      </c>
      <c r="D474" s="107"/>
    </row>
    <row r="475" spans="1:4" x14ac:dyDescent="0.2">
      <c r="A475" s="138">
        <v>481</v>
      </c>
      <c r="B475" s="115" t="s">
        <v>269</v>
      </c>
      <c r="C475" s="139" t="s">
        <v>515</v>
      </c>
      <c r="D475" s="107"/>
    </row>
    <row r="476" spans="1:4" x14ac:dyDescent="0.2">
      <c r="A476" s="138">
        <v>482</v>
      </c>
      <c r="B476" s="115" t="s">
        <v>282</v>
      </c>
      <c r="C476" s="139" t="s">
        <v>283</v>
      </c>
      <c r="D476" s="107"/>
    </row>
    <row r="477" spans="1:4" x14ac:dyDescent="0.2">
      <c r="A477" s="138">
        <v>483</v>
      </c>
      <c r="B477" s="115" t="s">
        <v>284</v>
      </c>
      <c r="C477" s="139" t="s">
        <v>283</v>
      </c>
      <c r="D477" s="107"/>
    </row>
    <row r="478" spans="1:4" x14ac:dyDescent="0.2">
      <c r="A478" s="138">
        <v>484</v>
      </c>
      <c r="B478" s="115" t="s">
        <v>285</v>
      </c>
      <c r="C478" s="139" t="s">
        <v>283</v>
      </c>
      <c r="D478" s="107"/>
    </row>
    <row r="479" spans="1:4" x14ac:dyDescent="0.2">
      <c r="A479" s="138">
        <v>485</v>
      </c>
      <c r="B479" s="115" t="s">
        <v>286</v>
      </c>
      <c r="C479" s="139" t="s">
        <v>283</v>
      </c>
      <c r="D479" s="107"/>
    </row>
    <row r="480" spans="1:4" x14ac:dyDescent="0.2">
      <c r="A480" s="138">
        <v>486</v>
      </c>
      <c r="B480" s="115" t="s">
        <v>287</v>
      </c>
      <c r="C480" s="139" t="s">
        <v>283</v>
      </c>
      <c r="D480" s="107"/>
    </row>
    <row r="481" spans="1:4" x14ac:dyDescent="0.2">
      <c r="A481" s="138">
        <v>487</v>
      </c>
      <c r="B481" s="115" t="s">
        <v>288</v>
      </c>
      <c r="C481" s="139" t="s">
        <v>283</v>
      </c>
      <c r="D481" s="107"/>
    </row>
    <row r="482" spans="1:4" x14ac:dyDescent="0.2">
      <c r="A482" s="138">
        <v>488</v>
      </c>
      <c r="B482" s="115" t="s">
        <v>289</v>
      </c>
      <c r="C482" s="139" t="s">
        <v>283</v>
      </c>
      <c r="D482" s="107"/>
    </row>
    <row r="483" spans="1:4" x14ac:dyDescent="0.2">
      <c r="A483" s="138">
        <v>489</v>
      </c>
      <c r="B483" s="115" t="s">
        <v>290</v>
      </c>
      <c r="C483" s="139" t="s">
        <v>283</v>
      </c>
      <c r="D483" s="107"/>
    </row>
    <row r="484" spans="1:4" x14ac:dyDescent="0.2">
      <c r="A484" s="138">
        <v>490</v>
      </c>
      <c r="B484" s="115" t="s">
        <v>291</v>
      </c>
      <c r="C484" s="139" t="s">
        <v>283</v>
      </c>
      <c r="D484" s="107"/>
    </row>
    <row r="485" spans="1:4" x14ac:dyDescent="0.2">
      <c r="A485" s="138">
        <v>491</v>
      </c>
      <c r="B485" s="115" t="s">
        <v>292</v>
      </c>
      <c r="C485" s="139" t="s">
        <v>283</v>
      </c>
      <c r="D485" s="107"/>
    </row>
    <row r="486" spans="1:4" x14ac:dyDescent="0.2">
      <c r="A486" s="138">
        <v>492</v>
      </c>
      <c r="B486" s="115" t="s">
        <v>293</v>
      </c>
      <c r="C486" s="139" t="s">
        <v>283</v>
      </c>
      <c r="D486" s="107"/>
    </row>
    <row r="487" spans="1:4" x14ac:dyDescent="0.2">
      <c r="A487" s="138">
        <v>493</v>
      </c>
      <c r="B487" s="115" t="s">
        <v>294</v>
      </c>
      <c r="C487" s="139" t="s">
        <v>283</v>
      </c>
      <c r="D487" s="107"/>
    </row>
    <row r="488" spans="1:4" x14ac:dyDescent="0.2">
      <c r="A488" s="138">
        <v>494</v>
      </c>
      <c r="B488" s="115" t="s">
        <v>295</v>
      </c>
      <c r="C488" s="139" t="s">
        <v>283</v>
      </c>
      <c r="D488" s="107"/>
    </row>
    <row r="489" spans="1:4" x14ac:dyDescent="0.2">
      <c r="A489" s="138">
        <v>495</v>
      </c>
      <c r="B489" s="115" t="s">
        <v>296</v>
      </c>
      <c r="C489" s="139" t="s">
        <v>283</v>
      </c>
      <c r="D489" s="107"/>
    </row>
    <row r="490" spans="1:4" x14ac:dyDescent="0.2">
      <c r="A490" s="138">
        <v>496</v>
      </c>
      <c r="B490" s="115" t="s">
        <v>297</v>
      </c>
      <c r="C490" s="139" t="s">
        <v>283</v>
      </c>
      <c r="D490" s="107"/>
    </row>
    <row r="491" spans="1:4" x14ac:dyDescent="0.2">
      <c r="A491" s="138">
        <v>497</v>
      </c>
      <c r="B491" s="115" t="s">
        <v>298</v>
      </c>
      <c r="C491" s="139" t="s">
        <v>283</v>
      </c>
      <c r="D491" s="107"/>
    </row>
    <row r="492" spans="1:4" x14ac:dyDescent="0.2">
      <c r="A492" s="138">
        <v>498</v>
      </c>
      <c r="B492" s="115" t="s">
        <v>299</v>
      </c>
      <c r="C492" s="139" t="s">
        <v>283</v>
      </c>
      <c r="D492" s="107"/>
    </row>
    <row r="493" spans="1:4" x14ac:dyDescent="0.2">
      <c r="A493" s="138">
        <v>701</v>
      </c>
      <c r="B493" s="115" t="s">
        <v>300</v>
      </c>
      <c r="C493" s="139" t="s">
        <v>514</v>
      </c>
      <c r="D493" s="107"/>
    </row>
    <row r="494" spans="1:4" x14ac:dyDescent="0.2">
      <c r="A494" s="138">
        <v>702</v>
      </c>
      <c r="B494" s="115" t="s">
        <v>300</v>
      </c>
      <c r="C494" s="139" t="s">
        <v>514</v>
      </c>
      <c r="D494" s="107"/>
    </row>
    <row r="495" spans="1:4" x14ac:dyDescent="0.2">
      <c r="A495" s="138">
        <v>703</v>
      </c>
      <c r="B495" s="115" t="s">
        <v>236</v>
      </c>
      <c r="C495" s="139" t="s">
        <v>514</v>
      </c>
      <c r="D495" s="107"/>
    </row>
    <row r="496" spans="1:4" x14ac:dyDescent="0.2">
      <c r="A496" s="138">
        <v>704</v>
      </c>
      <c r="B496" s="115" t="s">
        <v>236</v>
      </c>
      <c r="C496" s="139" t="s">
        <v>514</v>
      </c>
      <c r="D496" s="107"/>
    </row>
    <row r="497" spans="1:4" x14ac:dyDescent="0.2">
      <c r="A497" s="138">
        <v>705</v>
      </c>
      <c r="B497" s="115" t="s">
        <v>236</v>
      </c>
      <c r="C497" s="139" t="s">
        <v>514</v>
      </c>
      <c r="D497" s="107"/>
    </row>
    <row r="498" spans="1:4" x14ac:dyDescent="0.2">
      <c r="A498" s="138">
        <v>706</v>
      </c>
      <c r="B498" s="115" t="s">
        <v>236</v>
      </c>
      <c r="C498" s="139" t="s">
        <v>514</v>
      </c>
      <c r="D498" s="107"/>
    </row>
    <row r="499" spans="1:4" x14ac:dyDescent="0.2">
      <c r="A499" s="138">
        <v>707</v>
      </c>
      <c r="B499" s="115" t="s">
        <v>236</v>
      </c>
      <c r="C499" s="139" t="s">
        <v>514</v>
      </c>
      <c r="D499" s="107"/>
    </row>
    <row r="500" spans="1:4" x14ac:dyDescent="0.2">
      <c r="A500" s="138">
        <v>708</v>
      </c>
      <c r="B500" s="115" t="s">
        <v>236</v>
      </c>
      <c r="C500" s="139" t="s">
        <v>514</v>
      </c>
      <c r="D500" s="107"/>
    </row>
    <row r="501" spans="1:4" x14ac:dyDescent="0.2">
      <c r="A501" s="138">
        <v>709</v>
      </c>
      <c r="B501" s="115" t="s">
        <v>236</v>
      </c>
      <c r="C501" s="139" t="s">
        <v>514</v>
      </c>
      <c r="D501" s="107"/>
    </row>
    <row r="502" spans="1:4" x14ac:dyDescent="0.2">
      <c r="A502" s="138">
        <v>710</v>
      </c>
      <c r="B502" s="115" t="s">
        <v>236</v>
      </c>
      <c r="C502" s="139" t="s">
        <v>514</v>
      </c>
      <c r="D502" s="107"/>
    </row>
    <row r="503" spans="1:4" x14ac:dyDescent="0.2">
      <c r="A503" s="138">
        <v>711</v>
      </c>
      <c r="B503" s="115" t="s">
        <v>236</v>
      </c>
      <c r="C503" s="139" t="s">
        <v>514</v>
      </c>
      <c r="D503" s="107"/>
    </row>
    <row r="504" spans="1:4" x14ac:dyDescent="0.2">
      <c r="A504" s="138">
        <v>712</v>
      </c>
      <c r="B504" s="115" t="s">
        <v>301</v>
      </c>
      <c r="C504" s="139" t="s">
        <v>514</v>
      </c>
      <c r="D504" s="107"/>
    </row>
    <row r="505" spans="1:4" x14ac:dyDescent="0.2">
      <c r="A505" s="138">
        <v>713</v>
      </c>
      <c r="B505" s="115" t="s">
        <v>301</v>
      </c>
      <c r="C505" s="139" t="s">
        <v>514</v>
      </c>
      <c r="D505" s="107"/>
    </row>
    <row r="506" spans="1:4" x14ac:dyDescent="0.2">
      <c r="A506" s="138">
        <v>714</v>
      </c>
      <c r="B506" s="115" t="s">
        <v>301</v>
      </c>
      <c r="C506" s="139" t="s">
        <v>514</v>
      </c>
      <c r="D506" s="107"/>
    </row>
    <row r="507" spans="1:4" x14ac:dyDescent="0.2">
      <c r="A507" s="138">
        <v>715</v>
      </c>
      <c r="B507" s="115" t="s">
        <v>301</v>
      </c>
      <c r="C507" s="139" t="s">
        <v>514</v>
      </c>
      <c r="D507" s="107"/>
    </row>
    <row r="508" spans="1:4" x14ac:dyDescent="0.2">
      <c r="A508" s="138">
        <v>716</v>
      </c>
      <c r="B508" s="115" t="s">
        <v>302</v>
      </c>
      <c r="C508" s="139" t="s">
        <v>514</v>
      </c>
      <c r="D508" s="107"/>
    </row>
    <row r="509" spans="1:4" x14ac:dyDescent="0.2">
      <c r="A509" s="138">
        <v>717</v>
      </c>
      <c r="B509" s="115" t="s">
        <v>302</v>
      </c>
      <c r="C509" s="139" t="s">
        <v>514</v>
      </c>
      <c r="D509" s="107"/>
    </row>
    <row r="510" spans="1:4" x14ac:dyDescent="0.2">
      <c r="A510" s="138">
        <v>718</v>
      </c>
      <c r="B510" s="115" t="s">
        <v>303</v>
      </c>
      <c r="C510" s="139" t="s">
        <v>514</v>
      </c>
      <c r="D510" s="107"/>
    </row>
    <row r="511" spans="1:4" x14ac:dyDescent="0.2">
      <c r="A511" s="138">
        <v>719</v>
      </c>
      <c r="B511" s="115" t="s">
        <v>303</v>
      </c>
      <c r="C511" s="139" t="s">
        <v>514</v>
      </c>
      <c r="D511" s="107"/>
    </row>
    <row r="512" spans="1:4" x14ac:dyDescent="0.2">
      <c r="A512" s="138">
        <v>720</v>
      </c>
      <c r="B512" s="115" t="s">
        <v>169</v>
      </c>
      <c r="C512" s="139" t="s">
        <v>515</v>
      </c>
      <c r="D512" s="107"/>
    </row>
    <row r="513" spans="1:4" x14ac:dyDescent="0.2">
      <c r="A513" s="138">
        <v>721</v>
      </c>
      <c r="B513" s="115" t="s">
        <v>304</v>
      </c>
      <c r="C513" s="139" t="s">
        <v>515</v>
      </c>
      <c r="D513" s="107"/>
    </row>
    <row r="514" spans="1:4" x14ac:dyDescent="0.2">
      <c r="A514" s="138">
        <v>722</v>
      </c>
      <c r="B514" s="115" t="s">
        <v>304</v>
      </c>
      <c r="C514" s="139" t="s">
        <v>515</v>
      </c>
      <c r="D514" s="107"/>
    </row>
    <row r="515" spans="1:4" x14ac:dyDescent="0.2">
      <c r="A515" s="138">
        <v>723</v>
      </c>
      <c r="B515" s="115" t="s">
        <v>304</v>
      </c>
      <c r="C515" s="139" t="s">
        <v>515</v>
      </c>
      <c r="D515" s="107"/>
    </row>
    <row r="516" spans="1:4" x14ac:dyDescent="0.2">
      <c r="A516" s="138">
        <v>724</v>
      </c>
      <c r="B516" s="115" t="s">
        <v>304</v>
      </c>
      <c r="C516" s="139" t="s">
        <v>515</v>
      </c>
      <c r="D516" s="107"/>
    </row>
    <row r="517" spans="1:4" x14ac:dyDescent="0.2">
      <c r="A517" s="138">
        <v>725</v>
      </c>
      <c r="B517" s="115" t="s">
        <v>304</v>
      </c>
      <c r="C517" s="139" t="s">
        <v>515</v>
      </c>
      <c r="D517" s="107"/>
    </row>
    <row r="518" spans="1:4" x14ac:dyDescent="0.2">
      <c r="A518" s="138">
        <v>726</v>
      </c>
      <c r="B518" s="115" t="s">
        <v>304</v>
      </c>
      <c r="C518" s="139" t="s">
        <v>515</v>
      </c>
      <c r="D518" s="107"/>
    </row>
    <row r="519" spans="1:4" x14ac:dyDescent="0.2">
      <c r="A519" s="138">
        <v>727</v>
      </c>
      <c r="B519" s="115" t="s">
        <v>304</v>
      </c>
      <c r="C519" s="139" t="s">
        <v>515</v>
      </c>
      <c r="D519" s="107"/>
    </row>
    <row r="520" spans="1:4" x14ac:dyDescent="0.2">
      <c r="A520" s="138">
        <v>728</v>
      </c>
      <c r="B520" s="115" t="s">
        <v>305</v>
      </c>
      <c r="C520" s="139" t="s">
        <v>515</v>
      </c>
      <c r="D520" s="107"/>
    </row>
    <row r="521" spans="1:4" x14ac:dyDescent="0.2">
      <c r="A521" s="138">
        <v>729</v>
      </c>
      <c r="B521" s="115" t="s">
        <v>304</v>
      </c>
      <c r="C521" s="139" t="s">
        <v>515</v>
      </c>
      <c r="D521" s="107"/>
    </row>
    <row r="522" spans="1:4" x14ac:dyDescent="0.2">
      <c r="A522" s="138">
        <v>730</v>
      </c>
      <c r="B522" s="115" t="s">
        <v>305</v>
      </c>
      <c r="C522" s="139" t="s">
        <v>515</v>
      </c>
      <c r="D522" s="107"/>
    </row>
    <row r="523" spans="1:4" x14ac:dyDescent="0.2">
      <c r="A523" s="138">
        <v>731</v>
      </c>
      <c r="B523" s="115" t="s">
        <v>304</v>
      </c>
      <c r="C523" s="139" t="s">
        <v>515</v>
      </c>
      <c r="D523" s="107"/>
    </row>
    <row r="524" spans="1:4" x14ac:dyDescent="0.2">
      <c r="A524" s="138">
        <v>732</v>
      </c>
      <c r="B524" s="115" t="s">
        <v>305</v>
      </c>
      <c r="C524" s="139" t="s">
        <v>515</v>
      </c>
      <c r="D524" s="107"/>
    </row>
    <row r="525" spans="1:4" x14ac:dyDescent="0.2">
      <c r="A525" s="138">
        <v>733</v>
      </c>
      <c r="B525" s="115" t="s">
        <v>304</v>
      </c>
      <c r="C525" s="139" t="s">
        <v>515</v>
      </c>
      <c r="D525" s="107"/>
    </row>
    <row r="526" spans="1:4" x14ac:dyDescent="0.2">
      <c r="A526" s="138">
        <v>734</v>
      </c>
      <c r="B526" s="115" t="s">
        <v>305</v>
      </c>
      <c r="C526" s="139" t="s">
        <v>515</v>
      </c>
      <c r="D526" s="107"/>
    </row>
    <row r="527" spans="1:4" x14ac:dyDescent="0.2">
      <c r="A527" s="138">
        <v>735</v>
      </c>
      <c r="B527" s="115" t="s">
        <v>304</v>
      </c>
      <c r="C527" s="139" t="s">
        <v>515</v>
      </c>
      <c r="D527" s="107"/>
    </row>
    <row r="528" spans="1:4" x14ac:dyDescent="0.2">
      <c r="A528" s="138">
        <v>736</v>
      </c>
      <c r="B528" s="115" t="s">
        <v>305</v>
      </c>
      <c r="C528" s="139" t="s">
        <v>515</v>
      </c>
      <c r="D528" s="107"/>
    </row>
    <row r="529" spans="1:4" x14ac:dyDescent="0.2">
      <c r="A529" s="138">
        <v>737</v>
      </c>
      <c r="B529" s="115" t="s">
        <v>304</v>
      </c>
      <c r="C529" s="139" t="s">
        <v>515</v>
      </c>
      <c r="D529" s="107"/>
    </row>
    <row r="530" spans="1:4" x14ac:dyDescent="0.2">
      <c r="A530" s="138">
        <v>738</v>
      </c>
      <c r="B530" s="115" t="s">
        <v>305</v>
      </c>
      <c r="C530" s="139" t="s">
        <v>515</v>
      </c>
      <c r="D530" s="107"/>
    </row>
    <row r="531" spans="1:4" x14ac:dyDescent="0.2">
      <c r="A531" s="138">
        <v>739</v>
      </c>
      <c r="B531" s="115" t="s">
        <v>304</v>
      </c>
      <c r="C531" s="139" t="s">
        <v>515</v>
      </c>
      <c r="D531" s="107"/>
    </row>
    <row r="532" spans="1:4" x14ac:dyDescent="0.2">
      <c r="A532" s="138">
        <v>740</v>
      </c>
      <c r="B532" s="115" t="s">
        <v>305</v>
      </c>
      <c r="C532" s="139" t="s">
        <v>515</v>
      </c>
      <c r="D532" s="107"/>
    </row>
    <row r="533" spans="1:4" x14ac:dyDescent="0.2">
      <c r="A533" s="138">
        <v>741</v>
      </c>
      <c r="B533" s="115" t="s">
        <v>304</v>
      </c>
      <c r="C533" s="139" t="s">
        <v>515</v>
      </c>
      <c r="D533" s="107"/>
    </row>
    <row r="534" spans="1:4" x14ac:dyDescent="0.2">
      <c r="A534" s="138">
        <v>742</v>
      </c>
      <c r="B534" s="115" t="s">
        <v>305</v>
      </c>
      <c r="C534" s="139" t="s">
        <v>515</v>
      </c>
      <c r="D534" s="107"/>
    </row>
    <row r="535" spans="1:4" x14ac:dyDescent="0.2">
      <c r="A535" s="138">
        <v>743</v>
      </c>
      <c r="B535" s="115" t="s">
        <v>304</v>
      </c>
      <c r="C535" s="139" t="s">
        <v>515</v>
      </c>
      <c r="D535" s="107"/>
    </row>
    <row r="536" spans="1:4" x14ac:dyDescent="0.2">
      <c r="A536" s="138">
        <v>744</v>
      </c>
      <c r="B536" s="115" t="s">
        <v>305</v>
      </c>
      <c r="C536" s="139" t="s">
        <v>515</v>
      </c>
      <c r="D536" s="107"/>
    </row>
    <row r="537" spans="1:4" x14ac:dyDescent="0.2">
      <c r="A537" s="138">
        <v>745</v>
      </c>
      <c r="B537" s="115" t="s">
        <v>304</v>
      </c>
      <c r="C537" s="139" t="s">
        <v>515</v>
      </c>
      <c r="D537" s="107"/>
    </row>
    <row r="538" spans="1:4" x14ac:dyDescent="0.2">
      <c r="A538" s="138">
        <v>746</v>
      </c>
      <c r="B538" s="115" t="s">
        <v>305</v>
      </c>
      <c r="C538" s="139" t="s">
        <v>515</v>
      </c>
      <c r="D538" s="107"/>
    </row>
    <row r="539" spans="1:4" x14ac:dyDescent="0.2">
      <c r="A539" s="138">
        <v>747</v>
      </c>
      <c r="B539" s="115" t="s">
        <v>304</v>
      </c>
      <c r="C539" s="139" t="s">
        <v>515</v>
      </c>
      <c r="D539" s="107"/>
    </row>
    <row r="540" spans="1:4" x14ac:dyDescent="0.2">
      <c r="A540" s="138">
        <v>748</v>
      </c>
      <c r="B540" s="115" t="s">
        <v>304</v>
      </c>
      <c r="C540" s="139" t="s">
        <v>515</v>
      </c>
      <c r="D540" s="107"/>
    </row>
    <row r="541" spans="1:4" x14ac:dyDescent="0.2">
      <c r="A541" s="138">
        <v>749</v>
      </c>
      <c r="B541" s="115" t="s">
        <v>305</v>
      </c>
      <c r="C541" s="139" t="s">
        <v>515</v>
      </c>
      <c r="D541" s="107"/>
    </row>
    <row r="542" spans="1:4" x14ac:dyDescent="0.2">
      <c r="A542" s="138">
        <v>752</v>
      </c>
      <c r="B542" s="115" t="s">
        <v>304</v>
      </c>
      <c r="C542" s="139" t="s">
        <v>515</v>
      </c>
      <c r="D542" s="107"/>
    </row>
    <row r="543" spans="1:4" x14ac:dyDescent="0.2">
      <c r="A543" s="138">
        <v>753</v>
      </c>
      <c r="B543" s="115" t="s">
        <v>306</v>
      </c>
      <c r="C543" s="139" t="s">
        <v>515</v>
      </c>
      <c r="D543" s="107"/>
    </row>
    <row r="544" spans="1:4" x14ac:dyDescent="0.2">
      <c r="A544" s="138">
        <v>754</v>
      </c>
      <c r="B544" s="115" t="s">
        <v>304</v>
      </c>
      <c r="C544" s="139" t="s">
        <v>515</v>
      </c>
      <c r="D544" s="107"/>
    </row>
    <row r="545" spans="1:4" x14ac:dyDescent="0.2">
      <c r="A545" s="138">
        <v>755</v>
      </c>
      <c r="B545" s="115" t="s">
        <v>306</v>
      </c>
      <c r="C545" s="139" t="s">
        <v>515</v>
      </c>
      <c r="D545" s="107"/>
    </row>
    <row r="546" spans="1:4" x14ac:dyDescent="0.2">
      <c r="A546" s="138">
        <v>756</v>
      </c>
      <c r="B546" s="115" t="s">
        <v>304</v>
      </c>
      <c r="C546" s="139" t="s">
        <v>515</v>
      </c>
      <c r="D546" s="107"/>
    </row>
    <row r="547" spans="1:4" x14ac:dyDescent="0.2">
      <c r="A547" s="138">
        <v>757</v>
      </c>
      <c r="B547" s="115" t="s">
        <v>306</v>
      </c>
      <c r="C547" s="139" t="s">
        <v>515</v>
      </c>
      <c r="D547" s="107"/>
    </row>
    <row r="548" spans="1:4" x14ac:dyDescent="0.2">
      <c r="A548" s="138">
        <v>758</v>
      </c>
      <c r="B548" s="115" t="s">
        <v>304</v>
      </c>
      <c r="C548" s="139" t="s">
        <v>515</v>
      </c>
      <c r="D548" s="107"/>
    </row>
    <row r="549" spans="1:4" x14ac:dyDescent="0.2">
      <c r="A549" s="138">
        <v>759</v>
      </c>
      <c r="B549" s="115" t="s">
        <v>306</v>
      </c>
      <c r="C549" s="139" t="s">
        <v>515</v>
      </c>
      <c r="D549" s="107"/>
    </row>
    <row r="550" spans="1:4" x14ac:dyDescent="0.2">
      <c r="A550" s="138">
        <v>760</v>
      </c>
      <c r="B550" s="115" t="s">
        <v>304</v>
      </c>
      <c r="C550" s="139" t="s">
        <v>515</v>
      </c>
      <c r="D550" s="107"/>
    </row>
    <row r="551" spans="1:4" x14ac:dyDescent="0.2">
      <c r="A551" s="138">
        <v>761</v>
      </c>
      <c r="B551" s="115" t="s">
        <v>306</v>
      </c>
      <c r="C551" s="139" t="s">
        <v>515</v>
      </c>
      <c r="D551" s="107"/>
    </row>
    <row r="552" spans="1:4" x14ac:dyDescent="0.2">
      <c r="A552" s="138">
        <v>762</v>
      </c>
      <c r="B552" s="115" t="s">
        <v>304</v>
      </c>
      <c r="C552" s="139" t="s">
        <v>515</v>
      </c>
      <c r="D552" s="107"/>
    </row>
    <row r="553" spans="1:4" x14ac:dyDescent="0.2">
      <c r="A553" s="138">
        <v>763</v>
      </c>
      <c r="B553" s="115" t="s">
        <v>306</v>
      </c>
      <c r="C553" s="139" t="s">
        <v>515</v>
      </c>
      <c r="D553" s="107"/>
    </row>
    <row r="554" spans="1:4" x14ac:dyDescent="0.2">
      <c r="A554" s="138">
        <v>764</v>
      </c>
      <c r="B554" s="115" t="s">
        <v>304</v>
      </c>
      <c r="C554" s="139" t="s">
        <v>515</v>
      </c>
      <c r="D554" s="107"/>
    </row>
    <row r="555" spans="1:4" x14ac:dyDescent="0.2">
      <c r="A555" s="138">
        <v>765</v>
      </c>
      <c r="B555" s="115" t="s">
        <v>306</v>
      </c>
      <c r="C555" s="139" t="s">
        <v>515</v>
      </c>
      <c r="D555" s="107"/>
    </row>
    <row r="556" spans="1:4" x14ac:dyDescent="0.2">
      <c r="A556" s="138">
        <v>766</v>
      </c>
      <c r="B556" s="115" t="s">
        <v>304</v>
      </c>
      <c r="C556" s="139" t="s">
        <v>515</v>
      </c>
      <c r="D556" s="107"/>
    </row>
    <row r="557" spans="1:4" x14ac:dyDescent="0.2">
      <c r="A557" s="138">
        <v>767</v>
      </c>
      <c r="B557" s="115" t="s">
        <v>306</v>
      </c>
      <c r="C557" s="139" t="s">
        <v>515</v>
      </c>
      <c r="D557" s="107"/>
    </row>
    <row r="558" spans="1:4" x14ac:dyDescent="0.2">
      <c r="A558" s="138">
        <v>768</v>
      </c>
      <c r="B558" s="115" t="s">
        <v>304</v>
      </c>
      <c r="C558" s="139" t="s">
        <v>515</v>
      </c>
      <c r="D558" s="107"/>
    </row>
    <row r="559" spans="1:4" x14ac:dyDescent="0.2">
      <c r="A559" s="138">
        <v>769</v>
      </c>
      <c r="B559" s="115" t="s">
        <v>306</v>
      </c>
      <c r="C559" s="139" t="s">
        <v>515</v>
      </c>
      <c r="D559" s="107"/>
    </row>
    <row r="560" spans="1:4" x14ac:dyDescent="0.2">
      <c r="A560" s="138">
        <v>770</v>
      </c>
      <c r="B560" s="115" t="s">
        <v>307</v>
      </c>
      <c r="C560" s="139" t="s">
        <v>515</v>
      </c>
      <c r="D560" s="107"/>
    </row>
    <row r="561" spans="1:4" x14ac:dyDescent="0.2">
      <c r="A561" s="138">
        <v>775</v>
      </c>
      <c r="B561" s="115" t="s">
        <v>308</v>
      </c>
      <c r="C561" s="139" t="s">
        <v>515</v>
      </c>
      <c r="D561" s="107"/>
    </row>
    <row r="562" spans="1:4" x14ac:dyDescent="0.2">
      <c r="A562" s="138">
        <v>776</v>
      </c>
      <c r="B562" s="115" t="s">
        <v>308</v>
      </c>
      <c r="C562" s="139" t="s">
        <v>515</v>
      </c>
      <c r="D562" s="107"/>
    </row>
    <row r="563" spans="1:4" x14ac:dyDescent="0.2">
      <c r="A563" s="138">
        <v>781</v>
      </c>
      <c r="B563" s="115" t="s">
        <v>304</v>
      </c>
      <c r="C563" s="139" t="s">
        <v>514</v>
      </c>
      <c r="D563" s="107"/>
    </row>
    <row r="564" spans="1:4" x14ac:dyDescent="0.2">
      <c r="A564" s="138">
        <v>782</v>
      </c>
      <c r="B564" s="115" t="s">
        <v>304</v>
      </c>
      <c r="C564" s="139" t="s">
        <v>515</v>
      </c>
      <c r="D564" s="107"/>
    </row>
    <row r="565" spans="1:4" x14ac:dyDescent="0.2">
      <c r="A565" s="138">
        <v>783</v>
      </c>
      <c r="B565" s="115" t="s">
        <v>304</v>
      </c>
      <c r="C565" s="139" t="s">
        <v>515</v>
      </c>
      <c r="D565" s="107"/>
    </row>
    <row r="566" spans="1:4" x14ac:dyDescent="0.2">
      <c r="A566" s="138">
        <v>784</v>
      </c>
      <c r="B566" s="115" t="s">
        <v>304</v>
      </c>
      <c r="C566" s="139" t="s">
        <v>515</v>
      </c>
      <c r="D566" s="107"/>
    </row>
    <row r="567" spans="1:4" x14ac:dyDescent="0.2">
      <c r="A567" s="138">
        <v>785</v>
      </c>
      <c r="B567" s="115" t="s">
        <v>304</v>
      </c>
      <c r="C567" s="139" t="s">
        <v>515</v>
      </c>
      <c r="D567" s="107"/>
    </row>
    <row r="568" spans="1:4" x14ac:dyDescent="0.2">
      <c r="A568" s="138">
        <v>786</v>
      </c>
      <c r="B568" s="115" t="s">
        <v>304</v>
      </c>
      <c r="C568" s="139" t="s">
        <v>515</v>
      </c>
      <c r="D568" s="107"/>
    </row>
    <row r="569" spans="1:4" x14ac:dyDescent="0.2">
      <c r="A569" s="138">
        <v>787</v>
      </c>
      <c r="B569" s="115" t="s">
        <v>309</v>
      </c>
      <c r="C569" s="139" t="s">
        <v>515</v>
      </c>
      <c r="D569" s="107"/>
    </row>
    <row r="570" spans="1:4" x14ac:dyDescent="0.2">
      <c r="A570" s="138">
        <v>788</v>
      </c>
      <c r="B570" s="115" t="s">
        <v>310</v>
      </c>
      <c r="C570" s="139" t="s">
        <v>515</v>
      </c>
      <c r="D570" s="107"/>
    </row>
    <row r="571" spans="1:4" x14ac:dyDescent="0.2">
      <c r="A571" s="138">
        <v>789</v>
      </c>
      <c r="B571" s="115" t="s">
        <v>311</v>
      </c>
      <c r="C571" s="139" t="s">
        <v>515</v>
      </c>
      <c r="D571" s="107"/>
    </row>
    <row r="572" spans="1:4" x14ac:dyDescent="0.2">
      <c r="A572" s="138">
        <v>790</v>
      </c>
      <c r="B572" s="115" t="s">
        <v>312</v>
      </c>
      <c r="C572" s="139" t="s">
        <v>515</v>
      </c>
      <c r="D572" s="107"/>
    </row>
    <row r="573" spans="1:4" x14ac:dyDescent="0.2">
      <c r="A573" s="138">
        <v>791</v>
      </c>
      <c r="B573" s="115" t="s">
        <v>313</v>
      </c>
      <c r="C573" s="139" t="s">
        <v>515</v>
      </c>
      <c r="D573" s="107"/>
    </row>
    <row r="574" spans="1:4" x14ac:dyDescent="0.2">
      <c r="A574" s="138">
        <v>792</v>
      </c>
      <c r="B574" s="115" t="s">
        <v>314</v>
      </c>
      <c r="C574" s="139" t="s">
        <v>515</v>
      </c>
      <c r="D574" s="107"/>
    </row>
    <row r="575" spans="1:4" x14ac:dyDescent="0.2">
      <c r="A575" s="138">
        <v>793</v>
      </c>
      <c r="B575" s="115" t="s">
        <v>304</v>
      </c>
      <c r="C575" s="139" t="s">
        <v>515</v>
      </c>
      <c r="D575" s="107"/>
    </row>
    <row r="576" spans="1:4" x14ac:dyDescent="0.2">
      <c r="A576" s="138">
        <v>794</v>
      </c>
      <c r="B576" s="115" t="s">
        <v>305</v>
      </c>
      <c r="C576" s="139" t="s">
        <v>515</v>
      </c>
      <c r="D576" s="107"/>
    </row>
    <row r="577" spans="1:4" x14ac:dyDescent="0.2">
      <c r="A577" s="138">
        <v>801</v>
      </c>
      <c r="B577" s="115" t="s">
        <v>233</v>
      </c>
      <c r="C577" s="139" t="s">
        <v>515</v>
      </c>
      <c r="D577" s="107"/>
    </row>
    <row r="578" spans="1:4" x14ac:dyDescent="0.2">
      <c r="A578" s="138">
        <v>802</v>
      </c>
      <c r="B578" s="115" t="s">
        <v>315</v>
      </c>
      <c r="C578" s="139" t="s">
        <v>515</v>
      </c>
      <c r="D578" s="107"/>
    </row>
    <row r="579" spans="1:4" x14ac:dyDescent="0.2">
      <c r="A579" s="138">
        <v>803</v>
      </c>
      <c r="B579" s="115" t="s">
        <v>316</v>
      </c>
      <c r="C579" s="139" t="s">
        <v>514</v>
      </c>
      <c r="D579" s="107"/>
    </row>
    <row r="580" spans="1:4" x14ac:dyDescent="0.2">
      <c r="A580" s="138">
        <v>804</v>
      </c>
      <c r="B580" s="115" t="s">
        <v>315</v>
      </c>
      <c r="C580" s="139" t="s">
        <v>515</v>
      </c>
      <c r="D580" s="107"/>
    </row>
    <row r="581" spans="1:4" x14ac:dyDescent="0.2">
      <c r="A581" s="138">
        <v>805</v>
      </c>
      <c r="B581" s="115" t="s">
        <v>316</v>
      </c>
      <c r="C581" s="139" t="s">
        <v>514</v>
      </c>
      <c r="D581" s="107"/>
    </row>
    <row r="582" spans="1:4" x14ac:dyDescent="0.2">
      <c r="A582" s="138">
        <v>806</v>
      </c>
      <c r="B582" s="115" t="s">
        <v>315</v>
      </c>
      <c r="C582" s="139" t="s">
        <v>515</v>
      </c>
      <c r="D582" s="107"/>
    </row>
    <row r="583" spans="1:4" x14ac:dyDescent="0.2">
      <c r="A583" s="138">
        <v>807</v>
      </c>
      <c r="B583" s="115" t="s">
        <v>316</v>
      </c>
      <c r="C583" s="139" t="s">
        <v>514</v>
      </c>
      <c r="D583" s="107"/>
    </row>
    <row r="584" spans="1:4" x14ac:dyDescent="0.2">
      <c r="A584" s="138">
        <v>808</v>
      </c>
      <c r="B584" s="115" t="s">
        <v>315</v>
      </c>
      <c r="C584" s="139" t="s">
        <v>515</v>
      </c>
      <c r="D584" s="107"/>
    </row>
    <row r="585" spans="1:4" x14ac:dyDescent="0.2">
      <c r="A585" s="138">
        <v>809</v>
      </c>
      <c r="B585" s="115" t="s">
        <v>316</v>
      </c>
      <c r="C585" s="139" t="s">
        <v>514</v>
      </c>
      <c r="D585" s="107"/>
    </row>
    <row r="586" spans="1:4" x14ac:dyDescent="0.2">
      <c r="A586" s="138">
        <v>810</v>
      </c>
      <c r="B586" s="115" t="s">
        <v>315</v>
      </c>
      <c r="C586" s="139" t="s">
        <v>515</v>
      </c>
      <c r="D586" s="107"/>
    </row>
    <row r="587" spans="1:4" x14ac:dyDescent="0.2">
      <c r="A587" s="138">
        <v>811</v>
      </c>
      <c r="B587" s="115" t="s">
        <v>316</v>
      </c>
      <c r="C587" s="139" t="s">
        <v>514</v>
      </c>
      <c r="D587" s="107"/>
    </row>
    <row r="588" spans="1:4" x14ac:dyDescent="0.2">
      <c r="A588" s="138">
        <v>812</v>
      </c>
      <c r="B588" s="115" t="s">
        <v>315</v>
      </c>
      <c r="C588" s="139" t="s">
        <v>515</v>
      </c>
      <c r="D588" s="107"/>
    </row>
    <row r="589" spans="1:4" x14ac:dyDescent="0.2">
      <c r="A589" s="138">
        <v>813</v>
      </c>
      <c r="B589" s="115" t="s">
        <v>316</v>
      </c>
      <c r="C589" s="139" t="s">
        <v>514</v>
      </c>
      <c r="D589" s="107"/>
    </row>
    <row r="590" spans="1:4" x14ac:dyDescent="0.2">
      <c r="A590" s="138">
        <v>814</v>
      </c>
      <c r="B590" s="115" t="s">
        <v>315</v>
      </c>
      <c r="C590" s="139" t="s">
        <v>515</v>
      </c>
      <c r="D590" s="107"/>
    </row>
    <row r="591" spans="1:4" x14ac:dyDescent="0.2">
      <c r="A591" s="138">
        <v>815</v>
      </c>
      <c r="B591" s="115" t="s">
        <v>316</v>
      </c>
      <c r="C591" s="139" t="s">
        <v>514</v>
      </c>
      <c r="D591" s="107"/>
    </row>
    <row r="592" spans="1:4" x14ac:dyDescent="0.2">
      <c r="A592" s="138">
        <v>816</v>
      </c>
      <c r="B592" s="115" t="s">
        <v>315</v>
      </c>
      <c r="C592" s="139" t="s">
        <v>515</v>
      </c>
      <c r="D592" s="107"/>
    </row>
    <row r="593" spans="1:4" x14ac:dyDescent="0.2">
      <c r="A593" s="138">
        <v>817</v>
      </c>
      <c r="B593" s="115" t="s">
        <v>316</v>
      </c>
      <c r="C593" s="139" t="s">
        <v>514</v>
      </c>
      <c r="D593" s="107"/>
    </row>
    <row r="594" spans="1:4" x14ac:dyDescent="0.2">
      <c r="A594" s="138">
        <v>818</v>
      </c>
      <c r="B594" s="115" t="s">
        <v>315</v>
      </c>
      <c r="C594" s="139" t="s">
        <v>515</v>
      </c>
      <c r="D594" s="107"/>
    </row>
    <row r="595" spans="1:4" x14ac:dyDescent="0.2">
      <c r="A595" s="138">
        <v>819</v>
      </c>
      <c r="B595" s="115" t="s">
        <v>316</v>
      </c>
      <c r="C595" s="139" t="s">
        <v>514</v>
      </c>
      <c r="D595" s="107"/>
    </row>
    <row r="596" spans="1:4" x14ac:dyDescent="0.2">
      <c r="A596" s="138">
        <v>820</v>
      </c>
      <c r="B596" s="115" t="s">
        <v>315</v>
      </c>
      <c r="C596" s="139" t="s">
        <v>515</v>
      </c>
      <c r="D596" s="107"/>
    </row>
    <row r="597" spans="1:4" x14ac:dyDescent="0.2">
      <c r="A597" s="138">
        <v>821</v>
      </c>
      <c r="B597" s="115" t="s">
        <v>316</v>
      </c>
      <c r="C597" s="139" t="s">
        <v>514</v>
      </c>
      <c r="D597" s="107"/>
    </row>
    <row r="598" spans="1:4" x14ac:dyDescent="0.2">
      <c r="A598" s="138">
        <v>822</v>
      </c>
      <c r="B598" s="115" t="s">
        <v>315</v>
      </c>
      <c r="C598" s="139" t="s">
        <v>515</v>
      </c>
      <c r="D598" s="107"/>
    </row>
    <row r="599" spans="1:4" x14ac:dyDescent="0.2">
      <c r="A599" s="138">
        <v>823</v>
      </c>
      <c r="B599" s="115" t="s">
        <v>316</v>
      </c>
      <c r="C599" s="139" t="s">
        <v>514</v>
      </c>
      <c r="D599" s="107"/>
    </row>
    <row r="600" spans="1:4" x14ac:dyDescent="0.2">
      <c r="A600" s="138">
        <v>824</v>
      </c>
      <c r="B600" s="115" t="s">
        <v>315</v>
      </c>
      <c r="C600" s="139" t="s">
        <v>515</v>
      </c>
      <c r="D600" s="107"/>
    </row>
    <row r="601" spans="1:4" x14ac:dyDescent="0.2">
      <c r="A601" s="138">
        <v>825</v>
      </c>
      <c r="B601" s="115" t="s">
        <v>316</v>
      </c>
      <c r="C601" s="139" t="s">
        <v>514</v>
      </c>
      <c r="D601" s="107"/>
    </row>
    <row r="602" spans="1:4" x14ac:dyDescent="0.2">
      <c r="A602" s="138">
        <v>826</v>
      </c>
      <c r="B602" s="115" t="s">
        <v>315</v>
      </c>
      <c r="C602" s="139" t="s">
        <v>515</v>
      </c>
      <c r="D602" s="107"/>
    </row>
    <row r="603" spans="1:4" x14ac:dyDescent="0.2">
      <c r="A603" s="138">
        <v>827</v>
      </c>
      <c r="B603" s="115" t="s">
        <v>316</v>
      </c>
      <c r="C603" s="139" t="s">
        <v>514</v>
      </c>
      <c r="D603" s="107"/>
    </row>
    <row r="604" spans="1:4" x14ac:dyDescent="0.2">
      <c r="A604" s="138">
        <v>828</v>
      </c>
      <c r="B604" s="115" t="s">
        <v>315</v>
      </c>
      <c r="C604" s="139" t="s">
        <v>515</v>
      </c>
      <c r="D604" s="107"/>
    </row>
    <row r="605" spans="1:4" x14ac:dyDescent="0.2">
      <c r="A605" s="138">
        <v>829</v>
      </c>
      <c r="B605" s="115" t="s">
        <v>316</v>
      </c>
      <c r="C605" s="139" t="s">
        <v>514</v>
      </c>
      <c r="D605" s="107"/>
    </row>
    <row r="606" spans="1:4" x14ac:dyDescent="0.2">
      <c r="A606" s="138">
        <v>830</v>
      </c>
      <c r="B606" s="115" t="s">
        <v>315</v>
      </c>
      <c r="C606" s="139" t="s">
        <v>515</v>
      </c>
      <c r="D606" s="107"/>
    </row>
    <row r="607" spans="1:4" x14ac:dyDescent="0.2">
      <c r="A607" s="138">
        <v>831</v>
      </c>
      <c r="B607" s="115" t="s">
        <v>316</v>
      </c>
      <c r="C607" s="139" t="s">
        <v>514</v>
      </c>
      <c r="D607" s="107"/>
    </row>
    <row r="608" spans="1:4" x14ac:dyDescent="0.2">
      <c r="A608" s="138">
        <v>832</v>
      </c>
      <c r="B608" s="115" t="s">
        <v>315</v>
      </c>
      <c r="C608" s="139" t="s">
        <v>515</v>
      </c>
      <c r="D608" s="107"/>
    </row>
    <row r="609" spans="1:4" x14ac:dyDescent="0.2">
      <c r="A609" s="138">
        <v>833</v>
      </c>
      <c r="B609" s="115" t="s">
        <v>316</v>
      </c>
      <c r="C609" s="139" t="s">
        <v>514</v>
      </c>
      <c r="D609" s="107"/>
    </row>
    <row r="610" spans="1:4" x14ac:dyDescent="0.2">
      <c r="A610" s="138">
        <v>834</v>
      </c>
      <c r="B610" s="115" t="s">
        <v>315</v>
      </c>
      <c r="C610" s="139" t="s">
        <v>515</v>
      </c>
      <c r="D610" s="107"/>
    </row>
    <row r="611" spans="1:4" x14ac:dyDescent="0.2">
      <c r="A611" s="138">
        <v>835</v>
      </c>
      <c r="B611" s="115" t="s">
        <v>316</v>
      </c>
      <c r="C611" s="139" t="s">
        <v>514</v>
      </c>
      <c r="D611" s="107"/>
    </row>
    <row r="612" spans="1:4" x14ac:dyDescent="0.2">
      <c r="A612" s="138">
        <v>836</v>
      </c>
      <c r="B612" s="115" t="s">
        <v>315</v>
      </c>
      <c r="C612" s="139" t="s">
        <v>515</v>
      </c>
      <c r="D612" s="107"/>
    </row>
    <row r="613" spans="1:4" x14ac:dyDescent="0.2">
      <c r="A613" s="138">
        <v>837</v>
      </c>
      <c r="B613" s="115" t="s">
        <v>316</v>
      </c>
      <c r="C613" s="139" t="s">
        <v>514</v>
      </c>
      <c r="D613" s="107"/>
    </row>
    <row r="614" spans="1:4" x14ac:dyDescent="0.2">
      <c r="A614" s="138">
        <v>838</v>
      </c>
      <c r="B614" s="115" t="s">
        <v>315</v>
      </c>
      <c r="C614" s="139" t="s">
        <v>515</v>
      </c>
      <c r="D614" s="107"/>
    </row>
    <row r="615" spans="1:4" x14ac:dyDescent="0.2">
      <c r="A615" s="138">
        <v>839</v>
      </c>
      <c r="B615" s="115" t="s">
        <v>316</v>
      </c>
      <c r="C615" s="139" t="s">
        <v>514</v>
      </c>
      <c r="D615" s="107"/>
    </row>
    <row r="616" spans="1:4" x14ac:dyDescent="0.2">
      <c r="A616" s="138">
        <v>840</v>
      </c>
      <c r="B616" s="115" t="s">
        <v>315</v>
      </c>
      <c r="C616" s="139" t="s">
        <v>515</v>
      </c>
      <c r="D616" s="107"/>
    </row>
    <row r="617" spans="1:4" x14ac:dyDescent="0.2">
      <c r="A617" s="138">
        <v>841</v>
      </c>
      <c r="B617" s="115" t="s">
        <v>316</v>
      </c>
      <c r="C617" s="139" t="s">
        <v>514</v>
      </c>
      <c r="D617" s="107"/>
    </row>
    <row r="618" spans="1:4" x14ac:dyDescent="0.2">
      <c r="A618" s="138">
        <v>842</v>
      </c>
      <c r="B618" s="115" t="s">
        <v>315</v>
      </c>
      <c r="C618" s="139" t="s">
        <v>515</v>
      </c>
      <c r="D618" s="107"/>
    </row>
    <row r="619" spans="1:4" x14ac:dyDescent="0.2">
      <c r="A619" s="138">
        <v>843</v>
      </c>
      <c r="B619" s="115" t="s">
        <v>316</v>
      </c>
      <c r="C619" s="139" t="s">
        <v>514</v>
      </c>
      <c r="D619" s="107"/>
    </row>
    <row r="620" spans="1:4" x14ac:dyDescent="0.2">
      <c r="A620" s="138">
        <v>844</v>
      </c>
      <c r="B620" s="115" t="s">
        <v>315</v>
      </c>
      <c r="C620" s="139" t="s">
        <v>515</v>
      </c>
      <c r="D620" s="107"/>
    </row>
    <row r="621" spans="1:4" x14ac:dyDescent="0.2">
      <c r="A621" s="138">
        <v>845</v>
      </c>
      <c r="B621" s="115" t="s">
        <v>316</v>
      </c>
      <c r="C621" s="139" t="s">
        <v>514</v>
      </c>
      <c r="D621" s="107"/>
    </row>
    <row r="622" spans="1:4" x14ac:dyDescent="0.2">
      <c r="A622" s="138">
        <v>846</v>
      </c>
      <c r="B622" s="115" t="s">
        <v>315</v>
      </c>
      <c r="C622" s="139" t="s">
        <v>515</v>
      </c>
      <c r="D622" s="107"/>
    </row>
    <row r="623" spans="1:4" x14ac:dyDescent="0.2">
      <c r="A623" s="138">
        <v>847</v>
      </c>
      <c r="B623" s="115" t="s">
        <v>316</v>
      </c>
      <c r="C623" s="139" t="s">
        <v>514</v>
      </c>
      <c r="D623" s="107"/>
    </row>
    <row r="624" spans="1:4" x14ac:dyDescent="0.2">
      <c r="A624" s="138">
        <v>848</v>
      </c>
      <c r="B624" s="115" t="s">
        <v>315</v>
      </c>
      <c r="C624" s="139" t="s">
        <v>515</v>
      </c>
      <c r="D624" s="107"/>
    </row>
    <row r="625" spans="1:4" x14ac:dyDescent="0.2">
      <c r="A625" s="138">
        <v>849</v>
      </c>
      <c r="B625" s="115" t="s">
        <v>316</v>
      </c>
      <c r="C625" s="139" t="s">
        <v>514</v>
      </c>
      <c r="D625" s="107"/>
    </row>
    <row r="626" spans="1:4" x14ac:dyDescent="0.2">
      <c r="A626" s="138">
        <v>850</v>
      </c>
      <c r="B626" s="115" t="s">
        <v>316</v>
      </c>
      <c r="C626" s="139" t="s">
        <v>514</v>
      </c>
      <c r="D626" s="107"/>
    </row>
    <row r="627" spans="1:4" x14ac:dyDescent="0.2">
      <c r="A627" s="138">
        <v>851</v>
      </c>
      <c r="B627" s="115" t="s">
        <v>316</v>
      </c>
      <c r="C627" s="139" t="s">
        <v>514</v>
      </c>
      <c r="D627" s="107"/>
    </row>
    <row r="628" spans="1:4" x14ac:dyDescent="0.2">
      <c r="A628" s="138">
        <v>852</v>
      </c>
      <c r="B628" s="115" t="s">
        <v>315</v>
      </c>
      <c r="C628" s="139" t="s">
        <v>515</v>
      </c>
      <c r="D628" s="107"/>
    </row>
    <row r="629" spans="1:4" x14ac:dyDescent="0.2">
      <c r="A629" s="138">
        <v>853</v>
      </c>
      <c r="B629" s="115" t="s">
        <v>315</v>
      </c>
      <c r="C629" s="139" t="s">
        <v>515</v>
      </c>
      <c r="D629" s="107"/>
    </row>
    <row r="630" spans="1:4" x14ac:dyDescent="0.2">
      <c r="A630" s="138">
        <v>854</v>
      </c>
      <c r="B630" s="115" t="s">
        <v>315</v>
      </c>
      <c r="C630" s="139" t="s">
        <v>515</v>
      </c>
      <c r="D630" s="107"/>
    </row>
    <row r="631" spans="1:4" x14ac:dyDescent="0.2">
      <c r="A631" s="138">
        <v>855</v>
      </c>
      <c r="B631" s="115" t="s">
        <v>315</v>
      </c>
      <c r="C631" s="139" t="s">
        <v>515</v>
      </c>
      <c r="D631" s="107"/>
    </row>
    <row r="632" spans="1:4" x14ac:dyDescent="0.2">
      <c r="A632" s="138">
        <v>856</v>
      </c>
      <c r="B632" s="115" t="s">
        <v>315</v>
      </c>
      <c r="C632" s="139" t="s">
        <v>515</v>
      </c>
      <c r="D632" s="107"/>
    </row>
    <row r="633" spans="1:4" x14ac:dyDescent="0.2">
      <c r="A633" s="138">
        <v>857</v>
      </c>
      <c r="B633" s="115" t="s">
        <v>315</v>
      </c>
      <c r="C633" s="139" t="s">
        <v>515</v>
      </c>
      <c r="D633" s="107"/>
    </row>
    <row r="634" spans="1:4" x14ac:dyDescent="0.2">
      <c r="A634" s="138">
        <v>858</v>
      </c>
      <c r="B634" s="115" t="s">
        <v>315</v>
      </c>
      <c r="C634" s="139" t="s">
        <v>515</v>
      </c>
      <c r="D634" s="107"/>
    </row>
    <row r="635" spans="1:4" x14ac:dyDescent="0.2">
      <c r="A635" s="138">
        <v>859</v>
      </c>
      <c r="B635" s="115" t="s">
        <v>315</v>
      </c>
      <c r="C635" s="139" t="s">
        <v>515</v>
      </c>
      <c r="D635" s="107"/>
    </row>
    <row r="636" spans="1:4" x14ac:dyDescent="0.2">
      <c r="A636" s="138">
        <v>860</v>
      </c>
      <c r="B636" s="115" t="s">
        <v>315</v>
      </c>
      <c r="C636" s="139" t="s">
        <v>515</v>
      </c>
      <c r="D636" s="107"/>
    </row>
    <row r="637" spans="1:4" x14ac:dyDescent="0.2">
      <c r="A637" s="138">
        <v>861</v>
      </c>
      <c r="B637" s="115" t="s">
        <v>315</v>
      </c>
      <c r="C637" s="139" t="s">
        <v>515</v>
      </c>
      <c r="D637" s="107"/>
    </row>
    <row r="638" spans="1:4" x14ac:dyDescent="0.2">
      <c r="A638" s="138">
        <v>862</v>
      </c>
      <c r="B638" s="115" t="s">
        <v>315</v>
      </c>
      <c r="C638" s="139" t="s">
        <v>515</v>
      </c>
      <c r="D638" s="107"/>
    </row>
    <row r="639" spans="1:4" x14ac:dyDescent="0.2">
      <c r="A639" s="138">
        <v>863</v>
      </c>
      <c r="B639" s="115" t="s">
        <v>315</v>
      </c>
      <c r="C639" s="139" t="s">
        <v>515</v>
      </c>
      <c r="D639" s="107"/>
    </row>
    <row r="640" spans="1:4" x14ac:dyDescent="0.2">
      <c r="A640" s="138">
        <v>864</v>
      </c>
      <c r="B640" s="115" t="s">
        <v>315</v>
      </c>
      <c r="C640" s="139" t="s">
        <v>515</v>
      </c>
      <c r="D640" s="107"/>
    </row>
    <row r="641" spans="1:4" x14ac:dyDescent="0.2">
      <c r="A641" s="138">
        <v>865</v>
      </c>
      <c r="B641" s="115" t="s">
        <v>315</v>
      </c>
      <c r="C641" s="139" t="s">
        <v>515</v>
      </c>
      <c r="D641" s="107"/>
    </row>
    <row r="642" spans="1:4" x14ac:dyDescent="0.2">
      <c r="A642" s="138">
        <v>866</v>
      </c>
      <c r="B642" s="115" t="s">
        <v>316</v>
      </c>
      <c r="C642" s="139" t="s">
        <v>514</v>
      </c>
      <c r="D642" s="107"/>
    </row>
    <row r="643" spans="1:4" x14ac:dyDescent="0.2">
      <c r="A643" s="138">
        <v>867</v>
      </c>
      <c r="B643" s="115" t="s">
        <v>315</v>
      </c>
      <c r="C643" s="139" t="s">
        <v>515</v>
      </c>
      <c r="D643" s="107"/>
    </row>
    <row r="644" spans="1:4" x14ac:dyDescent="0.2">
      <c r="A644" s="138">
        <v>868</v>
      </c>
      <c r="B644" s="115" t="s">
        <v>316</v>
      </c>
      <c r="C644" s="139" t="s">
        <v>514</v>
      </c>
      <c r="D644" s="107"/>
    </row>
    <row r="645" spans="1:4" x14ac:dyDescent="0.2">
      <c r="A645" s="138">
        <v>869</v>
      </c>
      <c r="B645" s="115" t="s">
        <v>315</v>
      </c>
      <c r="C645" s="139" t="s">
        <v>515</v>
      </c>
      <c r="D645" s="107"/>
    </row>
    <row r="646" spans="1:4" x14ac:dyDescent="0.2">
      <c r="A646" s="138">
        <v>870</v>
      </c>
      <c r="B646" s="115" t="s">
        <v>316</v>
      </c>
      <c r="C646" s="139" t="s">
        <v>514</v>
      </c>
      <c r="D646" s="107"/>
    </row>
    <row r="647" spans="1:4" x14ac:dyDescent="0.2">
      <c r="A647" s="138">
        <v>871</v>
      </c>
      <c r="B647" s="115" t="s">
        <v>315</v>
      </c>
      <c r="C647" s="139" t="s">
        <v>515</v>
      </c>
      <c r="D647" s="107"/>
    </row>
    <row r="648" spans="1:4" x14ac:dyDescent="0.2">
      <c r="A648" s="138">
        <v>872</v>
      </c>
      <c r="B648" s="115" t="s">
        <v>316</v>
      </c>
      <c r="C648" s="139" t="s">
        <v>514</v>
      </c>
      <c r="D648" s="107"/>
    </row>
    <row r="649" spans="1:4" x14ac:dyDescent="0.2">
      <c r="A649" s="138">
        <v>873</v>
      </c>
      <c r="B649" s="115" t="s">
        <v>315</v>
      </c>
      <c r="C649" s="139" t="s">
        <v>515</v>
      </c>
      <c r="D649" s="107"/>
    </row>
    <row r="650" spans="1:4" x14ac:dyDescent="0.2">
      <c r="A650" s="138">
        <v>874</v>
      </c>
      <c r="B650" s="115" t="s">
        <v>316</v>
      </c>
      <c r="C650" s="139" t="s">
        <v>514</v>
      </c>
      <c r="D650" s="107"/>
    </row>
    <row r="651" spans="1:4" x14ac:dyDescent="0.2">
      <c r="A651" s="138">
        <v>875</v>
      </c>
      <c r="B651" s="115" t="s">
        <v>315</v>
      </c>
      <c r="C651" s="139" t="s">
        <v>515</v>
      </c>
      <c r="D651" s="107"/>
    </row>
    <row r="652" spans="1:4" x14ac:dyDescent="0.2">
      <c r="A652" s="138">
        <v>876</v>
      </c>
      <c r="B652" s="115" t="s">
        <v>316</v>
      </c>
      <c r="C652" s="139" t="s">
        <v>514</v>
      </c>
      <c r="D652" s="107"/>
    </row>
    <row r="653" spans="1:4" x14ac:dyDescent="0.2">
      <c r="A653" s="138">
        <v>877</v>
      </c>
      <c r="B653" s="115" t="s">
        <v>315</v>
      </c>
      <c r="C653" s="139" t="s">
        <v>515</v>
      </c>
      <c r="D653" s="107"/>
    </row>
    <row r="654" spans="1:4" x14ac:dyDescent="0.2">
      <c r="A654" s="138">
        <v>878</v>
      </c>
      <c r="B654" s="115" t="s">
        <v>316</v>
      </c>
      <c r="C654" s="139" t="s">
        <v>514</v>
      </c>
      <c r="D654" s="107"/>
    </row>
    <row r="655" spans="1:4" x14ac:dyDescent="0.2">
      <c r="A655" s="138">
        <v>879</v>
      </c>
      <c r="B655" s="115" t="s">
        <v>315</v>
      </c>
      <c r="C655" s="139" t="s">
        <v>515</v>
      </c>
      <c r="D655" s="107"/>
    </row>
    <row r="656" spans="1:4" x14ac:dyDescent="0.2">
      <c r="A656" s="138">
        <v>880</v>
      </c>
      <c r="B656" s="115" t="s">
        <v>316</v>
      </c>
      <c r="C656" s="139" t="s">
        <v>514</v>
      </c>
      <c r="D656" s="107"/>
    </row>
    <row r="657" spans="1:4" x14ac:dyDescent="0.2">
      <c r="A657" s="138">
        <v>881</v>
      </c>
      <c r="B657" s="115" t="s">
        <v>315</v>
      </c>
      <c r="C657" s="139" t="s">
        <v>515</v>
      </c>
      <c r="D657" s="107"/>
    </row>
    <row r="658" spans="1:4" x14ac:dyDescent="0.2">
      <c r="A658" s="138">
        <v>882</v>
      </c>
      <c r="B658" s="115" t="s">
        <v>316</v>
      </c>
      <c r="C658" s="139" t="s">
        <v>514</v>
      </c>
      <c r="D658" s="107"/>
    </row>
    <row r="659" spans="1:4" x14ac:dyDescent="0.2">
      <c r="A659" s="138">
        <v>883</v>
      </c>
      <c r="B659" s="115" t="s">
        <v>315</v>
      </c>
      <c r="C659" s="139" t="s">
        <v>515</v>
      </c>
      <c r="D659" s="107"/>
    </row>
    <row r="660" spans="1:4" x14ac:dyDescent="0.2">
      <c r="A660" s="138">
        <v>884</v>
      </c>
      <c r="B660" s="115" t="s">
        <v>316</v>
      </c>
      <c r="C660" s="139" t="s">
        <v>514</v>
      </c>
      <c r="D660" s="107"/>
    </row>
    <row r="661" spans="1:4" x14ac:dyDescent="0.2">
      <c r="A661" s="138">
        <v>885</v>
      </c>
      <c r="B661" s="115" t="s">
        <v>315</v>
      </c>
      <c r="C661" s="139" t="s">
        <v>515</v>
      </c>
      <c r="D661" s="107"/>
    </row>
    <row r="662" spans="1:4" x14ac:dyDescent="0.2">
      <c r="A662" s="138">
        <v>886</v>
      </c>
      <c r="B662" s="115" t="s">
        <v>316</v>
      </c>
      <c r="C662" s="139" t="s">
        <v>514</v>
      </c>
      <c r="D662" s="107"/>
    </row>
    <row r="663" spans="1:4" x14ac:dyDescent="0.2">
      <c r="A663" s="138">
        <v>887</v>
      </c>
      <c r="B663" s="115" t="s">
        <v>315</v>
      </c>
      <c r="C663" s="139" t="s">
        <v>515</v>
      </c>
      <c r="D663" s="107"/>
    </row>
    <row r="664" spans="1:4" x14ac:dyDescent="0.2">
      <c r="A664" s="138">
        <v>888</v>
      </c>
      <c r="B664" s="115" t="s">
        <v>316</v>
      </c>
      <c r="C664" s="139" t="s">
        <v>514</v>
      </c>
      <c r="D664" s="107"/>
    </row>
    <row r="665" spans="1:4" x14ac:dyDescent="0.2">
      <c r="A665" s="138">
        <v>889</v>
      </c>
      <c r="B665" s="115" t="s">
        <v>315</v>
      </c>
      <c r="C665" s="139" t="s">
        <v>515</v>
      </c>
      <c r="D665" s="107"/>
    </row>
    <row r="666" spans="1:4" x14ac:dyDescent="0.2">
      <c r="A666" s="138">
        <v>890</v>
      </c>
      <c r="B666" s="115" t="s">
        <v>316</v>
      </c>
      <c r="C666" s="139" t="s">
        <v>514</v>
      </c>
      <c r="D666" s="107"/>
    </row>
    <row r="667" spans="1:4" x14ac:dyDescent="0.2">
      <c r="A667" s="138">
        <v>891</v>
      </c>
      <c r="B667" s="115" t="s">
        <v>316</v>
      </c>
      <c r="C667" s="139" t="s">
        <v>514</v>
      </c>
      <c r="D667" s="107"/>
    </row>
    <row r="668" spans="1:4" x14ac:dyDescent="0.2">
      <c r="A668" s="138">
        <v>892</v>
      </c>
      <c r="B668" s="115" t="s">
        <v>316</v>
      </c>
      <c r="C668" s="139" t="s">
        <v>514</v>
      </c>
      <c r="D668" s="107"/>
    </row>
    <row r="669" spans="1:4" x14ac:dyDescent="0.2">
      <c r="A669" s="138">
        <v>893</v>
      </c>
      <c r="B669" s="115" t="s">
        <v>316</v>
      </c>
      <c r="C669" s="139" t="s">
        <v>514</v>
      </c>
      <c r="D669" s="107"/>
    </row>
    <row r="670" spans="1:4" x14ac:dyDescent="0.2">
      <c r="A670" s="138">
        <v>894</v>
      </c>
      <c r="B670" s="115" t="s">
        <v>273</v>
      </c>
      <c r="C670" s="139" t="s">
        <v>514</v>
      </c>
      <c r="D670" s="107"/>
    </row>
    <row r="671" spans="1:4" x14ac:dyDescent="0.2">
      <c r="A671" s="138">
        <v>895</v>
      </c>
      <c r="B671" s="115" t="s">
        <v>273</v>
      </c>
      <c r="C671" s="139" t="s">
        <v>514</v>
      </c>
      <c r="D671" s="107"/>
    </row>
    <row r="672" spans="1:4" x14ac:dyDescent="0.2">
      <c r="A672" s="138">
        <v>896</v>
      </c>
      <c r="B672" s="115" t="s">
        <v>273</v>
      </c>
      <c r="C672" s="139" t="s">
        <v>514</v>
      </c>
      <c r="D672" s="107"/>
    </row>
    <row r="673" spans="1:4" x14ac:dyDescent="0.2">
      <c r="A673" s="138">
        <v>897</v>
      </c>
      <c r="B673" s="115" t="s">
        <v>316</v>
      </c>
      <c r="C673" s="139" t="s">
        <v>514</v>
      </c>
      <c r="D673" s="107"/>
    </row>
    <row r="674" spans="1:4" x14ac:dyDescent="0.2">
      <c r="A674" s="138">
        <v>898</v>
      </c>
      <c r="B674" s="115" t="s">
        <v>316</v>
      </c>
      <c r="C674" s="139" t="s">
        <v>514</v>
      </c>
      <c r="D674" s="107"/>
    </row>
    <row r="675" spans="1:4" x14ac:dyDescent="0.2">
      <c r="A675" s="138">
        <v>899</v>
      </c>
      <c r="B675" s="115" t="s">
        <v>317</v>
      </c>
      <c r="C675" s="139" t="s">
        <v>514</v>
      </c>
      <c r="D675" s="107"/>
    </row>
    <row r="676" spans="1:4" x14ac:dyDescent="0.2">
      <c r="A676" s="138">
        <v>900</v>
      </c>
      <c r="B676" s="115" t="s">
        <v>317</v>
      </c>
      <c r="C676" s="139" t="s">
        <v>514</v>
      </c>
      <c r="D676" s="107"/>
    </row>
    <row r="677" spans="1:4" x14ac:dyDescent="0.2">
      <c r="A677" s="138">
        <v>901</v>
      </c>
      <c r="B677" s="115" t="s">
        <v>317</v>
      </c>
      <c r="C677" s="139" t="s">
        <v>514</v>
      </c>
      <c r="D677" s="107"/>
    </row>
    <row r="678" spans="1:4" x14ac:dyDescent="0.2">
      <c r="A678" s="138">
        <v>902</v>
      </c>
      <c r="B678" s="115" t="s">
        <v>317</v>
      </c>
      <c r="C678" s="139" t="s">
        <v>514</v>
      </c>
      <c r="D678" s="107"/>
    </row>
    <row r="679" spans="1:4" x14ac:dyDescent="0.2">
      <c r="A679" s="138">
        <v>903</v>
      </c>
      <c r="B679" s="115" t="s">
        <v>317</v>
      </c>
      <c r="C679" s="139" t="s">
        <v>514</v>
      </c>
      <c r="D679" s="107"/>
    </row>
    <row r="680" spans="1:4" x14ac:dyDescent="0.2">
      <c r="A680" s="138">
        <v>904</v>
      </c>
      <c r="B680" s="115" t="s">
        <v>318</v>
      </c>
      <c r="C680" s="139" t="s">
        <v>514</v>
      </c>
      <c r="D680" s="107"/>
    </row>
    <row r="681" spans="1:4" x14ac:dyDescent="0.2">
      <c r="A681" s="138">
        <v>905</v>
      </c>
      <c r="B681" s="115" t="s">
        <v>318</v>
      </c>
      <c r="C681" s="139" t="s">
        <v>514</v>
      </c>
      <c r="D681" s="107"/>
    </row>
    <row r="682" spans="1:4" x14ac:dyDescent="0.2">
      <c r="A682" s="138">
        <v>906</v>
      </c>
      <c r="B682" s="115" t="s">
        <v>318</v>
      </c>
      <c r="C682" s="139" t="s">
        <v>514</v>
      </c>
      <c r="D682" s="107"/>
    </row>
    <row r="683" spans="1:4" x14ac:dyDescent="0.2">
      <c r="A683" s="138">
        <v>907</v>
      </c>
      <c r="B683" s="115" t="s">
        <v>319</v>
      </c>
      <c r="C683" s="139" t="s">
        <v>514</v>
      </c>
      <c r="D683" s="107"/>
    </row>
    <row r="684" spans="1:4" x14ac:dyDescent="0.2">
      <c r="A684" s="138">
        <v>908</v>
      </c>
      <c r="B684" s="115" t="s">
        <v>319</v>
      </c>
      <c r="C684" s="139" t="s">
        <v>514</v>
      </c>
      <c r="D684" s="107"/>
    </row>
    <row r="685" spans="1:4" x14ac:dyDescent="0.2">
      <c r="A685" s="138">
        <v>909</v>
      </c>
      <c r="B685" s="115" t="s">
        <v>319</v>
      </c>
      <c r="C685" s="139" t="s">
        <v>514</v>
      </c>
      <c r="D685" s="107"/>
    </row>
    <row r="686" spans="1:4" x14ac:dyDescent="0.2">
      <c r="A686" s="138">
        <v>910</v>
      </c>
      <c r="B686" s="115" t="s">
        <v>319</v>
      </c>
      <c r="C686" s="139" t="s">
        <v>514</v>
      </c>
      <c r="D686" s="107"/>
    </row>
    <row r="687" spans="1:4" x14ac:dyDescent="0.2">
      <c r="A687" s="138">
        <v>911</v>
      </c>
      <c r="B687" s="115" t="s">
        <v>319</v>
      </c>
      <c r="C687" s="139" t="s">
        <v>514</v>
      </c>
      <c r="D687" s="107"/>
    </row>
    <row r="688" spans="1:4" x14ac:dyDescent="0.2">
      <c r="A688" s="138">
        <v>912</v>
      </c>
      <c r="B688" s="115" t="s">
        <v>319</v>
      </c>
      <c r="C688" s="139" t="s">
        <v>514</v>
      </c>
      <c r="D688" s="107"/>
    </row>
    <row r="689" spans="1:4" x14ac:dyDescent="0.2">
      <c r="A689" s="138">
        <v>913</v>
      </c>
      <c r="B689" s="115" t="s">
        <v>319</v>
      </c>
      <c r="C689" s="139" t="s">
        <v>514</v>
      </c>
      <c r="D689" s="107"/>
    </row>
    <row r="690" spans="1:4" x14ac:dyDescent="0.2">
      <c r="A690" s="138">
        <v>914</v>
      </c>
      <c r="B690" s="115" t="s">
        <v>320</v>
      </c>
      <c r="C690" s="139" t="s">
        <v>515</v>
      </c>
      <c r="D690" s="107"/>
    </row>
    <row r="691" spans="1:4" x14ac:dyDescent="0.2">
      <c r="A691" s="138">
        <v>915</v>
      </c>
      <c r="B691" s="115" t="s">
        <v>273</v>
      </c>
      <c r="C691" s="139" t="s">
        <v>515</v>
      </c>
      <c r="D691" s="107"/>
    </row>
    <row r="692" spans="1:4" x14ac:dyDescent="0.2">
      <c r="A692" s="138">
        <v>916</v>
      </c>
      <c r="B692" s="115" t="s">
        <v>273</v>
      </c>
      <c r="C692" s="139" t="s">
        <v>515</v>
      </c>
      <c r="D692" s="107"/>
    </row>
    <row r="693" spans="1:4" x14ac:dyDescent="0.2">
      <c r="A693" s="138">
        <v>917</v>
      </c>
      <c r="B693" s="115" t="s">
        <v>273</v>
      </c>
      <c r="C693" s="139" t="s">
        <v>515</v>
      </c>
      <c r="D693" s="107"/>
    </row>
    <row r="694" spans="1:4" x14ac:dyDescent="0.2">
      <c r="A694" s="138">
        <v>918</v>
      </c>
      <c r="B694" s="115" t="s">
        <v>208</v>
      </c>
      <c r="C694" s="139" t="s">
        <v>515</v>
      </c>
      <c r="D694" s="107"/>
    </row>
    <row r="695" spans="1:4" x14ac:dyDescent="0.2">
      <c r="A695" s="138">
        <v>919</v>
      </c>
      <c r="B695" s="115" t="s">
        <v>321</v>
      </c>
      <c r="C695" s="139" t="s">
        <v>515</v>
      </c>
      <c r="D695" s="107"/>
    </row>
    <row r="696" spans="1:4" x14ac:dyDescent="0.2">
      <c r="A696" s="138">
        <v>920</v>
      </c>
      <c r="B696" s="115" t="s">
        <v>321</v>
      </c>
      <c r="C696" s="139" t="s">
        <v>515</v>
      </c>
      <c r="D696" s="107"/>
    </row>
    <row r="697" spans="1:4" x14ac:dyDescent="0.2">
      <c r="A697" s="138">
        <v>922</v>
      </c>
      <c r="B697" s="115" t="s">
        <v>233</v>
      </c>
      <c r="C697" s="139" t="s">
        <v>515</v>
      </c>
      <c r="D697" s="107"/>
    </row>
    <row r="698" spans="1:4" x14ac:dyDescent="0.2">
      <c r="A698" s="138">
        <v>923</v>
      </c>
      <c r="B698" s="115" t="s">
        <v>233</v>
      </c>
      <c r="C698" s="139" t="s">
        <v>515</v>
      </c>
      <c r="D698" s="107"/>
    </row>
    <row r="699" spans="1:4" x14ac:dyDescent="0.2">
      <c r="A699" s="138">
        <v>924</v>
      </c>
      <c r="B699" s="115" t="s">
        <v>233</v>
      </c>
      <c r="C699" s="139" t="s">
        <v>515</v>
      </c>
      <c r="D699" s="107"/>
    </row>
    <row r="700" spans="1:4" x14ac:dyDescent="0.2">
      <c r="A700" s="138">
        <v>925</v>
      </c>
      <c r="B700" s="115" t="s">
        <v>322</v>
      </c>
      <c r="C700" s="139" t="s">
        <v>263</v>
      </c>
      <c r="D700" s="107"/>
    </row>
    <row r="701" spans="1:4" x14ac:dyDescent="0.2">
      <c r="A701" s="138">
        <v>926</v>
      </c>
      <c r="B701" s="115" t="s">
        <v>264</v>
      </c>
      <c r="C701" s="139" t="s">
        <v>263</v>
      </c>
      <c r="D701" s="107"/>
    </row>
    <row r="702" spans="1:4" x14ac:dyDescent="0.2">
      <c r="A702" s="138">
        <v>927</v>
      </c>
      <c r="B702" s="115" t="s">
        <v>135</v>
      </c>
      <c r="C702" s="139" t="s">
        <v>263</v>
      </c>
      <c r="D702" s="107"/>
    </row>
    <row r="703" spans="1:4" x14ac:dyDescent="0.2">
      <c r="A703" s="138">
        <v>928</v>
      </c>
      <c r="B703" s="115" t="s">
        <v>136</v>
      </c>
      <c r="C703" s="139" t="s">
        <v>263</v>
      </c>
      <c r="D703" s="107"/>
    </row>
    <row r="704" spans="1:4" x14ac:dyDescent="0.2">
      <c r="A704" s="138">
        <v>929</v>
      </c>
      <c r="B704" s="115" t="s">
        <v>317</v>
      </c>
      <c r="C704" s="139" t="s">
        <v>514</v>
      </c>
      <c r="D704" s="107"/>
    </row>
    <row r="705" spans="1:4" x14ac:dyDescent="0.2">
      <c r="A705" s="138">
        <v>930</v>
      </c>
      <c r="B705" s="115" t="s">
        <v>317</v>
      </c>
      <c r="C705" s="139" t="s">
        <v>514</v>
      </c>
      <c r="D705" s="107"/>
    </row>
    <row r="706" spans="1:4" x14ac:dyDescent="0.2">
      <c r="A706" s="138">
        <v>931</v>
      </c>
      <c r="B706" s="115" t="s">
        <v>317</v>
      </c>
      <c r="C706" s="139" t="s">
        <v>514</v>
      </c>
      <c r="D706" s="107"/>
    </row>
    <row r="707" spans="1:4" x14ac:dyDescent="0.2">
      <c r="A707" s="138">
        <v>932</v>
      </c>
      <c r="B707" s="115" t="s">
        <v>323</v>
      </c>
      <c r="C707" s="139" t="s">
        <v>515</v>
      </c>
      <c r="D707" s="107"/>
    </row>
    <row r="708" spans="1:4" x14ac:dyDescent="0.2">
      <c r="A708" s="138">
        <v>933</v>
      </c>
      <c r="B708" s="115" t="s">
        <v>315</v>
      </c>
      <c r="C708" s="139" t="s">
        <v>515</v>
      </c>
      <c r="D708" s="107"/>
    </row>
    <row r="709" spans="1:4" x14ac:dyDescent="0.2">
      <c r="A709" s="138">
        <v>934</v>
      </c>
      <c r="B709" s="115" t="s">
        <v>316</v>
      </c>
      <c r="C709" s="139" t="s">
        <v>514</v>
      </c>
      <c r="D709" s="107"/>
    </row>
    <row r="710" spans="1:4" x14ac:dyDescent="0.2">
      <c r="A710" s="138">
        <v>935</v>
      </c>
      <c r="B710" s="115" t="s">
        <v>324</v>
      </c>
      <c r="C710" s="139" t="s">
        <v>515</v>
      </c>
      <c r="D710" s="107"/>
    </row>
    <row r="711" spans="1:4" x14ac:dyDescent="0.2">
      <c r="A711" s="138">
        <v>936</v>
      </c>
      <c r="B711" s="115" t="s">
        <v>324</v>
      </c>
      <c r="C711" s="139" t="s">
        <v>515</v>
      </c>
      <c r="D711" s="107"/>
    </row>
    <row r="712" spans="1:4" x14ac:dyDescent="0.2">
      <c r="A712" s="138">
        <v>937</v>
      </c>
      <c r="B712" s="115" t="s">
        <v>324</v>
      </c>
      <c r="C712" s="139" t="s">
        <v>515</v>
      </c>
      <c r="D712" s="107"/>
    </row>
    <row r="713" spans="1:4" x14ac:dyDescent="0.2">
      <c r="A713" s="138">
        <v>938</v>
      </c>
      <c r="B713" s="115" t="s">
        <v>324</v>
      </c>
      <c r="C713" s="139" t="s">
        <v>515</v>
      </c>
      <c r="D713" s="107"/>
    </row>
    <row r="714" spans="1:4" x14ac:dyDescent="0.2">
      <c r="A714" s="138">
        <v>939</v>
      </c>
      <c r="B714" s="115" t="s">
        <v>324</v>
      </c>
      <c r="C714" s="139" t="s">
        <v>515</v>
      </c>
      <c r="D714" s="107"/>
    </row>
    <row r="715" spans="1:4" x14ac:dyDescent="0.2">
      <c r="A715" s="138">
        <v>940</v>
      </c>
      <c r="B715" s="115" t="s">
        <v>325</v>
      </c>
      <c r="C715" s="139" t="s">
        <v>283</v>
      </c>
      <c r="D715" s="107"/>
    </row>
    <row r="716" spans="1:4" x14ac:dyDescent="0.2">
      <c r="A716" s="138">
        <v>941</v>
      </c>
      <c r="B716" s="115" t="s">
        <v>326</v>
      </c>
      <c r="C716" s="139" t="s">
        <v>283</v>
      </c>
      <c r="D716" s="107"/>
    </row>
    <row r="717" spans="1:4" x14ac:dyDescent="0.2">
      <c r="A717" s="138">
        <v>942</v>
      </c>
      <c r="B717" s="115" t="s">
        <v>177</v>
      </c>
      <c r="C717" s="139" t="s">
        <v>515</v>
      </c>
      <c r="D717" s="107"/>
    </row>
    <row r="718" spans="1:4" x14ac:dyDescent="0.2">
      <c r="A718" s="138">
        <v>943</v>
      </c>
      <c r="B718" s="115" t="s">
        <v>134</v>
      </c>
      <c r="C718" s="139" t="s">
        <v>515</v>
      </c>
      <c r="D718" s="107"/>
    </row>
    <row r="719" spans="1:4" x14ac:dyDescent="0.2">
      <c r="A719" s="138">
        <v>944</v>
      </c>
      <c r="B719" s="115" t="s">
        <v>134</v>
      </c>
      <c r="C719" s="139" t="s">
        <v>515</v>
      </c>
      <c r="D719" s="107"/>
    </row>
    <row r="720" spans="1:4" x14ac:dyDescent="0.2">
      <c r="A720" s="138">
        <v>945</v>
      </c>
      <c r="B720" s="115" t="s">
        <v>134</v>
      </c>
      <c r="C720" s="139" t="s">
        <v>515</v>
      </c>
      <c r="D720" s="107"/>
    </row>
    <row r="721" spans="1:4" x14ac:dyDescent="0.2">
      <c r="A721" s="138">
        <v>946</v>
      </c>
      <c r="B721" s="115" t="s">
        <v>134</v>
      </c>
      <c r="C721" s="139" t="s">
        <v>515</v>
      </c>
      <c r="D721" s="107"/>
    </row>
    <row r="722" spans="1:4" x14ac:dyDescent="0.2">
      <c r="A722" s="138">
        <v>947</v>
      </c>
      <c r="B722" s="115" t="s">
        <v>327</v>
      </c>
      <c r="C722" s="139" t="s">
        <v>515</v>
      </c>
      <c r="D722" s="107"/>
    </row>
    <row r="723" spans="1:4" x14ac:dyDescent="0.2">
      <c r="A723" s="138">
        <v>948</v>
      </c>
      <c r="B723" s="115" t="s">
        <v>328</v>
      </c>
      <c r="C723" s="139" t="s">
        <v>515</v>
      </c>
      <c r="D723" s="107"/>
    </row>
    <row r="724" spans="1:4" x14ac:dyDescent="0.2">
      <c r="A724" s="138">
        <v>949</v>
      </c>
      <c r="B724" s="115" t="s">
        <v>329</v>
      </c>
      <c r="C724" s="139" t="s">
        <v>515</v>
      </c>
      <c r="D724" s="107"/>
    </row>
    <row r="725" spans="1:4" x14ac:dyDescent="0.2">
      <c r="A725" s="138">
        <v>950</v>
      </c>
      <c r="B725" s="115" t="s">
        <v>330</v>
      </c>
      <c r="C725" s="139" t="s">
        <v>514</v>
      </c>
      <c r="D725" s="107"/>
    </row>
    <row r="726" spans="1:4" x14ac:dyDescent="0.2">
      <c r="A726" s="138">
        <v>951</v>
      </c>
      <c r="B726" s="115" t="s">
        <v>331</v>
      </c>
      <c r="C726" s="139" t="s">
        <v>514</v>
      </c>
      <c r="D726" s="107"/>
    </row>
    <row r="727" spans="1:4" x14ac:dyDescent="0.2">
      <c r="A727" s="138">
        <v>952</v>
      </c>
      <c r="B727" s="115" t="s">
        <v>332</v>
      </c>
      <c r="C727" s="139" t="s">
        <v>515</v>
      </c>
      <c r="D727" s="107"/>
    </row>
    <row r="728" spans="1:4" x14ac:dyDescent="0.2">
      <c r="A728" s="138">
        <v>953</v>
      </c>
      <c r="B728" s="115" t="s">
        <v>333</v>
      </c>
      <c r="C728" s="139" t="s">
        <v>515</v>
      </c>
      <c r="D728" s="107"/>
    </row>
    <row r="729" spans="1:4" x14ac:dyDescent="0.2">
      <c r="A729" s="138">
        <v>954</v>
      </c>
      <c r="B729" s="115" t="s">
        <v>334</v>
      </c>
      <c r="C729" s="139" t="s">
        <v>515</v>
      </c>
      <c r="D729" s="107"/>
    </row>
    <row r="730" spans="1:4" x14ac:dyDescent="0.2">
      <c r="A730" s="138">
        <v>955</v>
      </c>
      <c r="B730" s="115" t="s">
        <v>335</v>
      </c>
      <c r="C730" s="139" t="s">
        <v>515</v>
      </c>
      <c r="D730" s="107"/>
    </row>
    <row r="731" spans="1:4" x14ac:dyDescent="0.2">
      <c r="A731" s="138">
        <v>956</v>
      </c>
      <c r="B731" s="115" t="s">
        <v>336</v>
      </c>
      <c r="C731" s="139" t="s">
        <v>515</v>
      </c>
      <c r="D731" s="107"/>
    </row>
    <row r="732" spans="1:4" x14ac:dyDescent="0.2">
      <c r="A732" s="138">
        <v>957</v>
      </c>
      <c r="B732" s="115" t="s">
        <v>337</v>
      </c>
      <c r="C732" s="139" t="s">
        <v>515</v>
      </c>
      <c r="D732" s="107"/>
    </row>
    <row r="733" spans="1:4" x14ac:dyDescent="0.2">
      <c r="A733" s="138">
        <v>958</v>
      </c>
      <c r="B733" s="115" t="s">
        <v>338</v>
      </c>
      <c r="C733" s="139" t="s">
        <v>515</v>
      </c>
      <c r="D733" s="107"/>
    </row>
    <row r="734" spans="1:4" x14ac:dyDescent="0.2">
      <c r="A734" s="138">
        <v>959</v>
      </c>
      <c r="B734" s="115" t="s">
        <v>339</v>
      </c>
      <c r="C734" s="139" t="s">
        <v>515</v>
      </c>
      <c r="D734" s="107"/>
    </row>
    <row r="735" spans="1:4" x14ac:dyDescent="0.2">
      <c r="A735" s="138">
        <v>960</v>
      </c>
      <c r="B735" s="115" t="s">
        <v>340</v>
      </c>
      <c r="C735" s="139" t="s">
        <v>515</v>
      </c>
      <c r="D735" s="107"/>
    </row>
    <row r="736" spans="1:4" x14ac:dyDescent="0.2">
      <c r="A736" s="138">
        <v>961</v>
      </c>
      <c r="B736" s="115" t="s">
        <v>341</v>
      </c>
      <c r="C736" s="139" t="s">
        <v>515</v>
      </c>
      <c r="D736" s="107"/>
    </row>
    <row r="737" spans="1:4" x14ac:dyDescent="0.2">
      <c r="A737" s="138">
        <v>962</v>
      </c>
      <c r="B737" s="115" t="s">
        <v>342</v>
      </c>
      <c r="C737" s="139" t="s">
        <v>515</v>
      </c>
      <c r="D737" s="107"/>
    </row>
    <row r="738" spans="1:4" x14ac:dyDescent="0.2">
      <c r="A738" s="138">
        <v>963</v>
      </c>
      <c r="B738" s="115" t="s">
        <v>343</v>
      </c>
      <c r="C738" s="139" t="s">
        <v>515</v>
      </c>
      <c r="D738" s="107"/>
    </row>
    <row r="739" spans="1:4" x14ac:dyDescent="0.2">
      <c r="A739" s="138">
        <v>964</v>
      </c>
      <c r="B739" s="115" t="s">
        <v>344</v>
      </c>
      <c r="C739" s="139" t="s">
        <v>515</v>
      </c>
      <c r="D739" s="107"/>
    </row>
    <row r="740" spans="1:4" x14ac:dyDescent="0.2">
      <c r="A740" s="138">
        <v>965</v>
      </c>
      <c r="B740" s="115" t="s">
        <v>345</v>
      </c>
      <c r="C740" s="139" t="s">
        <v>515</v>
      </c>
      <c r="D740" s="107"/>
    </row>
    <row r="741" spans="1:4" x14ac:dyDescent="0.2">
      <c r="A741" s="138">
        <v>966</v>
      </c>
      <c r="B741" s="115" t="s">
        <v>188</v>
      </c>
      <c r="C741" s="139" t="s">
        <v>514</v>
      </c>
      <c r="D741" s="107"/>
    </row>
    <row r="742" spans="1:4" x14ac:dyDescent="0.2">
      <c r="A742" s="138">
        <v>967</v>
      </c>
      <c r="B742" s="115" t="s">
        <v>200</v>
      </c>
      <c r="C742" s="139" t="s">
        <v>515</v>
      </c>
      <c r="D742" s="107"/>
    </row>
    <row r="743" spans="1:4" x14ac:dyDescent="0.2">
      <c r="A743" s="138">
        <v>968</v>
      </c>
      <c r="B743" s="115" t="s">
        <v>200</v>
      </c>
      <c r="C743" s="139" t="s">
        <v>515</v>
      </c>
      <c r="D743" s="107"/>
    </row>
    <row r="744" spans="1:4" x14ac:dyDescent="0.2">
      <c r="A744" s="138">
        <v>969</v>
      </c>
      <c r="B744" s="115" t="s">
        <v>345</v>
      </c>
      <c r="C744" s="139" t="s">
        <v>515</v>
      </c>
      <c r="D744" s="107"/>
    </row>
    <row r="745" spans="1:4" x14ac:dyDescent="0.2">
      <c r="A745" s="138">
        <v>970</v>
      </c>
      <c r="B745" s="115" t="s">
        <v>157</v>
      </c>
      <c r="C745" s="139" t="s">
        <v>515</v>
      </c>
      <c r="D745" s="107"/>
    </row>
    <row r="746" spans="1:4" x14ac:dyDescent="0.2">
      <c r="A746" s="138">
        <v>971</v>
      </c>
      <c r="B746" s="115" t="s">
        <v>346</v>
      </c>
      <c r="C746" s="139" t="s">
        <v>515</v>
      </c>
      <c r="D746" s="107"/>
    </row>
    <row r="747" spans="1:4" x14ac:dyDescent="0.2">
      <c r="A747" s="138">
        <v>972</v>
      </c>
      <c r="B747" s="115" t="s">
        <v>347</v>
      </c>
      <c r="C747" s="139" t="s">
        <v>515</v>
      </c>
      <c r="D747" s="107"/>
    </row>
    <row r="748" spans="1:4" x14ac:dyDescent="0.2">
      <c r="A748" s="138">
        <v>973</v>
      </c>
      <c r="B748" s="115" t="s">
        <v>198</v>
      </c>
      <c r="C748" s="139" t="s">
        <v>515</v>
      </c>
      <c r="D748" s="107"/>
    </row>
    <row r="749" spans="1:4" x14ac:dyDescent="0.2">
      <c r="A749" s="138">
        <v>974</v>
      </c>
      <c r="B749" s="115" t="s">
        <v>226</v>
      </c>
      <c r="C749" s="139" t="s">
        <v>515</v>
      </c>
      <c r="D749" s="107"/>
    </row>
    <row r="750" spans="1:4" x14ac:dyDescent="0.2">
      <c r="A750" s="138">
        <v>975</v>
      </c>
      <c r="B750" s="115" t="s">
        <v>348</v>
      </c>
      <c r="C750" s="139" t="s">
        <v>515</v>
      </c>
      <c r="D750" s="107"/>
    </row>
    <row r="751" spans="1:4" x14ac:dyDescent="0.2">
      <c r="A751" s="138">
        <v>976</v>
      </c>
      <c r="B751" s="115" t="s">
        <v>349</v>
      </c>
      <c r="C751" s="139" t="s">
        <v>515</v>
      </c>
      <c r="D751" s="107"/>
    </row>
    <row r="752" spans="1:4" x14ac:dyDescent="0.2">
      <c r="A752" s="138">
        <v>978</v>
      </c>
      <c r="B752" s="115" t="s">
        <v>182</v>
      </c>
      <c r="C752" s="139" t="s">
        <v>514</v>
      </c>
      <c r="D752" s="107"/>
    </row>
    <row r="753" spans="1:4" x14ac:dyDescent="0.2">
      <c r="A753" s="138">
        <v>979</v>
      </c>
      <c r="B753" s="115" t="s">
        <v>223</v>
      </c>
      <c r="C753" s="139" t="s">
        <v>514</v>
      </c>
      <c r="D753" s="107"/>
    </row>
    <row r="754" spans="1:4" x14ac:dyDescent="0.2">
      <c r="A754" s="138">
        <v>980</v>
      </c>
      <c r="B754" s="115" t="s">
        <v>350</v>
      </c>
      <c r="C754" s="139" t="s">
        <v>515</v>
      </c>
      <c r="D754" s="107"/>
    </row>
    <row r="755" spans="1:4" x14ac:dyDescent="0.2">
      <c r="A755" s="138">
        <v>981</v>
      </c>
      <c r="B755" s="115" t="s">
        <v>351</v>
      </c>
      <c r="C755" s="139" t="s">
        <v>514</v>
      </c>
      <c r="D755" s="107"/>
    </row>
    <row r="756" spans="1:4" x14ac:dyDescent="0.2">
      <c r="A756" s="138">
        <v>982</v>
      </c>
      <c r="B756" s="115" t="s">
        <v>352</v>
      </c>
      <c r="C756" s="139" t="s">
        <v>515</v>
      </c>
      <c r="D756" s="107"/>
    </row>
    <row r="757" spans="1:4" x14ac:dyDescent="0.2">
      <c r="A757" s="138">
        <v>983</v>
      </c>
      <c r="B757" s="115" t="s">
        <v>353</v>
      </c>
      <c r="C757" s="139" t="s">
        <v>515</v>
      </c>
      <c r="D757" s="107"/>
    </row>
    <row r="758" spans="1:4" x14ac:dyDescent="0.2">
      <c r="A758" s="138">
        <v>984</v>
      </c>
      <c r="B758" s="115" t="s">
        <v>354</v>
      </c>
      <c r="C758" s="139" t="s">
        <v>515</v>
      </c>
      <c r="D758" s="107"/>
    </row>
    <row r="759" spans="1:4" x14ac:dyDescent="0.2">
      <c r="A759" s="138">
        <v>985</v>
      </c>
      <c r="B759" s="115" t="s">
        <v>355</v>
      </c>
      <c r="C759" s="139" t="s">
        <v>515</v>
      </c>
      <c r="D759" s="107"/>
    </row>
    <row r="760" spans="1:4" x14ac:dyDescent="0.2">
      <c r="A760" s="138">
        <v>989</v>
      </c>
      <c r="B760" s="115" t="s">
        <v>239</v>
      </c>
      <c r="C760" s="139" t="s">
        <v>515</v>
      </c>
      <c r="D760" s="107"/>
    </row>
    <row r="761" spans="1:4" x14ac:dyDescent="0.2">
      <c r="A761" s="138">
        <v>990</v>
      </c>
      <c r="B761" s="115" t="s">
        <v>240</v>
      </c>
      <c r="C761" s="139" t="s">
        <v>514</v>
      </c>
      <c r="D761" s="107"/>
    </row>
    <row r="762" spans="1:4" x14ac:dyDescent="0.2">
      <c r="A762" s="138">
        <v>991</v>
      </c>
      <c r="B762" s="115" t="s">
        <v>188</v>
      </c>
      <c r="C762" s="139" t="s">
        <v>514</v>
      </c>
      <c r="D762" s="107"/>
    </row>
    <row r="763" spans="1:4" x14ac:dyDescent="0.2">
      <c r="A763" s="138">
        <v>996</v>
      </c>
      <c r="B763" s="115" t="s">
        <v>268</v>
      </c>
      <c r="C763" s="139" t="s">
        <v>515</v>
      </c>
      <c r="D763" s="107"/>
    </row>
    <row r="764" spans="1:4" x14ac:dyDescent="0.2">
      <c r="A764" s="138">
        <v>997</v>
      </c>
      <c r="B764" s="115" t="s">
        <v>356</v>
      </c>
      <c r="C764" s="139" t="s">
        <v>515</v>
      </c>
      <c r="D764" s="107"/>
    </row>
    <row r="765" spans="1:4" x14ac:dyDescent="0.2">
      <c r="A765" s="112">
        <v>487</v>
      </c>
      <c r="B765" s="113">
        <v>383</v>
      </c>
      <c r="C765" s="114" t="s">
        <v>288</v>
      </c>
      <c r="D765" s="115" t="s">
        <v>283</v>
      </c>
    </row>
    <row r="766" spans="1:4" x14ac:dyDescent="0.2">
      <c r="A766" s="112">
        <v>488</v>
      </c>
      <c r="B766" s="113">
        <v>384</v>
      </c>
      <c r="C766" s="114" t="s">
        <v>289</v>
      </c>
      <c r="D766" s="115" t="s">
        <v>283</v>
      </c>
    </row>
    <row r="767" spans="1:4" x14ac:dyDescent="0.2">
      <c r="A767" s="112">
        <v>489</v>
      </c>
      <c r="B767" s="113">
        <v>385</v>
      </c>
      <c r="C767" s="114" t="s">
        <v>290</v>
      </c>
      <c r="D767" s="115" t="s">
        <v>283</v>
      </c>
    </row>
    <row r="768" spans="1:4" x14ac:dyDescent="0.2">
      <c r="A768" s="112">
        <v>490</v>
      </c>
      <c r="B768" s="113">
        <v>386</v>
      </c>
      <c r="C768" s="114" t="s">
        <v>291</v>
      </c>
      <c r="D768" s="115" t="s">
        <v>283</v>
      </c>
    </row>
    <row r="769" spans="1:4" x14ac:dyDescent="0.2">
      <c r="A769" s="112">
        <v>491</v>
      </c>
      <c r="B769" s="113">
        <v>387</v>
      </c>
      <c r="C769" s="114" t="s">
        <v>292</v>
      </c>
      <c r="D769" s="115" t="s">
        <v>283</v>
      </c>
    </row>
    <row r="770" spans="1:4" x14ac:dyDescent="0.2">
      <c r="A770" s="112">
        <v>492</v>
      </c>
      <c r="B770" s="113">
        <v>388</v>
      </c>
      <c r="C770" s="114" t="s">
        <v>293</v>
      </c>
      <c r="D770" s="115" t="s">
        <v>283</v>
      </c>
    </row>
    <row r="771" spans="1:4" x14ac:dyDescent="0.2">
      <c r="A771" s="112">
        <v>493</v>
      </c>
      <c r="B771" s="113">
        <v>389</v>
      </c>
      <c r="C771" s="114" t="s">
        <v>294</v>
      </c>
      <c r="D771" s="115" t="s">
        <v>283</v>
      </c>
    </row>
    <row r="772" spans="1:4" x14ac:dyDescent="0.2">
      <c r="A772" s="112">
        <v>494</v>
      </c>
      <c r="B772" s="113">
        <v>390</v>
      </c>
      <c r="C772" s="114" t="s">
        <v>295</v>
      </c>
      <c r="D772" s="115" t="s">
        <v>283</v>
      </c>
    </row>
    <row r="773" spans="1:4" x14ac:dyDescent="0.2">
      <c r="A773" s="112">
        <v>495</v>
      </c>
      <c r="B773" s="113">
        <v>391</v>
      </c>
      <c r="C773" s="114" t="s">
        <v>296</v>
      </c>
      <c r="D773" s="115" t="s">
        <v>283</v>
      </c>
    </row>
    <row r="774" spans="1:4" x14ac:dyDescent="0.2">
      <c r="A774" s="112">
        <v>496</v>
      </c>
      <c r="B774" s="113">
        <v>392</v>
      </c>
      <c r="C774" s="114" t="s">
        <v>297</v>
      </c>
      <c r="D774" s="115" t="s">
        <v>283</v>
      </c>
    </row>
    <row r="775" spans="1:4" x14ac:dyDescent="0.2">
      <c r="A775" s="112">
        <v>497</v>
      </c>
      <c r="B775" s="113">
        <v>393</v>
      </c>
      <c r="C775" s="114" t="s">
        <v>298</v>
      </c>
      <c r="D775" s="115" t="s">
        <v>283</v>
      </c>
    </row>
    <row r="776" spans="1:4" x14ac:dyDescent="0.2">
      <c r="A776" s="112">
        <v>498</v>
      </c>
      <c r="B776" s="113">
        <v>394</v>
      </c>
      <c r="C776" s="114" t="s">
        <v>299</v>
      </c>
      <c r="D776" s="115" t="s">
        <v>283</v>
      </c>
    </row>
    <row r="777" spans="1:4" x14ac:dyDescent="0.2">
      <c r="A777" s="112">
        <v>701</v>
      </c>
      <c r="B777" s="113">
        <v>343</v>
      </c>
      <c r="C777" s="114" t="s">
        <v>300</v>
      </c>
      <c r="D777" s="115" t="s">
        <v>126</v>
      </c>
    </row>
    <row r="778" spans="1:4" x14ac:dyDescent="0.2">
      <c r="A778" s="112">
        <v>702</v>
      </c>
      <c r="B778" s="113">
        <v>344</v>
      </c>
      <c r="C778" s="114" t="s">
        <v>300</v>
      </c>
      <c r="D778" s="115" t="s">
        <v>126</v>
      </c>
    </row>
    <row r="779" spans="1:4" x14ac:dyDescent="0.2">
      <c r="A779" s="112">
        <v>703</v>
      </c>
      <c r="B779" s="113">
        <v>317</v>
      </c>
      <c r="C779" s="114" t="s">
        <v>236</v>
      </c>
      <c r="D779" s="115" t="s">
        <v>126</v>
      </c>
    </row>
    <row r="780" spans="1:4" x14ac:dyDescent="0.2">
      <c r="A780" s="112">
        <v>704</v>
      </c>
      <c r="B780" s="113">
        <v>318</v>
      </c>
      <c r="C780" s="114" t="s">
        <v>236</v>
      </c>
      <c r="D780" s="115" t="s">
        <v>126</v>
      </c>
    </row>
    <row r="781" spans="1:4" x14ac:dyDescent="0.2">
      <c r="A781" s="112">
        <v>705</v>
      </c>
      <c r="B781" s="113">
        <v>319</v>
      </c>
      <c r="C781" s="114" t="s">
        <v>236</v>
      </c>
      <c r="D781" s="115" t="s">
        <v>126</v>
      </c>
    </row>
    <row r="782" spans="1:4" x14ac:dyDescent="0.2">
      <c r="A782" s="112">
        <v>706</v>
      </c>
      <c r="B782" s="113">
        <v>320</v>
      </c>
      <c r="C782" s="114" t="s">
        <v>236</v>
      </c>
      <c r="D782" s="115" t="s">
        <v>126</v>
      </c>
    </row>
    <row r="783" spans="1:4" x14ac:dyDescent="0.2">
      <c r="A783" s="112">
        <v>707</v>
      </c>
      <c r="B783" s="113">
        <v>321</v>
      </c>
      <c r="C783" s="114" t="s">
        <v>236</v>
      </c>
      <c r="D783" s="115" t="s">
        <v>126</v>
      </c>
    </row>
    <row r="784" spans="1:4" x14ac:dyDescent="0.2">
      <c r="A784" s="112">
        <v>708</v>
      </c>
      <c r="B784" s="113">
        <v>322</v>
      </c>
      <c r="C784" s="114" t="s">
        <v>236</v>
      </c>
      <c r="D784" s="115" t="s">
        <v>126</v>
      </c>
    </row>
    <row r="785" spans="1:4" x14ac:dyDescent="0.2">
      <c r="A785" s="112">
        <v>709</v>
      </c>
      <c r="B785" s="113">
        <v>323</v>
      </c>
      <c r="C785" s="114" t="s">
        <v>236</v>
      </c>
      <c r="D785" s="115" t="s">
        <v>126</v>
      </c>
    </row>
    <row r="786" spans="1:4" x14ac:dyDescent="0.2">
      <c r="A786" s="112">
        <v>710</v>
      </c>
      <c r="B786" s="113">
        <v>324</v>
      </c>
      <c r="C786" s="114" t="s">
        <v>236</v>
      </c>
      <c r="D786" s="115" t="s">
        <v>126</v>
      </c>
    </row>
    <row r="787" spans="1:4" x14ac:dyDescent="0.2">
      <c r="A787" s="112">
        <v>711</v>
      </c>
      <c r="B787" s="113">
        <v>325</v>
      </c>
      <c r="C787" s="114" t="s">
        <v>236</v>
      </c>
      <c r="D787" s="115" t="s">
        <v>126</v>
      </c>
    </row>
    <row r="788" spans="1:4" x14ac:dyDescent="0.2">
      <c r="A788" s="112">
        <v>712</v>
      </c>
      <c r="B788" s="113">
        <v>326</v>
      </c>
      <c r="C788" s="114" t="s">
        <v>301</v>
      </c>
      <c r="D788" s="115" t="s">
        <v>126</v>
      </c>
    </row>
    <row r="789" spans="1:4" x14ac:dyDescent="0.2">
      <c r="A789" s="112">
        <v>713</v>
      </c>
      <c r="B789" s="113">
        <v>328</v>
      </c>
      <c r="C789" s="114" t="s">
        <v>301</v>
      </c>
      <c r="D789" s="115" t="s">
        <v>126</v>
      </c>
    </row>
    <row r="790" spans="1:4" x14ac:dyDescent="0.2">
      <c r="A790" s="112">
        <v>714</v>
      </c>
      <c r="B790" s="113">
        <v>329</v>
      </c>
      <c r="C790" s="114" t="s">
        <v>301</v>
      </c>
      <c r="D790" s="115" t="s">
        <v>126</v>
      </c>
    </row>
    <row r="791" spans="1:4" x14ac:dyDescent="0.2">
      <c r="A791" s="112">
        <v>715</v>
      </c>
      <c r="B791" s="113">
        <v>330</v>
      </c>
      <c r="C791" s="114" t="s">
        <v>301</v>
      </c>
      <c r="D791" s="115" t="s">
        <v>126</v>
      </c>
    </row>
    <row r="792" spans="1:4" x14ac:dyDescent="0.2">
      <c r="A792" s="112">
        <v>716</v>
      </c>
      <c r="B792" s="113">
        <v>339</v>
      </c>
      <c r="C792" s="114" t="s">
        <v>302</v>
      </c>
      <c r="D792" s="115" t="s">
        <v>126</v>
      </c>
    </row>
    <row r="793" spans="1:4" x14ac:dyDescent="0.2">
      <c r="A793" s="112">
        <v>717</v>
      </c>
      <c r="B793" s="113">
        <v>340</v>
      </c>
      <c r="C793" s="114" t="s">
        <v>302</v>
      </c>
      <c r="D793" s="115" t="s">
        <v>126</v>
      </c>
    </row>
    <row r="794" spans="1:4" x14ac:dyDescent="0.2">
      <c r="A794" s="112">
        <v>718</v>
      </c>
      <c r="B794" s="113">
        <v>341</v>
      </c>
      <c r="C794" s="114" t="s">
        <v>303</v>
      </c>
      <c r="D794" s="115" t="s">
        <v>126</v>
      </c>
    </row>
    <row r="795" spans="1:4" x14ac:dyDescent="0.2">
      <c r="A795" s="112">
        <v>719</v>
      </c>
      <c r="B795" s="113">
        <v>342</v>
      </c>
      <c r="C795" s="114" t="s">
        <v>303</v>
      </c>
      <c r="D795" s="115" t="s">
        <v>126</v>
      </c>
    </row>
    <row r="796" spans="1:4" x14ac:dyDescent="0.2">
      <c r="A796" s="112">
        <v>720</v>
      </c>
      <c r="B796" s="113">
        <v>331</v>
      </c>
      <c r="C796" s="114" t="s">
        <v>169</v>
      </c>
      <c r="D796" s="115">
        <v>1</v>
      </c>
    </row>
    <row r="797" spans="1:4" x14ac:dyDescent="0.2">
      <c r="A797" s="112">
        <v>720</v>
      </c>
      <c r="B797" s="113">
        <v>332</v>
      </c>
      <c r="C797" s="114" t="s">
        <v>169</v>
      </c>
      <c r="D797" s="115">
        <v>1</v>
      </c>
    </row>
    <row r="798" spans="1:4" x14ac:dyDescent="0.2">
      <c r="A798" s="112">
        <v>720</v>
      </c>
      <c r="B798" s="113">
        <v>333</v>
      </c>
      <c r="C798" s="114" t="s">
        <v>169</v>
      </c>
      <c r="D798" s="115">
        <v>2</v>
      </c>
    </row>
    <row r="799" spans="1:4" x14ac:dyDescent="0.2">
      <c r="A799" s="112">
        <v>721</v>
      </c>
      <c r="B799" s="113">
        <v>327</v>
      </c>
      <c r="C799" s="114" t="s">
        <v>304</v>
      </c>
      <c r="D799" s="115">
        <v>2</v>
      </c>
    </row>
    <row r="800" spans="1:4" x14ac:dyDescent="0.2">
      <c r="A800" s="112">
        <v>721</v>
      </c>
      <c r="B800" s="113">
        <v>336</v>
      </c>
      <c r="C800" s="114" t="s">
        <v>304</v>
      </c>
      <c r="D800" s="115">
        <v>1</v>
      </c>
    </row>
    <row r="801" spans="1:4" x14ac:dyDescent="0.2">
      <c r="A801" s="112">
        <v>722</v>
      </c>
      <c r="B801" s="113">
        <v>13067</v>
      </c>
      <c r="C801" s="114" t="s">
        <v>304</v>
      </c>
      <c r="D801" s="115">
        <v>2</v>
      </c>
    </row>
    <row r="802" spans="1:4" x14ac:dyDescent="0.2">
      <c r="A802" s="112">
        <v>722</v>
      </c>
      <c r="B802" s="113">
        <v>13068</v>
      </c>
      <c r="C802" s="114" t="s">
        <v>304</v>
      </c>
      <c r="D802" s="115">
        <v>1</v>
      </c>
    </row>
    <row r="803" spans="1:4" x14ac:dyDescent="0.2">
      <c r="A803" s="112">
        <v>723</v>
      </c>
      <c r="B803" s="113">
        <v>13070</v>
      </c>
      <c r="C803" s="114" t="s">
        <v>304</v>
      </c>
      <c r="D803" s="115">
        <v>2</v>
      </c>
    </row>
    <row r="804" spans="1:4" x14ac:dyDescent="0.2">
      <c r="A804" s="112">
        <v>723</v>
      </c>
      <c r="B804" s="113">
        <v>13071</v>
      </c>
      <c r="C804" s="114" t="s">
        <v>304</v>
      </c>
      <c r="D804" s="115">
        <v>1</v>
      </c>
    </row>
    <row r="805" spans="1:4" x14ac:dyDescent="0.2">
      <c r="A805" s="112">
        <v>724</v>
      </c>
      <c r="B805" s="113">
        <v>13073</v>
      </c>
      <c r="C805" s="114" t="s">
        <v>304</v>
      </c>
      <c r="D805" s="115">
        <v>2</v>
      </c>
    </row>
    <row r="806" spans="1:4" x14ac:dyDescent="0.2">
      <c r="A806" s="112">
        <v>724</v>
      </c>
      <c r="B806" s="113">
        <v>13074</v>
      </c>
      <c r="C806" s="114" t="s">
        <v>304</v>
      </c>
      <c r="D806" s="115">
        <v>1</v>
      </c>
    </row>
    <row r="807" spans="1:4" x14ac:dyDescent="0.2">
      <c r="A807" s="112">
        <v>725</v>
      </c>
      <c r="B807" s="113">
        <v>13076</v>
      </c>
      <c r="C807" s="114" t="s">
        <v>304</v>
      </c>
      <c r="D807" s="115">
        <v>2</v>
      </c>
    </row>
    <row r="808" spans="1:4" x14ac:dyDescent="0.2">
      <c r="A808" s="112">
        <v>725</v>
      </c>
      <c r="B808" s="113">
        <v>13077</v>
      </c>
      <c r="C808" s="114" t="s">
        <v>304</v>
      </c>
      <c r="D808" s="115">
        <v>1</v>
      </c>
    </row>
    <row r="809" spans="1:4" x14ac:dyDescent="0.2">
      <c r="A809" s="112">
        <v>726</v>
      </c>
      <c r="B809" s="113">
        <v>13079</v>
      </c>
      <c r="C809" s="114" t="s">
        <v>304</v>
      </c>
      <c r="D809" s="115">
        <v>2</v>
      </c>
    </row>
    <row r="810" spans="1:4" x14ac:dyDescent="0.2">
      <c r="A810" s="112">
        <v>726</v>
      </c>
      <c r="B810" s="113">
        <v>13080</v>
      </c>
      <c r="C810" s="114" t="s">
        <v>304</v>
      </c>
      <c r="D810" s="115">
        <v>1</v>
      </c>
    </row>
    <row r="811" spans="1:4" x14ac:dyDescent="0.2">
      <c r="A811" s="112">
        <v>727</v>
      </c>
      <c r="B811" s="113">
        <v>13032</v>
      </c>
      <c r="C811" s="114" t="s">
        <v>304</v>
      </c>
      <c r="D811" s="115">
        <v>2</v>
      </c>
    </row>
    <row r="812" spans="1:4" x14ac:dyDescent="0.2">
      <c r="A812" s="112">
        <v>727</v>
      </c>
      <c r="B812" s="113">
        <v>13033</v>
      </c>
      <c r="C812" s="114" t="s">
        <v>304</v>
      </c>
      <c r="D812" s="115">
        <v>1</v>
      </c>
    </row>
    <row r="813" spans="1:4" x14ac:dyDescent="0.2">
      <c r="A813" s="112">
        <v>728</v>
      </c>
      <c r="B813" s="113">
        <v>13034</v>
      </c>
      <c r="C813" s="114" t="s">
        <v>305</v>
      </c>
      <c r="D813" s="115">
        <v>2</v>
      </c>
    </row>
    <row r="814" spans="1:4" x14ac:dyDescent="0.2">
      <c r="A814" s="112">
        <v>729</v>
      </c>
      <c r="B814" s="113">
        <v>13035</v>
      </c>
      <c r="C814" s="114" t="s">
        <v>304</v>
      </c>
      <c r="D814" s="115">
        <v>2</v>
      </c>
    </row>
    <row r="815" spans="1:4" x14ac:dyDescent="0.2">
      <c r="A815" s="112">
        <v>729</v>
      </c>
      <c r="B815" s="113">
        <v>13036</v>
      </c>
      <c r="C815" s="114" t="s">
        <v>304</v>
      </c>
      <c r="D815" s="115">
        <v>1</v>
      </c>
    </row>
    <row r="816" spans="1:4" x14ac:dyDescent="0.2">
      <c r="A816" s="112">
        <v>730</v>
      </c>
      <c r="B816" s="113">
        <v>13037</v>
      </c>
      <c r="C816" s="114" t="s">
        <v>305</v>
      </c>
      <c r="D816" s="115">
        <v>2</v>
      </c>
    </row>
    <row r="817" spans="1:4" x14ac:dyDescent="0.2">
      <c r="A817" s="112">
        <v>731</v>
      </c>
      <c r="B817" s="113">
        <v>13038</v>
      </c>
      <c r="C817" s="114" t="s">
        <v>304</v>
      </c>
      <c r="D817" s="115">
        <v>2</v>
      </c>
    </row>
    <row r="818" spans="1:4" x14ac:dyDescent="0.2">
      <c r="A818" s="112">
        <v>731</v>
      </c>
      <c r="B818" s="113">
        <v>13039</v>
      </c>
      <c r="C818" s="114" t="s">
        <v>304</v>
      </c>
      <c r="D818" s="115">
        <v>1</v>
      </c>
    </row>
    <row r="819" spans="1:4" x14ac:dyDescent="0.2">
      <c r="A819" s="112">
        <v>732</v>
      </c>
      <c r="B819" s="113">
        <v>13040</v>
      </c>
      <c r="C819" s="114" t="s">
        <v>305</v>
      </c>
      <c r="D819" s="115">
        <v>2</v>
      </c>
    </row>
    <row r="820" spans="1:4" x14ac:dyDescent="0.2">
      <c r="A820" s="112">
        <v>733</v>
      </c>
      <c r="B820" s="113">
        <v>13041</v>
      </c>
      <c r="C820" s="114" t="s">
        <v>304</v>
      </c>
      <c r="D820" s="115">
        <v>2</v>
      </c>
    </row>
    <row r="821" spans="1:4" x14ac:dyDescent="0.2">
      <c r="A821" s="112">
        <v>733</v>
      </c>
      <c r="B821" s="113">
        <v>13042</v>
      </c>
      <c r="C821" s="114" t="s">
        <v>304</v>
      </c>
      <c r="D821" s="115">
        <v>1</v>
      </c>
    </row>
    <row r="822" spans="1:4" x14ac:dyDescent="0.2">
      <c r="A822" s="112">
        <v>734</v>
      </c>
      <c r="B822" s="113">
        <v>13043</v>
      </c>
      <c r="C822" s="114" t="s">
        <v>305</v>
      </c>
      <c r="D822" s="115">
        <v>2</v>
      </c>
    </row>
    <row r="823" spans="1:4" x14ac:dyDescent="0.2">
      <c r="A823" s="112">
        <v>735</v>
      </c>
      <c r="B823" s="113">
        <v>13044</v>
      </c>
      <c r="C823" s="114" t="s">
        <v>304</v>
      </c>
      <c r="D823" s="115">
        <v>2</v>
      </c>
    </row>
    <row r="824" spans="1:4" x14ac:dyDescent="0.2">
      <c r="A824" s="112">
        <v>735</v>
      </c>
      <c r="B824" s="113">
        <v>13045</v>
      </c>
      <c r="C824" s="114" t="s">
        <v>304</v>
      </c>
      <c r="D824" s="115">
        <v>1</v>
      </c>
    </row>
    <row r="825" spans="1:4" x14ac:dyDescent="0.2">
      <c r="A825" s="112">
        <v>736</v>
      </c>
      <c r="B825" s="113">
        <v>13046</v>
      </c>
      <c r="C825" s="114" t="s">
        <v>305</v>
      </c>
      <c r="D825" s="115">
        <v>2</v>
      </c>
    </row>
    <row r="826" spans="1:4" x14ac:dyDescent="0.2">
      <c r="A826" s="112">
        <v>737</v>
      </c>
      <c r="B826" s="113">
        <v>13047</v>
      </c>
      <c r="C826" s="114" t="s">
        <v>304</v>
      </c>
      <c r="D826" s="115">
        <v>2</v>
      </c>
    </row>
    <row r="827" spans="1:4" x14ac:dyDescent="0.2">
      <c r="A827" s="112">
        <v>737</v>
      </c>
      <c r="B827" s="113">
        <v>13048</v>
      </c>
      <c r="C827" s="114" t="s">
        <v>304</v>
      </c>
      <c r="D827" s="115">
        <v>1</v>
      </c>
    </row>
    <row r="828" spans="1:4" x14ac:dyDescent="0.2">
      <c r="A828" s="112">
        <v>738</v>
      </c>
      <c r="B828" s="113">
        <v>13049</v>
      </c>
      <c r="C828" s="114" t="s">
        <v>305</v>
      </c>
      <c r="D828" s="115">
        <v>2</v>
      </c>
    </row>
    <row r="829" spans="1:4" x14ac:dyDescent="0.2">
      <c r="A829" s="112">
        <v>739</v>
      </c>
      <c r="B829" s="113">
        <v>13050</v>
      </c>
      <c r="C829" s="114" t="s">
        <v>304</v>
      </c>
      <c r="D829" s="115">
        <v>2</v>
      </c>
    </row>
    <row r="830" spans="1:4" x14ac:dyDescent="0.2">
      <c r="A830" s="112">
        <v>739</v>
      </c>
      <c r="B830" s="113">
        <v>13051</v>
      </c>
      <c r="C830" s="114" t="s">
        <v>304</v>
      </c>
      <c r="D830" s="115">
        <v>1</v>
      </c>
    </row>
    <row r="831" spans="1:4" x14ac:dyDescent="0.2">
      <c r="A831" s="112">
        <v>740</v>
      </c>
      <c r="B831" s="113">
        <v>13052</v>
      </c>
      <c r="C831" s="114" t="s">
        <v>305</v>
      </c>
      <c r="D831" s="115">
        <v>2</v>
      </c>
    </row>
    <row r="832" spans="1:4" x14ac:dyDescent="0.2">
      <c r="A832" s="112">
        <v>741</v>
      </c>
      <c r="B832" s="113">
        <v>13053</v>
      </c>
      <c r="C832" s="114" t="s">
        <v>304</v>
      </c>
      <c r="D832" s="115">
        <v>2</v>
      </c>
    </row>
    <row r="833" spans="1:4" x14ac:dyDescent="0.2">
      <c r="A833" s="112">
        <v>741</v>
      </c>
      <c r="B833" s="113">
        <v>13054</v>
      </c>
      <c r="C833" s="114" t="s">
        <v>304</v>
      </c>
      <c r="D833" s="115">
        <v>1</v>
      </c>
    </row>
    <row r="834" spans="1:4" x14ac:dyDescent="0.2">
      <c r="A834" s="112">
        <v>742</v>
      </c>
      <c r="B834" s="113">
        <v>13055</v>
      </c>
      <c r="C834" s="114" t="s">
        <v>305</v>
      </c>
      <c r="D834" s="115">
        <v>2</v>
      </c>
    </row>
    <row r="835" spans="1:4" x14ac:dyDescent="0.2">
      <c r="A835" s="112">
        <v>743</v>
      </c>
      <c r="B835" s="113">
        <v>13056</v>
      </c>
      <c r="C835" s="114" t="s">
        <v>304</v>
      </c>
      <c r="D835" s="115">
        <v>2</v>
      </c>
    </row>
    <row r="836" spans="1:4" x14ac:dyDescent="0.2">
      <c r="A836" s="112">
        <v>743</v>
      </c>
      <c r="B836" s="113">
        <v>13057</v>
      </c>
      <c r="C836" s="114" t="s">
        <v>304</v>
      </c>
      <c r="D836" s="115">
        <v>1</v>
      </c>
    </row>
    <row r="837" spans="1:4" x14ac:dyDescent="0.2">
      <c r="A837" s="112">
        <v>744</v>
      </c>
      <c r="B837" s="113">
        <v>13058</v>
      </c>
      <c r="C837" s="114" t="s">
        <v>305</v>
      </c>
      <c r="D837" s="115">
        <v>2</v>
      </c>
    </row>
    <row r="838" spans="1:4" x14ac:dyDescent="0.2">
      <c r="A838" s="112">
        <v>745</v>
      </c>
      <c r="B838" s="113">
        <v>13059</v>
      </c>
      <c r="C838" s="114" t="s">
        <v>304</v>
      </c>
      <c r="D838" s="115">
        <v>2</v>
      </c>
    </row>
    <row r="839" spans="1:4" x14ac:dyDescent="0.2">
      <c r="A839" s="112">
        <v>745</v>
      </c>
      <c r="B839" s="113">
        <v>13060</v>
      </c>
      <c r="C839" s="114" t="s">
        <v>304</v>
      </c>
      <c r="D839" s="115">
        <v>1</v>
      </c>
    </row>
    <row r="840" spans="1:4" x14ac:dyDescent="0.2">
      <c r="A840" s="112">
        <v>746</v>
      </c>
      <c r="B840" s="113">
        <v>13061</v>
      </c>
      <c r="C840" s="114" t="s">
        <v>305</v>
      </c>
      <c r="D840" s="115">
        <v>2</v>
      </c>
    </row>
    <row r="841" spans="1:4" x14ac:dyDescent="0.2">
      <c r="A841" s="112">
        <v>747</v>
      </c>
      <c r="B841" s="113">
        <v>13062</v>
      </c>
      <c r="C841" s="114" t="s">
        <v>304</v>
      </c>
      <c r="D841" s="115">
        <v>2</v>
      </c>
    </row>
    <row r="842" spans="1:4" x14ac:dyDescent="0.2">
      <c r="A842" s="112">
        <v>747</v>
      </c>
      <c r="B842" s="113">
        <v>13063</v>
      </c>
      <c r="C842" s="114" t="s">
        <v>304</v>
      </c>
      <c r="D842" s="115">
        <v>1</v>
      </c>
    </row>
    <row r="843" spans="1:4" x14ac:dyDescent="0.2">
      <c r="A843" s="112">
        <v>748</v>
      </c>
      <c r="B843" s="113">
        <v>13064</v>
      </c>
      <c r="C843" s="114" t="s">
        <v>304</v>
      </c>
      <c r="D843" s="115">
        <v>2</v>
      </c>
    </row>
    <row r="844" spans="1:4" x14ac:dyDescent="0.2">
      <c r="A844" s="112">
        <v>748</v>
      </c>
      <c r="B844" s="113">
        <v>13065</v>
      </c>
      <c r="C844" s="114" t="s">
        <v>304</v>
      </c>
      <c r="D844" s="115">
        <v>1</v>
      </c>
    </row>
    <row r="845" spans="1:4" x14ac:dyDescent="0.2">
      <c r="A845" s="112">
        <v>749</v>
      </c>
      <c r="B845" s="113">
        <v>13066</v>
      </c>
      <c r="C845" s="114" t="s">
        <v>305</v>
      </c>
      <c r="D845" s="115">
        <v>2</v>
      </c>
    </row>
    <row r="846" spans="1:4" x14ac:dyDescent="0.2">
      <c r="A846" s="112">
        <v>752</v>
      </c>
      <c r="B846" s="113">
        <v>13011</v>
      </c>
      <c r="C846" s="114" t="s">
        <v>304</v>
      </c>
      <c r="D846" s="115">
        <v>2</v>
      </c>
    </row>
    <row r="847" spans="1:4" x14ac:dyDescent="0.2">
      <c r="A847" s="112">
        <v>752</v>
      </c>
      <c r="B847" s="113">
        <v>13012</v>
      </c>
      <c r="C847" s="114" t="s">
        <v>304</v>
      </c>
      <c r="D847" s="115">
        <v>1</v>
      </c>
    </row>
    <row r="848" spans="1:4" x14ac:dyDescent="0.2">
      <c r="A848" s="112">
        <v>753</v>
      </c>
      <c r="B848" s="113">
        <v>13013</v>
      </c>
      <c r="C848" s="114" t="s">
        <v>306</v>
      </c>
      <c r="D848" s="115">
        <v>2</v>
      </c>
    </row>
    <row r="849" spans="1:4" x14ac:dyDescent="0.2">
      <c r="A849" s="112">
        <v>754</v>
      </c>
      <c r="B849" s="113">
        <v>13014</v>
      </c>
      <c r="C849" s="114" t="s">
        <v>304</v>
      </c>
      <c r="D849" s="115">
        <v>2</v>
      </c>
    </row>
    <row r="850" spans="1:4" x14ac:dyDescent="0.2">
      <c r="A850" s="112">
        <v>754</v>
      </c>
      <c r="B850" s="113">
        <v>13015</v>
      </c>
      <c r="C850" s="114" t="s">
        <v>304</v>
      </c>
      <c r="D850" s="115">
        <v>1</v>
      </c>
    </row>
    <row r="851" spans="1:4" x14ac:dyDescent="0.2">
      <c r="A851" s="112">
        <v>755</v>
      </c>
      <c r="B851" s="113">
        <v>13016</v>
      </c>
      <c r="C851" s="114" t="s">
        <v>306</v>
      </c>
      <c r="D851" s="115">
        <v>2</v>
      </c>
    </row>
    <row r="852" spans="1:4" x14ac:dyDescent="0.2">
      <c r="A852" s="112">
        <v>756</v>
      </c>
      <c r="B852" s="113">
        <v>13017</v>
      </c>
      <c r="C852" s="114" t="s">
        <v>304</v>
      </c>
      <c r="D852" s="115">
        <v>2</v>
      </c>
    </row>
    <row r="853" spans="1:4" x14ac:dyDescent="0.2">
      <c r="A853" s="112">
        <v>756</v>
      </c>
      <c r="B853" s="113">
        <v>13018</v>
      </c>
      <c r="C853" s="114" t="s">
        <v>304</v>
      </c>
      <c r="D853" s="115">
        <v>1</v>
      </c>
    </row>
    <row r="854" spans="1:4" x14ac:dyDescent="0.2">
      <c r="A854" s="112">
        <v>757</v>
      </c>
      <c r="B854" s="113">
        <v>13019</v>
      </c>
      <c r="C854" s="114" t="s">
        <v>306</v>
      </c>
      <c r="D854" s="115">
        <v>2</v>
      </c>
    </row>
    <row r="855" spans="1:4" x14ac:dyDescent="0.2">
      <c r="A855" s="112">
        <v>758</v>
      </c>
      <c r="B855" s="113">
        <v>13020</v>
      </c>
      <c r="C855" s="114" t="s">
        <v>304</v>
      </c>
      <c r="D855" s="115">
        <v>2</v>
      </c>
    </row>
    <row r="856" spans="1:4" x14ac:dyDescent="0.2">
      <c r="A856" s="112">
        <v>758</v>
      </c>
      <c r="B856" s="113">
        <v>13021</v>
      </c>
      <c r="C856" s="114" t="s">
        <v>304</v>
      </c>
      <c r="D856" s="115">
        <v>1</v>
      </c>
    </row>
    <row r="857" spans="1:4" x14ac:dyDescent="0.2">
      <c r="A857" s="112">
        <v>759</v>
      </c>
      <c r="B857" s="113">
        <v>13022</v>
      </c>
      <c r="C857" s="114" t="s">
        <v>306</v>
      </c>
      <c r="D857" s="115">
        <v>2</v>
      </c>
    </row>
    <row r="858" spans="1:4" x14ac:dyDescent="0.2">
      <c r="A858" s="112">
        <v>760</v>
      </c>
      <c r="B858" s="113">
        <v>13023</v>
      </c>
      <c r="C858" s="114" t="s">
        <v>304</v>
      </c>
      <c r="D858" s="115">
        <v>2</v>
      </c>
    </row>
    <row r="859" spans="1:4" x14ac:dyDescent="0.2">
      <c r="A859" s="112">
        <v>760</v>
      </c>
      <c r="B859" s="113">
        <v>13024</v>
      </c>
      <c r="C859" s="114" t="s">
        <v>304</v>
      </c>
      <c r="D859" s="115">
        <v>1</v>
      </c>
    </row>
    <row r="860" spans="1:4" x14ac:dyDescent="0.2">
      <c r="A860" s="112">
        <v>761</v>
      </c>
      <c r="B860" s="113">
        <v>13025</v>
      </c>
      <c r="C860" s="114" t="s">
        <v>306</v>
      </c>
      <c r="D860" s="115">
        <v>2</v>
      </c>
    </row>
    <row r="861" spans="1:4" x14ac:dyDescent="0.2">
      <c r="A861" s="112">
        <v>762</v>
      </c>
      <c r="B861" s="113">
        <v>13026</v>
      </c>
      <c r="C861" s="114" t="s">
        <v>304</v>
      </c>
      <c r="D861" s="115">
        <v>2</v>
      </c>
    </row>
    <row r="862" spans="1:4" x14ac:dyDescent="0.2">
      <c r="A862" s="112">
        <v>762</v>
      </c>
      <c r="B862" s="113">
        <v>13027</v>
      </c>
      <c r="C862" s="114" t="s">
        <v>304</v>
      </c>
      <c r="D862" s="115">
        <v>1</v>
      </c>
    </row>
    <row r="863" spans="1:4" x14ac:dyDescent="0.2">
      <c r="A863" s="112">
        <v>763</v>
      </c>
      <c r="B863" s="113">
        <v>13028</v>
      </c>
      <c r="C863" s="114" t="s">
        <v>306</v>
      </c>
      <c r="D863" s="115">
        <v>2</v>
      </c>
    </row>
    <row r="864" spans="1:4" x14ac:dyDescent="0.2">
      <c r="A864" s="112">
        <v>764</v>
      </c>
      <c r="B864" s="113">
        <v>13002</v>
      </c>
      <c r="C864" s="114" t="s">
        <v>304</v>
      </c>
      <c r="D864" s="115">
        <v>2</v>
      </c>
    </row>
    <row r="865" spans="1:4" x14ac:dyDescent="0.2">
      <c r="A865" s="112">
        <v>764</v>
      </c>
      <c r="B865" s="113">
        <v>13003</v>
      </c>
      <c r="C865" s="114" t="s">
        <v>304</v>
      </c>
      <c r="D865" s="115">
        <v>1</v>
      </c>
    </row>
    <row r="866" spans="1:4" x14ac:dyDescent="0.2">
      <c r="A866" s="112">
        <v>765</v>
      </c>
      <c r="B866" s="113">
        <v>13004</v>
      </c>
      <c r="C866" s="114" t="s">
        <v>306</v>
      </c>
      <c r="D866" s="115">
        <v>2</v>
      </c>
    </row>
    <row r="867" spans="1:4" x14ac:dyDescent="0.2">
      <c r="A867" s="112">
        <v>766</v>
      </c>
      <c r="B867" s="113">
        <v>13005</v>
      </c>
      <c r="C867" s="114" t="s">
        <v>304</v>
      </c>
      <c r="D867" s="115">
        <v>2</v>
      </c>
    </row>
    <row r="868" spans="1:4" x14ac:dyDescent="0.2">
      <c r="A868" s="112">
        <v>766</v>
      </c>
      <c r="B868" s="113">
        <v>13006</v>
      </c>
      <c r="C868" s="114" t="s">
        <v>304</v>
      </c>
      <c r="D868" s="115">
        <v>1</v>
      </c>
    </row>
    <row r="869" spans="1:4" x14ac:dyDescent="0.2">
      <c r="A869" s="112">
        <v>767</v>
      </c>
      <c r="B869" s="113">
        <v>13007</v>
      </c>
      <c r="C869" s="114" t="s">
        <v>306</v>
      </c>
      <c r="D869" s="115">
        <v>2</v>
      </c>
    </row>
    <row r="870" spans="1:4" x14ac:dyDescent="0.2">
      <c r="A870" s="112">
        <v>768</v>
      </c>
      <c r="B870" s="113">
        <v>13008</v>
      </c>
      <c r="C870" s="114" t="s">
        <v>304</v>
      </c>
      <c r="D870" s="115">
        <v>2</v>
      </c>
    </row>
    <row r="871" spans="1:4" x14ac:dyDescent="0.2">
      <c r="A871" s="112">
        <v>768</v>
      </c>
      <c r="B871" s="113">
        <v>13009</v>
      </c>
      <c r="C871" s="114" t="s">
        <v>304</v>
      </c>
      <c r="D871" s="115">
        <v>1</v>
      </c>
    </row>
    <row r="872" spans="1:4" x14ac:dyDescent="0.2">
      <c r="A872" s="112">
        <v>769</v>
      </c>
      <c r="B872" s="113">
        <v>13010</v>
      </c>
      <c r="C872" s="114" t="s">
        <v>306</v>
      </c>
      <c r="D872" s="115">
        <v>2</v>
      </c>
    </row>
    <row r="873" spans="1:4" x14ac:dyDescent="0.2">
      <c r="A873" s="112">
        <v>770</v>
      </c>
      <c r="B873" s="113">
        <v>13001</v>
      </c>
      <c r="C873" s="114" t="s">
        <v>307</v>
      </c>
      <c r="D873" s="115">
        <v>2</v>
      </c>
    </row>
    <row r="874" spans="1:4" x14ac:dyDescent="0.2">
      <c r="A874" s="112">
        <v>775</v>
      </c>
      <c r="B874" s="113">
        <v>334</v>
      </c>
      <c r="C874" s="114" t="s">
        <v>308</v>
      </c>
      <c r="D874" s="115" t="s">
        <v>126</v>
      </c>
    </row>
    <row r="875" spans="1:4" x14ac:dyDescent="0.2">
      <c r="A875" s="112">
        <v>776</v>
      </c>
      <c r="B875" s="113">
        <v>335</v>
      </c>
      <c r="C875" s="114" t="s">
        <v>308</v>
      </c>
      <c r="D875" s="115" t="s">
        <v>126</v>
      </c>
    </row>
    <row r="876" spans="1:4" x14ac:dyDescent="0.2">
      <c r="A876" s="112">
        <v>781</v>
      </c>
      <c r="B876" s="113">
        <v>327</v>
      </c>
      <c r="C876" s="114" t="s">
        <v>304</v>
      </c>
      <c r="D876" s="115" t="s">
        <v>126</v>
      </c>
    </row>
    <row r="877" spans="1:4" x14ac:dyDescent="0.2">
      <c r="A877" s="112">
        <v>782</v>
      </c>
      <c r="B877" s="113">
        <v>13069</v>
      </c>
      <c r="C877" s="114" t="s">
        <v>304</v>
      </c>
      <c r="D877" s="115">
        <v>1</v>
      </c>
    </row>
    <row r="878" spans="1:4" x14ac:dyDescent="0.2">
      <c r="A878" s="112">
        <v>783</v>
      </c>
      <c r="B878" s="113">
        <v>13072</v>
      </c>
      <c r="C878" s="114" t="s">
        <v>304</v>
      </c>
      <c r="D878" s="115">
        <v>1</v>
      </c>
    </row>
    <row r="879" spans="1:4" x14ac:dyDescent="0.2">
      <c r="A879" s="112">
        <v>784</v>
      </c>
      <c r="B879" s="113">
        <v>13075</v>
      </c>
      <c r="C879" s="114" t="s">
        <v>304</v>
      </c>
      <c r="D879" s="115">
        <v>1</v>
      </c>
    </row>
    <row r="880" spans="1:4" x14ac:dyDescent="0.2">
      <c r="A880" s="112">
        <v>785</v>
      </c>
      <c r="B880" s="113">
        <v>13078</v>
      </c>
      <c r="C880" s="114" t="s">
        <v>304</v>
      </c>
      <c r="D880" s="115">
        <v>1</v>
      </c>
    </row>
    <row r="881" spans="1:4" x14ac:dyDescent="0.2">
      <c r="A881" s="112">
        <v>786</v>
      </c>
      <c r="B881" s="113">
        <v>13081</v>
      </c>
      <c r="C881" s="114" t="s">
        <v>304</v>
      </c>
      <c r="D881" s="115">
        <v>1</v>
      </c>
    </row>
    <row r="882" spans="1:4" x14ac:dyDescent="0.2">
      <c r="A882" s="112">
        <v>787</v>
      </c>
      <c r="B882" s="113">
        <v>13082</v>
      </c>
      <c r="C882" s="114" t="s">
        <v>309</v>
      </c>
      <c r="D882" s="115">
        <v>2</v>
      </c>
    </row>
    <row r="883" spans="1:4" x14ac:dyDescent="0.2">
      <c r="A883" s="112">
        <v>787</v>
      </c>
      <c r="B883" s="113">
        <v>13083</v>
      </c>
      <c r="C883" s="114" t="s">
        <v>309</v>
      </c>
      <c r="D883" s="115">
        <v>1</v>
      </c>
    </row>
    <row r="884" spans="1:4" x14ac:dyDescent="0.2">
      <c r="A884" s="112">
        <v>788</v>
      </c>
      <c r="B884" s="113">
        <v>13084</v>
      </c>
      <c r="C884" s="114" t="s">
        <v>310</v>
      </c>
      <c r="D884" s="115">
        <v>1</v>
      </c>
    </row>
    <row r="885" spans="1:4" x14ac:dyDescent="0.2">
      <c r="A885" s="112">
        <v>789</v>
      </c>
      <c r="B885" s="113">
        <v>13085</v>
      </c>
      <c r="C885" s="114" t="s">
        <v>311</v>
      </c>
      <c r="D885" s="115">
        <v>2</v>
      </c>
    </row>
    <row r="886" spans="1:4" x14ac:dyDescent="0.2">
      <c r="A886" s="112">
        <v>789</v>
      </c>
      <c r="B886" s="113">
        <v>13086</v>
      </c>
      <c r="C886" s="114" t="s">
        <v>311</v>
      </c>
      <c r="D886" s="115">
        <v>1</v>
      </c>
    </row>
    <row r="887" spans="1:4" x14ac:dyDescent="0.2">
      <c r="A887" s="112">
        <v>790</v>
      </c>
      <c r="B887" s="113">
        <v>13087</v>
      </c>
      <c r="C887" s="114" t="s">
        <v>312</v>
      </c>
      <c r="D887" s="115">
        <v>1</v>
      </c>
    </row>
    <row r="888" spans="1:4" x14ac:dyDescent="0.2">
      <c r="A888" s="112">
        <v>791</v>
      </c>
      <c r="B888" s="113">
        <v>13088</v>
      </c>
      <c r="C888" s="114" t="s">
        <v>313</v>
      </c>
      <c r="D888" s="115">
        <v>2</v>
      </c>
    </row>
    <row r="889" spans="1:4" x14ac:dyDescent="0.2">
      <c r="A889" s="112">
        <v>791</v>
      </c>
      <c r="B889" s="113">
        <v>13089</v>
      </c>
      <c r="C889" s="114" t="s">
        <v>313</v>
      </c>
      <c r="D889" s="115">
        <v>1</v>
      </c>
    </row>
    <row r="890" spans="1:4" x14ac:dyDescent="0.2">
      <c r="A890" s="112">
        <v>792</v>
      </c>
      <c r="B890" s="113">
        <v>13090</v>
      </c>
      <c r="C890" s="114" t="s">
        <v>314</v>
      </c>
      <c r="D890" s="115">
        <v>1</v>
      </c>
    </row>
    <row r="891" spans="1:4" x14ac:dyDescent="0.2">
      <c r="A891" s="112">
        <v>793</v>
      </c>
      <c r="B891" s="113">
        <v>13091</v>
      </c>
      <c r="C891" s="114" t="s">
        <v>304</v>
      </c>
      <c r="D891" s="115">
        <v>2</v>
      </c>
    </row>
    <row r="892" spans="1:4" x14ac:dyDescent="0.2">
      <c r="A892" s="112">
        <v>793</v>
      </c>
      <c r="B892" s="113">
        <v>13092</v>
      </c>
      <c r="C892" s="114" t="s">
        <v>304</v>
      </c>
      <c r="D892" s="115">
        <v>1</v>
      </c>
    </row>
    <row r="893" spans="1:4" x14ac:dyDescent="0.2">
      <c r="A893" s="112">
        <v>794</v>
      </c>
      <c r="B893" s="113">
        <v>13093</v>
      </c>
      <c r="C893" s="114" t="s">
        <v>305</v>
      </c>
      <c r="D893" s="115">
        <v>2</v>
      </c>
    </row>
    <row r="894" spans="1:4" x14ac:dyDescent="0.2">
      <c r="A894" s="112">
        <v>801</v>
      </c>
      <c r="B894" s="113">
        <v>306</v>
      </c>
      <c r="C894" s="114" t="s">
        <v>233</v>
      </c>
      <c r="D894" s="115">
        <v>1</v>
      </c>
    </row>
    <row r="895" spans="1:4" x14ac:dyDescent="0.2">
      <c r="A895" s="112">
        <v>802</v>
      </c>
      <c r="B895" s="113">
        <v>14005</v>
      </c>
      <c r="C895" s="114" t="s">
        <v>315</v>
      </c>
      <c r="D895" s="115">
        <v>2</v>
      </c>
    </row>
    <row r="896" spans="1:4" x14ac:dyDescent="0.2">
      <c r="A896" s="112">
        <v>802</v>
      </c>
      <c r="B896" s="113">
        <v>14006</v>
      </c>
      <c r="C896" s="114" t="s">
        <v>315</v>
      </c>
      <c r="D896" s="115">
        <v>1</v>
      </c>
    </row>
    <row r="897" spans="1:4" x14ac:dyDescent="0.2">
      <c r="A897" s="112">
        <v>803</v>
      </c>
      <c r="B897" s="113">
        <v>14007</v>
      </c>
      <c r="C897" s="114" t="s">
        <v>316</v>
      </c>
      <c r="D897" s="115" t="s">
        <v>126</v>
      </c>
    </row>
    <row r="898" spans="1:4" x14ac:dyDescent="0.2">
      <c r="A898" s="112">
        <v>804</v>
      </c>
      <c r="B898" s="113">
        <v>14008</v>
      </c>
      <c r="C898" s="114" t="s">
        <v>315</v>
      </c>
      <c r="D898" s="115">
        <v>2</v>
      </c>
    </row>
    <row r="899" spans="1:4" x14ac:dyDescent="0.2">
      <c r="A899" s="112">
        <v>804</v>
      </c>
      <c r="B899" s="113">
        <v>14009</v>
      </c>
      <c r="C899" s="114" t="s">
        <v>315</v>
      </c>
      <c r="D899" s="115">
        <v>1</v>
      </c>
    </row>
    <row r="900" spans="1:4" x14ac:dyDescent="0.2">
      <c r="A900" s="112">
        <v>805</v>
      </c>
      <c r="B900" s="113">
        <v>14010</v>
      </c>
      <c r="C900" s="114" t="s">
        <v>316</v>
      </c>
      <c r="D900" s="115" t="s">
        <v>126</v>
      </c>
    </row>
    <row r="901" spans="1:4" x14ac:dyDescent="0.2">
      <c r="A901" s="112">
        <v>806</v>
      </c>
      <c r="B901" s="113">
        <v>14011</v>
      </c>
      <c r="C901" s="114" t="s">
        <v>315</v>
      </c>
      <c r="D901" s="115">
        <v>2</v>
      </c>
    </row>
    <row r="902" spans="1:4" x14ac:dyDescent="0.2">
      <c r="A902" s="112">
        <v>806</v>
      </c>
      <c r="B902" s="113">
        <v>14012</v>
      </c>
      <c r="C902" s="114" t="s">
        <v>315</v>
      </c>
      <c r="D902" s="115">
        <v>1</v>
      </c>
    </row>
    <row r="903" spans="1:4" x14ac:dyDescent="0.2">
      <c r="A903" s="112">
        <v>807</v>
      </c>
      <c r="B903" s="113">
        <v>14013</v>
      </c>
      <c r="C903" s="114" t="s">
        <v>316</v>
      </c>
      <c r="D903" s="115" t="s">
        <v>126</v>
      </c>
    </row>
    <row r="904" spans="1:4" x14ac:dyDescent="0.2">
      <c r="A904" s="112">
        <v>808</v>
      </c>
      <c r="B904" s="113">
        <v>14017</v>
      </c>
      <c r="C904" s="114" t="s">
        <v>315</v>
      </c>
      <c r="D904" s="115">
        <v>2</v>
      </c>
    </row>
    <row r="905" spans="1:4" x14ac:dyDescent="0.2">
      <c r="A905" s="112">
        <v>808</v>
      </c>
      <c r="B905" s="113">
        <v>14018</v>
      </c>
      <c r="C905" s="114" t="s">
        <v>315</v>
      </c>
      <c r="D905" s="115">
        <v>1</v>
      </c>
    </row>
    <row r="906" spans="1:4" x14ac:dyDescent="0.2">
      <c r="A906" s="112">
        <v>809</v>
      </c>
      <c r="B906" s="113">
        <v>14019</v>
      </c>
      <c r="C906" s="114" t="s">
        <v>316</v>
      </c>
      <c r="D906" s="115" t="s">
        <v>126</v>
      </c>
    </row>
    <row r="907" spans="1:4" x14ac:dyDescent="0.2">
      <c r="A907" s="112">
        <v>810</v>
      </c>
      <c r="B907" s="113">
        <v>14020</v>
      </c>
      <c r="C907" s="114" t="s">
        <v>315</v>
      </c>
      <c r="D907" s="115">
        <v>2</v>
      </c>
    </row>
    <row r="908" spans="1:4" x14ac:dyDescent="0.2">
      <c r="A908" s="112">
        <v>810</v>
      </c>
      <c r="B908" s="113">
        <v>14021</v>
      </c>
      <c r="C908" s="114" t="s">
        <v>315</v>
      </c>
      <c r="D908" s="115">
        <v>1</v>
      </c>
    </row>
    <row r="909" spans="1:4" x14ac:dyDescent="0.2">
      <c r="A909" s="112">
        <v>811</v>
      </c>
      <c r="B909" s="113">
        <v>14022</v>
      </c>
      <c r="C909" s="114" t="s">
        <v>316</v>
      </c>
      <c r="D909" s="115" t="s">
        <v>126</v>
      </c>
    </row>
    <row r="910" spans="1:4" x14ac:dyDescent="0.2">
      <c r="A910" s="112">
        <v>812</v>
      </c>
      <c r="B910" s="113">
        <v>14023</v>
      </c>
      <c r="C910" s="114" t="s">
        <v>315</v>
      </c>
      <c r="D910" s="115">
        <v>2</v>
      </c>
    </row>
    <row r="911" spans="1:4" x14ac:dyDescent="0.2">
      <c r="A911" s="112">
        <v>812</v>
      </c>
      <c r="B911" s="113">
        <v>14024</v>
      </c>
      <c r="C911" s="114" t="s">
        <v>315</v>
      </c>
      <c r="D911" s="115">
        <v>1</v>
      </c>
    </row>
    <row r="912" spans="1:4" x14ac:dyDescent="0.2">
      <c r="A912" s="112">
        <v>813</v>
      </c>
      <c r="B912" s="113">
        <v>14025</v>
      </c>
      <c r="C912" s="114" t="s">
        <v>316</v>
      </c>
      <c r="D912" s="115" t="s">
        <v>126</v>
      </c>
    </row>
    <row r="913" spans="1:4" x14ac:dyDescent="0.2">
      <c r="A913" s="112">
        <v>814</v>
      </c>
      <c r="B913" s="113">
        <v>14029</v>
      </c>
      <c r="C913" s="114" t="s">
        <v>315</v>
      </c>
      <c r="D913" s="115">
        <v>2</v>
      </c>
    </row>
    <row r="914" spans="1:4" x14ac:dyDescent="0.2">
      <c r="A914" s="112">
        <v>814</v>
      </c>
      <c r="B914" s="113">
        <v>14030</v>
      </c>
      <c r="C914" s="114" t="s">
        <v>315</v>
      </c>
      <c r="D914" s="115">
        <v>1</v>
      </c>
    </row>
    <row r="915" spans="1:4" x14ac:dyDescent="0.2">
      <c r="A915" s="112">
        <v>815</v>
      </c>
      <c r="B915" s="113">
        <v>14031</v>
      </c>
      <c r="C915" s="114" t="s">
        <v>316</v>
      </c>
      <c r="D915" s="115" t="s">
        <v>126</v>
      </c>
    </row>
    <row r="916" spans="1:4" x14ac:dyDescent="0.2">
      <c r="A916" s="112">
        <v>816</v>
      </c>
      <c r="B916" s="113">
        <v>14032</v>
      </c>
      <c r="C916" s="114" t="s">
        <v>315</v>
      </c>
      <c r="D916" s="115">
        <v>2</v>
      </c>
    </row>
    <row r="917" spans="1:4" x14ac:dyDescent="0.2">
      <c r="A917" s="112">
        <v>816</v>
      </c>
      <c r="B917" s="113">
        <v>14033</v>
      </c>
      <c r="C917" s="114" t="s">
        <v>315</v>
      </c>
      <c r="D917" s="115">
        <v>1</v>
      </c>
    </row>
    <row r="918" spans="1:4" x14ac:dyDescent="0.2">
      <c r="A918" s="112">
        <v>817</v>
      </c>
      <c r="B918" s="113">
        <v>14034</v>
      </c>
      <c r="C918" s="114" t="s">
        <v>316</v>
      </c>
      <c r="D918" s="115" t="s">
        <v>126</v>
      </c>
    </row>
    <row r="919" spans="1:4" x14ac:dyDescent="0.2">
      <c r="A919" s="112">
        <v>818</v>
      </c>
      <c r="B919" s="113">
        <v>14035</v>
      </c>
      <c r="C919" s="114" t="s">
        <v>315</v>
      </c>
      <c r="D919" s="115">
        <v>2</v>
      </c>
    </row>
    <row r="920" spans="1:4" x14ac:dyDescent="0.2">
      <c r="A920" s="112">
        <v>818</v>
      </c>
      <c r="B920" s="113">
        <v>14036</v>
      </c>
      <c r="C920" s="114" t="s">
        <v>315</v>
      </c>
      <c r="D920" s="115">
        <v>1</v>
      </c>
    </row>
    <row r="921" spans="1:4" x14ac:dyDescent="0.2">
      <c r="A921" s="112">
        <v>819</v>
      </c>
      <c r="B921" s="113">
        <v>14037</v>
      </c>
      <c r="C921" s="114" t="s">
        <v>316</v>
      </c>
      <c r="D921" s="115" t="s">
        <v>126</v>
      </c>
    </row>
    <row r="922" spans="1:4" x14ac:dyDescent="0.2">
      <c r="A922" s="112">
        <v>820</v>
      </c>
      <c r="B922" s="113">
        <v>14042</v>
      </c>
      <c r="C922" s="114" t="s">
        <v>315</v>
      </c>
      <c r="D922" s="115">
        <v>2</v>
      </c>
    </row>
    <row r="923" spans="1:4" x14ac:dyDescent="0.2">
      <c r="A923" s="112">
        <v>820</v>
      </c>
      <c r="B923" s="113">
        <v>14043</v>
      </c>
      <c r="C923" s="114" t="s">
        <v>315</v>
      </c>
      <c r="D923" s="115">
        <v>1</v>
      </c>
    </row>
    <row r="924" spans="1:4" x14ac:dyDescent="0.2">
      <c r="A924" s="112">
        <v>821</v>
      </c>
      <c r="B924" s="113">
        <v>14044</v>
      </c>
      <c r="C924" s="114" t="s">
        <v>316</v>
      </c>
      <c r="D924" s="115" t="s">
        <v>126</v>
      </c>
    </row>
    <row r="925" spans="1:4" x14ac:dyDescent="0.2">
      <c r="A925" s="112">
        <v>822</v>
      </c>
      <c r="B925" s="113">
        <v>14045</v>
      </c>
      <c r="C925" s="114" t="s">
        <v>315</v>
      </c>
      <c r="D925" s="115">
        <v>2</v>
      </c>
    </row>
    <row r="926" spans="1:4" x14ac:dyDescent="0.2">
      <c r="A926" s="112">
        <v>822</v>
      </c>
      <c r="B926" s="113">
        <v>14046</v>
      </c>
      <c r="C926" s="114" t="s">
        <v>315</v>
      </c>
      <c r="D926" s="115">
        <v>1</v>
      </c>
    </row>
    <row r="927" spans="1:4" x14ac:dyDescent="0.2">
      <c r="A927" s="112">
        <v>823</v>
      </c>
      <c r="B927" s="113">
        <v>14047</v>
      </c>
      <c r="C927" s="114" t="s">
        <v>316</v>
      </c>
      <c r="D927" s="115" t="s">
        <v>126</v>
      </c>
    </row>
    <row r="928" spans="1:4" x14ac:dyDescent="0.2">
      <c r="A928" s="112">
        <v>824</v>
      </c>
      <c r="B928" s="113">
        <v>14048</v>
      </c>
      <c r="C928" s="114" t="s">
        <v>315</v>
      </c>
      <c r="D928" s="115">
        <v>2</v>
      </c>
    </row>
    <row r="929" spans="1:4" x14ac:dyDescent="0.2">
      <c r="A929" s="112">
        <v>824</v>
      </c>
      <c r="B929" s="113">
        <v>14049</v>
      </c>
      <c r="C929" s="114" t="s">
        <v>315</v>
      </c>
      <c r="D929" s="115">
        <v>1</v>
      </c>
    </row>
    <row r="930" spans="1:4" x14ac:dyDescent="0.2">
      <c r="A930" s="112">
        <v>825</v>
      </c>
      <c r="B930" s="113">
        <v>14050</v>
      </c>
      <c r="C930" s="114" t="s">
        <v>316</v>
      </c>
      <c r="D930" s="115" t="s">
        <v>126</v>
      </c>
    </row>
    <row r="931" spans="1:4" x14ac:dyDescent="0.2">
      <c r="A931" s="112">
        <v>826</v>
      </c>
      <c r="B931" s="113">
        <v>14069</v>
      </c>
      <c r="C931" s="114" t="s">
        <v>315</v>
      </c>
      <c r="D931" s="115">
        <v>2</v>
      </c>
    </row>
    <row r="932" spans="1:4" x14ac:dyDescent="0.2">
      <c r="A932" s="112">
        <v>826</v>
      </c>
      <c r="B932" s="113">
        <v>14070</v>
      </c>
      <c r="C932" s="114" t="s">
        <v>315</v>
      </c>
      <c r="D932" s="115">
        <v>1</v>
      </c>
    </row>
    <row r="933" spans="1:4" x14ac:dyDescent="0.2">
      <c r="A933" s="112">
        <v>827</v>
      </c>
      <c r="B933" s="113">
        <v>14071</v>
      </c>
      <c r="C933" s="114" t="s">
        <v>316</v>
      </c>
      <c r="D933" s="115" t="s">
        <v>126</v>
      </c>
    </row>
    <row r="934" spans="1:4" x14ac:dyDescent="0.2">
      <c r="A934" s="112">
        <v>828</v>
      </c>
      <c r="B934" s="113">
        <v>14072</v>
      </c>
      <c r="C934" s="114" t="s">
        <v>315</v>
      </c>
      <c r="D934" s="115">
        <v>2</v>
      </c>
    </row>
    <row r="935" spans="1:4" x14ac:dyDescent="0.2">
      <c r="A935" s="112">
        <v>828</v>
      </c>
      <c r="B935" s="113">
        <v>14073</v>
      </c>
      <c r="C935" s="114" t="s">
        <v>315</v>
      </c>
      <c r="D935" s="115">
        <v>1</v>
      </c>
    </row>
    <row r="936" spans="1:4" x14ac:dyDescent="0.2">
      <c r="A936" s="112">
        <v>829</v>
      </c>
      <c r="B936" s="113">
        <v>14074</v>
      </c>
      <c r="C936" s="114" t="s">
        <v>316</v>
      </c>
      <c r="D936" s="115" t="s">
        <v>126</v>
      </c>
    </row>
    <row r="937" spans="1:4" x14ac:dyDescent="0.2">
      <c r="A937" s="112">
        <v>830</v>
      </c>
      <c r="B937" s="113">
        <v>14075</v>
      </c>
      <c r="C937" s="114" t="s">
        <v>315</v>
      </c>
      <c r="D937" s="115">
        <v>2</v>
      </c>
    </row>
    <row r="938" spans="1:4" x14ac:dyDescent="0.2">
      <c r="A938" s="112">
        <v>830</v>
      </c>
      <c r="B938" s="113">
        <v>14076</v>
      </c>
      <c r="C938" s="114" t="s">
        <v>315</v>
      </c>
      <c r="D938" s="115">
        <v>1</v>
      </c>
    </row>
    <row r="939" spans="1:4" x14ac:dyDescent="0.2">
      <c r="A939" s="112">
        <v>831</v>
      </c>
      <c r="B939" s="113">
        <v>14077</v>
      </c>
      <c r="C939" s="114" t="s">
        <v>316</v>
      </c>
      <c r="D939" s="115" t="s">
        <v>126</v>
      </c>
    </row>
    <row r="940" spans="1:4" x14ac:dyDescent="0.2">
      <c r="A940" s="112">
        <v>832</v>
      </c>
      <c r="B940" s="113">
        <v>14085</v>
      </c>
      <c r="C940" s="114" t="s">
        <v>315</v>
      </c>
      <c r="D940" s="115">
        <v>2</v>
      </c>
    </row>
    <row r="941" spans="1:4" x14ac:dyDescent="0.2">
      <c r="A941" s="112">
        <v>832</v>
      </c>
      <c r="B941" s="113">
        <v>14086</v>
      </c>
      <c r="C941" s="114" t="s">
        <v>315</v>
      </c>
      <c r="D941" s="115">
        <v>1</v>
      </c>
    </row>
    <row r="942" spans="1:4" x14ac:dyDescent="0.2">
      <c r="A942" s="112">
        <v>833</v>
      </c>
      <c r="B942" s="113">
        <v>14087</v>
      </c>
      <c r="C942" s="114" t="s">
        <v>316</v>
      </c>
      <c r="D942" s="115" t="s">
        <v>126</v>
      </c>
    </row>
    <row r="943" spans="1:4" x14ac:dyDescent="0.2">
      <c r="A943" s="112">
        <v>834</v>
      </c>
      <c r="B943" s="113">
        <v>14088</v>
      </c>
      <c r="C943" s="114" t="s">
        <v>315</v>
      </c>
      <c r="D943" s="115">
        <v>2</v>
      </c>
    </row>
    <row r="944" spans="1:4" x14ac:dyDescent="0.2">
      <c r="A944" s="112">
        <v>834</v>
      </c>
      <c r="B944" s="113">
        <v>14089</v>
      </c>
      <c r="C944" s="114" t="s">
        <v>315</v>
      </c>
      <c r="D944" s="115">
        <v>1</v>
      </c>
    </row>
    <row r="945" spans="1:4" x14ac:dyDescent="0.2">
      <c r="A945" s="112">
        <v>835</v>
      </c>
      <c r="B945" s="113">
        <v>14090</v>
      </c>
      <c r="C945" s="114" t="s">
        <v>316</v>
      </c>
      <c r="D945" s="115" t="s">
        <v>126</v>
      </c>
    </row>
    <row r="946" spans="1:4" x14ac:dyDescent="0.2">
      <c r="A946" s="112">
        <v>836</v>
      </c>
      <c r="B946" s="113">
        <v>14091</v>
      </c>
      <c r="C946" s="114" t="s">
        <v>315</v>
      </c>
      <c r="D946" s="115">
        <v>2</v>
      </c>
    </row>
    <row r="947" spans="1:4" x14ac:dyDescent="0.2">
      <c r="A947" s="112">
        <v>836</v>
      </c>
      <c r="B947" s="113">
        <v>14092</v>
      </c>
      <c r="C947" s="114" t="s">
        <v>315</v>
      </c>
      <c r="D947" s="115">
        <v>1</v>
      </c>
    </row>
    <row r="948" spans="1:4" x14ac:dyDescent="0.2">
      <c r="A948" s="112">
        <v>837</v>
      </c>
      <c r="B948" s="113">
        <v>14093</v>
      </c>
      <c r="C948" s="114" t="s">
        <v>316</v>
      </c>
      <c r="D948" s="115" t="s">
        <v>126</v>
      </c>
    </row>
    <row r="949" spans="1:4" x14ac:dyDescent="0.2">
      <c r="A949" s="112">
        <v>838</v>
      </c>
      <c r="B949" s="113">
        <v>14094</v>
      </c>
      <c r="C949" s="114" t="s">
        <v>315</v>
      </c>
      <c r="D949" s="115">
        <v>2</v>
      </c>
    </row>
    <row r="950" spans="1:4" x14ac:dyDescent="0.2">
      <c r="A950" s="112">
        <v>838</v>
      </c>
      <c r="B950" s="113">
        <v>14095</v>
      </c>
      <c r="C950" s="114" t="s">
        <v>315</v>
      </c>
      <c r="D950" s="115">
        <v>1</v>
      </c>
    </row>
    <row r="951" spans="1:4" x14ac:dyDescent="0.2">
      <c r="A951" s="112">
        <v>839</v>
      </c>
      <c r="B951" s="113">
        <v>14096</v>
      </c>
      <c r="C951" s="114" t="s">
        <v>316</v>
      </c>
      <c r="D951" s="115" t="s">
        <v>126</v>
      </c>
    </row>
    <row r="952" spans="1:4" x14ac:dyDescent="0.2">
      <c r="A952" s="112">
        <v>840</v>
      </c>
      <c r="B952" s="113">
        <v>14110</v>
      </c>
      <c r="C952" s="114" t="s">
        <v>315</v>
      </c>
      <c r="D952" s="115">
        <v>2</v>
      </c>
    </row>
    <row r="953" spans="1:4" x14ac:dyDescent="0.2">
      <c r="A953" s="112">
        <v>840</v>
      </c>
      <c r="B953" s="113">
        <v>14111</v>
      </c>
      <c r="C953" s="114" t="s">
        <v>315</v>
      </c>
      <c r="D953" s="115">
        <v>1</v>
      </c>
    </row>
    <row r="954" spans="1:4" x14ac:dyDescent="0.2">
      <c r="A954" s="112">
        <v>841</v>
      </c>
      <c r="B954" s="113">
        <v>14112</v>
      </c>
      <c r="C954" s="114" t="s">
        <v>316</v>
      </c>
      <c r="D954" s="115" t="s">
        <v>126</v>
      </c>
    </row>
    <row r="955" spans="1:4" x14ac:dyDescent="0.2">
      <c r="A955" s="112">
        <v>842</v>
      </c>
      <c r="B955" s="113">
        <v>14113</v>
      </c>
      <c r="C955" s="114" t="s">
        <v>315</v>
      </c>
      <c r="D955" s="115">
        <v>2</v>
      </c>
    </row>
    <row r="956" spans="1:4" x14ac:dyDescent="0.2">
      <c r="A956" s="112">
        <v>842</v>
      </c>
      <c r="B956" s="113">
        <v>14114</v>
      </c>
      <c r="C956" s="114" t="s">
        <v>315</v>
      </c>
      <c r="D956" s="115">
        <v>1</v>
      </c>
    </row>
    <row r="957" spans="1:4" x14ac:dyDescent="0.2">
      <c r="A957" s="112">
        <v>843</v>
      </c>
      <c r="B957" s="113">
        <v>14115</v>
      </c>
      <c r="C957" s="114" t="s">
        <v>316</v>
      </c>
      <c r="D957" s="115" t="s">
        <v>126</v>
      </c>
    </row>
    <row r="958" spans="1:4" x14ac:dyDescent="0.2">
      <c r="A958" s="112">
        <v>844</v>
      </c>
      <c r="B958" s="113">
        <v>14116</v>
      </c>
      <c r="C958" s="114" t="s">
        <v>315</v>
      </c>
      <c r="D958" s="115">
        <v>2</v>
      </c>
    </row>
    <row r="959" spans="1:4" x14ac:dyDescent="0.2">
      <c r="A959" s="112">
        <v>844</v>
      </c>
      <c r="B959" s="113">
        <v>14117</v>
      </c>
      <c r="C959" s="114" t="s">
        <v>315</v>
      </c>
      <c r="D959" s="115">
        <v>1</v>
      </c>
    </row>
    <row r="960" spans="1:4" x14ac:dyDescent="0.2">
      <c r="A960" s="112">
        <v>845</v>
      </c>
      <c r="B960" s="113">
        <v>14118</v>
      </c>
      <c r="C960" s="114" t="s">
        <v>316</v>
      </c>
      <c r="D960" s="115" t="s">
        <v>126</v>
      </c>
    </row>
    <row r="961" spans="1:4" x14ac:dyDescent="0.2">
      <c r="A961" s="112">
        <v>846</v>
      </c>
      <c r="B961" s="113">
        <v>14138</v>
      </c>
      <c r="C961" s="114" t="s">
        <v>315</v>
      </c>
      <c r="D961" s="115">
        <v>2</v>
      </c>
    </row>
    <row r="962" spans="1:4" x14ac:dyDescent="0.2">
      <c r="A962" s="112">
        <v>846</v>
      </c>
      <c r="B962" s="113">
        <v>14139</v>
      </c>
      <c r="C962" s="114" t="s">
        <v>315</v>
      </c>
      <c r="D962" s="115">
        <v>1</v>
      </c>
    </row>
    <row r="963" spans="1:4" x14ac:dyDescent="0.2">
      <c r="A963" s="112">
        <v>847</v>
      </c>
      <c r="B963" s="113">
        <v>14140</v>
      </c>
      <c r="C963" s="114" t="s">
        <v>316</v>
      </c>
      <c r="D963" s="115" t="s">
        <v>126</v>
      </c>
    </row>
    <row r="964" spans="1:4" x14ac:dyDescent="0.2">
      <c r="A964" s="112">
        <v>848</v>
      </c>
      <c r="B964" s="113">
        <v>14141</v>
      </c>
      <c r="C964" s="114" t="s">
        <v>315</v>
      </c>
      <c r="D964" s="115">
        <v>2</v>
      </c>
    </row>
    <row r="965" spans="1:4" x14ac:dyDescent="0.2">
      <c r="A965" s="112">
        <v>848</v>
      </c>
      <c r="B965" s="113">
        <v>14142</v>
      </c>
      <c r="C965" s="114" t="s">
        <v>315</v>
      </c>
      <c r="D965" s="115">
        <v>1</v>
      </c>
    </row>
    <row r="966" spans="1:4" x14ac:dyDescent="0.2">
      <c r="A966" s="112">
        <v>849</v>
      </c>
      <c r="B966" s="113">
        <v>14143</v>
      </c>
      <c r="C966" s="114" t="s">
        <v>316</v>
      </c>
      <c r="D966" s="115" t="s">
        <v>126</v>
      </c>
    </row>
    <row r="967" spans="1:4" x14ac:dyDescent="0.2">
      <c r="A967" s="112">
        <v>850</v>
      </c>
      <c r="B967" s="113">
        <v>14014</v>
      </c>
      <c r="C967" s="114" t="s">
        <v>316</v>
      </c>
      <c r="D967" s="115" t="s">
        <v>126</v>
      </c>
    </row>
    <row r="968" spans="1:4" x14ac:dyDescent="0.2">
      <c r="A968" s="112">
        <v>851</v>
      </c>
      <c r="B968" s="113">
        <v>14038</v>
      </c>
      <c r="C968" s="114" t="s">
        <v>316</v>
      </c>
      <c r="D968" s="115" t="s">
        <v>126</v>
      </c>
    </row>
    <row r="969" spans="1:4" x14ac:dyDescent="0.2">
      <c r="A969" s="112">
        <v>852</v>
      </c>
      <c r="B969" s="113">
        <v>14001</v>
      </c>
      <c r="C969" s="114" t="s">
        <v>315</v>
      </c>
      <c r="D969" s="115">
        <v>2</v>
      </c>
    </row>
    <row r="970" spans="1:4" x14ac:dyDescent="0.2">
      <c r="A970" s="112">
        <v>852</v>
      </c>
      <c r="B970" s="113">
        <v>14002</v>
      </c>
      <c r="C970" s="114" t="s">
        <v>315</v>
      </c>
      <c r="D970" s="115">
        <v>1</v>
      </c>
    </row>
    <row r="971" spans="1:4" x14ac:dyDescent="0.2">
      <c r="A971" s="112">
        <v>853</v>
      </c>
      <c r="B971" s="113">
        <v>14081</v>
      </c>
      <c r="C971" s="114" t="s">
        <v>315</v>
      </c>
      <c r="D971" s="115">
        <v>2</v>
      </c>
    </row>
    <row r="972" spans="1:4" x14ac:dyDescent="0.2">
      <c r="A972" s="112">
        <v>853</v>
      </c>
      <c r="B972" s="113">
        <v>14082</v>
      </c>
      <c r="C972" s="114" t="s">
        <v>315</v>
      </c>
      <c r="D972" s="115">
        <v>1</v>
      </c>
    </row>
    <row r="973" spans="1:4" x14ac:dyDescent="0.2">
      <c r="A973" s="112">
        <v>854</v>
      </c>
      <c r="B973" s="113">
        <v>14083</v>
      </c>
      <c r="C973" s="114" t="s">
        <v>315</v>
      </c>
      <c r="D973" s="115">
        <v>2</v>
      </c>
    </row>
    <row r="974" spans="1:4" x14ac:dyDescent="0.2">
      <c r="A974" s="112">
        <v>854</v>
      </c>
      <c r="B974" s="113">
        <v>14084</v>
      </c>
      <c r="C974" s="114" t="s">
        <v>315</v>
      </c>
      <c r="D974" s="115">
        <v>1</v>
      </c>
    </row>
    <row r="975" spans="1:4" x14ac:dyDescent="0.2">
      <c r="A975" s="112">
        <v>855</v>
      </c>
      <c r="B975" s="113">
        <v>14103</v>
      </c>
      <c r="C975" s="114" t="s">
        <v>315</v>
      </c>
      <c r="D975" s="115">
        <v>2</v>
      </c>
    </row>
    <row r="976" spans="1:4" x14ac:dyDescent="0.2">
      <c r="A976" s="112">
        <v>855</v>
      </c>
      <c r="B976" s="113">
        <v>14104</v>
      </c>
      <c r="C976" s="114" t="s">
        <v>315</v>
      </c>
      <c r="D976" s="115">
        <v>1</v>
      </c>
    </row>
    <row r="977" spans="1:4" x14ac:dyDescent="0.2">
      <c r="A977" s="112">
        <v>856</v>
      </c>
      <c r="B977" s="113">
        <v>14105</v>
      </c>
      <c r="C977" s="114" t="s">
        <v>315</v>
      </c>
      <c r="D977" s="115">
        <v>2</v>
      </c>
    </row>
    <row r="978" spans="1:4" x14ac:dyDescent="0.2">
      <c r="A978" s="112">
        <v>856</v>
      </c>
      <c r="B978" s="113">
        <v>14106</v>
      </c>
      <c r="C978" s="114" t="s">
        <v>315</v>
      </c>
      <c r="D978" s="115">
        <v>1</v>
      </c>
    </row>
    <row r="979" spans="1:4" x14ac:dyDescent="0.2">
      <c r="A979" s="112">
        <v>857</v>
      </c>
      <c r="B979" s="113">
        <v>14015</v>
      </c>
      <c r="C979" s="114" t="s">
        <v>315</v>
      </c>
      <c r="D979" s="115">
        <v>2</v>
      </c>
    </row>
    <row r="980" spans="1:4" x14ac:dyDescent="0.2">
      <c r="A980" s="112">
        <v>857</v>
      </c>
      <c r="B980" s="113">
        <v>14016</v>
      </c>
      <c r="C980" s="114" t="s">
        <v>315</v>
      </c>
      <c r="D980" s="115">
        <v>1</v>
      </c>
    </row>
    <row r="981" spans="1:4" x14ac:dyDescent="0.2">
      <c r="A981" s="112">
        <v>858</v>
      </c>
      <c r="B981" s="113">
        <v>14039</v>
      </c>
      <c r="C981" s="114" t="s">
        <v>315</v>
      </c>
      <c r="D981" s="115">
        <v>2</v>
      </c>
    </row>
    <row r="982" spans="1:4" x14ac:dyDescent="0.2">
      <c r="A982" s="112">
        <v>858</v>
      </c>
      <c r="B982" s="113">
        <v>14040</v>
      </c>
      <c r="C982" s="114" t="s">
        <v>315</v>
      </c>
      <c r="D982" s="115">
        <v>1</v>
      </c>
    </row>
    <row r="983" spans="1:4" x14ac:dyDescent="0.2">
      <c r="A983" s="112">
        <v>859</v>
      </c>
      <c r="B983" s="113">
        <v>14003</v>
      </c>
      <c r="C983" s="114" t="s">
        <v>315</v>
      </c>
      <c r="D983" s="115">
        <v>2</v>
      </c>
    </row>
    <row r="984" spans="1:4" x14ac:dyDescent="0.2">
      <c r="A984" s="112">
        <v>859</v>
      </c>
      <c r="B984" s="113">
        <v>14004</v>
      </c>
      <c r="C984" s="114" t="s">
        <v>315</v>
      </c>
      <c r="D984" s="115">
        <v>1</v>
      </c>
    </row>
    <row r="985" spans="1:4" x14ac:dyDescent="0.2">
      <c r="A985" s="112">
        <v>860</v>
      </c>
      <c r="B985" s="113">
        <v>14026</v>
      </c>
      <c r="C985" s="114" t="s">
        <v>315</v>
      </c>
      <c r="D985" s="115">
        <v>2</v>
      </c>
    </row>
    <row r="986" spans="1:4" x14ac:dyDescent="0.2">
      <c r="A986" s="112">
        <v>860</v>
      </c>
      <c r="B986" s="113">
        <v>14027</v>
      </c>
      <c r="C986" s="114" t="s">
        <v>315</v>
      </c>
      <c r="D986" s="115">
        <v>1</v>
      </c>
    </row>
    <row r="987" spans="1:4" x14ac:dyDescent="0.2">
      <c r="A987" s="112">
        <v>861</v>
      </c>
      <c r="B987" s="113">
        <v>14051</v>
      </c>
      <c r="C987" s="114" t="s">
        <v>315</v>
      </c>
      <c r="D987" s="115">
        <v>2</v>
      </c>
    </row>
    <row r="988" spans="1:4" x14ac:dyDescent="0.2">
      <c r="A988" s="112">
        <v>861</v>
      </c>
      <c r="B988" s="113">
        <v>14052</v>
      </c>
      <c r="C988" s="114" t="s">
        <v>315</v>
      </c>
      <c r="D988" s="115">
        <v>1</v>
      </c>
    </row>
    <row r="989" spans="1:4" x14ac:dyDescent="0.2">
      <c r="A989" s="112">
        <v>862</v>
      </c>
      <c r="B989" s="113">
        <v>14107</v>
      </c>
      <c r="C989" s="114" t="s">
        <v>315</v>
      </c>
      <c r="D989" s="115">
        <v>2</v>
      </c>
    </row>
    <row r="990" spans="1:4" x14ac:dyDescent="0.2">
      <c r="A990" s="112">
        <v>862</v>
      </c>
      <c r="B990" s="113">
        <v>14108</v>
      </c>
      <c r="C990" s="114" t="s">
        <v>315</v>
      </c>
      <c r="D990" s="115">
        <v>1</v>
      </c>
    </row>
    <row r="991" spans="1:4" x14ac:dyDescent="0.2">
      <c r="A991" s="112">
        <v>863</v>
      </c>
      <c r="B991" s="113">
        <v>14054</v>
      </c>
      <c r="C991" s="114" t="s">
        <v>315</v>
      </c>
      <c r="D991" s="115">
        <v>2</v>
      </c>
    </row>
    <row r="992" spans="1:4" x14ac:dyDescent="0.2">
      <c r="A992" s="112">
        <v>863</v>
      </c>
      <c r="B992" s="113">
        <v>14055</v>
      </c>
      <c r="C992" s="114" t="s">
        <v>315</v>
      </c>
      <c r="D992" s="115">
        <v>1</v>
      </c>
    </row>
    <row r="993" spans="1:4" x14ac:dyDescent="0.2">
      <c r="A993" s="112">
        <v>864</v>
      </c>
      <c r="B993" s="113">
        <v>14121</v>
      </c>
      <c r="C993" s="114" t="s">
        <v>315</v>
      </c>
      <c r="D993" s="115">
        <v>2</v>
      </c>
    </row>
    <row r="994" spans="1:4" x14ac:dyDescent="0.2">
      <c r="A994" s="112">
        <v>864</v>
      </c>
      <c r="B994" s="113">
        <v>14122</v>
      </c>
      <c r="C994" s="114" t="s">
        <v>315</v>
      </c>
      <c r="D994" s="115">
        <v>1</v>
      </c>
    </row>
    <row r="995" spans="1:4" x14ac:dyDescent="0.2">
      <c r="A995" s="112">
        <v>865</v>
      </c>
      <c r="B995" s="113">
        <v>14057</v>
      </c>
      <c r="C995" s="114" t="s">
        <v>315</v>
      </c>
      <c r="D995" s="115">
        <v>2</v>
      </c>
    </row>
    <row r="996" spans="1:4" x14ac:dyDescent="0.2">
      <c r="A996" s="112">
        <v>865</v>
      </c>
      <c r="B996" s="113">
        <v>14058</v>
      </c>
      <c r="C996" s="114" t="s">
        <v>315</v>
      </c>
      <c r="D996" s="115">
        <v>1</v>
      </c>
    </row>
    <row r="997" spans="1:4" x14ac:dyDescent="0.2">
      <c r="A997" s="112">
        <v>866</v>
      </c>
      <c r="B997" s="113">
        <v>14059</v>
      </c>
      <c r="C997" s="114" t="s">
        <v>316</v>
      </c>
      <c r="D997" s="115" t="s">
        <v>126</v>
      </c>
    </row>
    <row r="998" spans="1:4" x14ac:dyDescent="0.2">
      <c r="A998" s="112">
        <v>867</v>
      </c>
      <c r="B998" s="113">
        <v>14060</v>
      </c>
      <c r="C998" s="114" t="s">
        <v>315</v>
      </c>
      <c r="D998" s="115">
        <v>2</v>
      </c>
    </row>
    <row r="999" spans="1:4" x14ac:dyDescent="0.2">
      <c r="A999" s="112">
        <v>867</v>
      </c>
      <c r="B999" s="113">
        <v>14061</v>
      </c>
      <c r="C999" s="114" t="s">
        <v>315</v>
      </c>
      <c r="D999" s="115">
        <v>1</v>
      </c>
    </row>
    <row r="1000" spans="1:4" x14ac:dyDescent="0.2">
      <c r="A1000" s="112">
        <v>868</v>
      </c>
      <c r="B1000" s="113">
        <v>14062</v>
      </c>
      <c r="C1000" s="114" t="s">
        <v>316</v>
      </c>
      <c r="D1000" s="115" t="s">
        <v>126</v>
      </c>
    </row>
    <row r="1001" spans="1:4" x14ac:dyDescent="0.2">
      <c r="A1001" s="112">
        <v>869</v>
      </c>
      <c r="B1001" s="113">
        <v>14063</v>
      </c>
      <c r="C1001" s="114" t="s">
        <v>315</v>
      </c>
      <c r="D1001" s="115">
        <v>2</v>
      </c>
    </row>
    <row r="1002" spans="1:4" x14ac:dyDescent="0.2">
      <c r="A1002" s="112">
        <v>869</v>
      </c>
      <c r="B1002" s="113">
        <v>14064</v>
      </c>
      <c r="C1002" s="114" t="s">
        <v>315</v>
      </c>
      <c r="D1002" s="115">
        <v>1</v>
      </c>
    </row>
    <row r="1003" spans="1:4" x14ac:dyDescent="0.2">
      <c r="A1003" s="112">
        <v>870</v>
      </c>
      <c r="B1003" s="113">
        <v>14065</v>
      </c>
      <c r="C1003" s="114" t="s">
        <v>316</v>
      </c>
      <c r="D1003" s="115" t="s">
        <v>126</v>
      </c>
    </row>
    <row r="1004" spans="1:4" x14ac:dyDescent="0.2">
      <c r="A1004" s="112">
        <v>871</v>
      </c>
      <c r="B1004" s="113">
        <v>14066</v>
      </c>
      <c r="C1004" s="114" t="s">
        <v>315</v>
      </c>
      <c r="D1004" s="115">
        <v>2</v>
      </c>
    </row>
    <row r="1005" spans="1:4" x14ac:dyDescent="0.2">
      <c r="A1005" s="112">
        <v>871</v>
      </c>
      <c r="B1005" s="113">
        <v>14067</v>
      </c>
      <c r="C1005" s="114" t="s">
        <v>315</v>
      </c>
      <c r="D1005" s="115">
        <v>1</v>
      </c>
    </row>
    <row r="1006" spans="1:4" x14ac:dyDescent="0.2">
      <c r="A1006" s="112">
        <v>872</v>
      </c>
      <c r="B1006" s="113">
        <v>14068</v>
      </c>
      <c r="C1006" s="114" t="s">
        <v>316</v>
      </c>
      <c r="D1006" s="115" t="s">
        <v>126</v>
      </c>
    </row>
    <row r="1007" spans="1:4" x14ac:dyDescent="0.2">
      <c r="A1007" s="112">
        <v>873</v>
      </c>
      <c r="B1007" s="113">
        <v>14078</v>
      </c>
      <c r="C1007" s="114" t="s">
        <v>315</v>
      </c>
      <c r="D1007" s="115">
        <v>2</v>
      </c>
    </row>
    <row r="1008" spans="1:4" x14ac:dyDescent="0.2">
      <c r="A1008" s="112">
        <v>873</v>
      </c>
      <c r="B1008" s="113">
        <v>14079</v>
      </c>
      <c r="C1008" s="114" t="s">
        <v>315</v>
      </c>
      <c r="D1008" s="115">
        <v>1</v>
      </c>
    </row>
    <row r="1009" spans="1:4" x14ac:dyDescent="0.2">
      <c r="A1009" s="112">
        <v>874</v>
      </c>
      <c r="B1009" s="113">
        <v>14080</v>
      </c>
      <c r="C1009" s="114" t="s">
        <v>316</v>
      </c>
      <c r="D1009" s="115" t="s">
        <v>126</v>
      </c>
    </row>
    <row r="1010" spans="1:4" x14ac:dyDescent="0.2">
      <c r="A1010" s="112">
        <v>875</v>
      </c>
      <c r="B1010" s="113">
        <v>14100</v>
      </c>
      <c r="C1010" s="114" t="s">
        <v>315</v>
      </c>
      <c r="D1010" s="115">
        <v>2</v>
      </c>
    </row>
    <row r="1011" spans="1:4" x14ac:dyDescent="0.2">
      <c r="A1011" s="112">
        <v>875</v>
      </c>
      <c r="B1011" s="113">
        <v>14101</v>
      </c>
      <c r="C1011" s="114" t="s">
        <v>315</v>
      </c>
      <c r="D1011" s="115">
        <v>1</v>
      </c>
    </row>
    <row r="1012" spans="1:4" x14ac:dyDescent="0.2">
      <c r="A1012" s="112">
        <v>876</v>
      </c>
      <c r="B1012" s="113">
        <v>14102</v>
      </c>
      <c r="C1012" s="114" t="s">
        <v>316</v>
      </c>
      <c r="D1012" s="115" t="s">
        <v>126</v>
      </c>
    </row>
    <row r="1013" spans="1:4" x14ac:dyDescent="0.2">
      <c r="A1013" s="112">
        <v>877</v>
      </c>
      <c r="B1013" s="113">
        <v>14123</v>
      </c>
      <c r="C1013" s="114" t="s">
        <v>315</v>
      </c>
      <c r="D1013" s="115">
        <v>2</v>
      </c>
    </row>
    <row r="1014" spans="1:4" x14ac:dyDescent="0.2">
      <c r="A1014" s="112">
        <v>877</v>
      </c>
      <c r="B1014" s="113">
        <v>14124</v>
      </c>
      <c r="C1014" s="114" t="s">
        <v>315</v>
      </c>
      <c r="D1014" s="115">
        <v>1</v>
      </c>
    </row>
    <row r="1015" spans="1:4" x14ac:dyDescent="0.2">
      <c r="A1015" s="112">
        <v>878</v>
      </c>
      <c r="B1015" s="113">
        <v>14125</v>
      </c>
      <c r="C1015" s="114" t="s">
        <v>316</v>
      </c>
      <c r="D1015" s="115" t="s">
        <v>126</v>
      </c>
    </row>
    <row r="1016" spans="1:4" x14ac:dyDescent="0.2">
      <c r="A1016" s="112">
        <v>879</v>
      </c>
      <c r="B1016" s="113">
        <v>14126</v>
      </c>
      <c r="C1016" s="114" t="s">
        <v>315</v>
      </c>
      <c r="D1016" s="115">
        <v>2</v>
      </c>
    </row>
    <row r="1017" spans="1:4" x14ac:dyDescent="0.2">
      <c r="A1017" s="112">
        <v>879</v>
      </c>
      <c r="B1017" s="113">
        <v>14127</v>
      </c>
      <c r="C1017" s="114" t="s">
        <v>315</v>
      </c>
      <c r="D1017" s="115">
        <v>1</v>
      </c>
    </row>
    <row r="1018" spans="1:4" x14ac:dyDescent="0.2">
      <c r="A1018" s="112">
        <v>880</v>
      </c>
      <c r="B1018" s="113">
        <v>14128</v>
      </c>
      <c r="C1018" s="114" t="s">
        <v>316</v>
      </c>
      <c r="D1018" s="115" t="s">
        <v>126</v>
      </c>
    </row>
    <row r="1019" spans="1:4" x14ac:dyDescent="0.2">
      <c r="A1019" s="112">
        <v>881</v>
      </c>
      <c r="B1019" s="113">
        <v>14129</v>
      </c>
      <c r="C1019" s="114" t="s">
        <v>315</v>
      </c>
      <c r="D1019" s="115">
        <v>2</v>
      </c>
    </row>
    <row r="1020" spans="1:4" x14ac:dyDescent="0.2">
      <c r="A1020" s="112">
        <v>881</v>
      </c>
      <c r="B1020" s="113">
        <v>14130</v>
      </c>
      <c r="C1020" s="114" t="s">
        <v>315</v>
      </c>
      <c r="D1020" s="115">
        <v>1</v>
      </c>
    </row>
    <row r="1021" spans="1:4" x14ac:dyDescent="0.2">
      <c r="A1021" s="112">
        <v>882</v>
      </c>
      <c r="B1021" s="113">
        <v>14131</v>
      </c>
      <c r="C1021" s="114" t="s">
        <v>316</v>
      </c>
      <c r="D1021" s="115" t="s">
        <v>126</v>
      </c>
    </row>
    <row r="1022" spans="1:4" x14ac:dyDescent="0.2">
      <c r="A1022" s="112">
        <v>883</v>
      </c>
      <c r="B1022" s="113">
        <v>14132</v>
      </c>
      <c r="C1022" s="114" t="s">
        <v>315</v>
      </c>
      <c r="D1022" s="115">
        <v>2</v>
      </c>
    </row>
    <row r="1023" spans="1:4" x14ac:dyDescent="0.2">
      <c r="A1023" s="112">
        <v>883</v>
      </c>
      <c r="B1023" s="113">
        <v>14133</v>
      </c>
      <c r="C1023" s="114" t="s">
        <v>315</v>
      </c>
      <c r="D1023" s="115">
        <v>1</v>
      </c>
    </row>
    <row r="1024" spans="1:4" x14ac:dyDescent="0.2">
      <c r="A1024" s="112">
        <v>884</v>
      </c>
      <c r="B1024" s="113">
        <v>14134</v>
      </c>
      <c r="C1024" s="114" t="s">
        <v>316</v>
      </c>
      <c r="D1024" s="115" t="s">
        <v>126</v>
      </c>
    </row>
    <row r="1025" spans="1:4" x14ac:dyDescent="0.2">
      <c r="A1025" s="112">
        <v>885</v>
      </c>
      <c r="B1025" s="113">
        <v>14135</v>
      </c>
      <c r="C1025" s="114" t="s">
        <v>315</v>
      </c>
      <c r="D1025" s="115">
        <v>2</v>
      </c>
    </row>
    <row r="1026" spans="1:4" x14ac:dyDescent="0.2">
      <c r="A1026" s="112">
        <v>885</v>
      </c>
      <c r="B1026" s="113">
        <v>14136</v>
      </c>
      <c r="C1026" s="114" t="s">
        <v>315</v>
      </c>
      <c r="D1026" s="115">
        <v>1</v>
      </c>
    </row>
    <row r="1027" spans="1:4" x14ac:dyDescent="0.2">
      <c r="A1027" s="112">
        <v>886</v>
      </c>
      <c r="B1027" s="113">
        <v>14137</v>
      </c>
      <c r="C1027" s="114" t="s">
        <v>316</v>
      </c>
      <c r="D1027" s="115" t="s">
        <v>126</v>
      </c>
    </row>
    <row r="1028" spans="1:4" x14ac:dyDescent="0.2">
      <c r="A1028" s="112">
        <v>887</v>
      </c>
      <c r="B1028" s="113">
        <v>14144</v>
      </c>
      <c r="C1028" s="114" t="s">
        <v>315</v>
      </c>
      <c r="D1028" s="115">
        <v>2</v>
      </c>
    </row>
    <row r="1029" spans="1:4" x14ac:dyDescent="0.2">
      <c r="A1029" s="112">
        <v>887</v>
      </c>
      <c r="B1029" s="113">
        <v>14145</v>
      </c>
      <c r="C1029" s="114" t="s">
        <v>315</v>
      </c>
      <c r="D1029" s="115">
        <v>1</v>
      </c>
    </row>
    <row r="1030" spans="1:4" x14ac:dyDescent="0.2">
      <c r="A1030" s="112">
        <v>888</v>
      </c>
      <c r="B1030" s="113">
        <v>14146</v>
      </c>
      <c r="C1030" s="114" t="s">
        <v>316</v>
      </c>
      <c r="D1030" s="115" t="s">
        <v>126</v>
      </c>
    </row>
    <row r="1031" spans="1:4" x14ac:dyDescent="0.2">
      <c r="A1031" s="112">
        <v>889</v>
      </c>
      <c r="B1031" s="113">
        <v>278</v>
      </c>
      <c r="C1031" s="114" t="s">
        <v>315</v>
      </c>
      <c r="D1031" s="115">
        <v>2</v>
      </c>
    </row>
    <row r="1032" spans="1:4" x14ac:dyDescent="0.2">
      <c r="A1032" s="112">
        <v>889</v>
      </c>
      <c r="B1032" s="113">
        <v>289</v>
      </c>
      <c r="C1032" s="114" t="s">
        <v>315</v>
      </c>
      <c r="D1032" s="115">
        <v>1</v>
      </c>
    </row>
    <row r="1033" spans="1:4" x14ac:dyDescent="0.2">
      <c r="A1033" s="112">
        <v>890</v>
      </c>
      <c r="B1033" s="113">
        <v>14028</v>
      </c>
      <c r="C1033" s="114" t="s">
        <v>316</v>
      </c>
      <c r="D1033" s="115" t="s">
        <v>126</v>
      </c>
    </row>
    <row r="1034" spans="1:4" x14ac:dyDescent="0.2">
      <c r="A1034" s="112">
        <v>891</v>
      </c>
      <c r="B1034" s="113">
        <v>14099</v>
      </c>
      <c r="C1034" s="114" t="s">
        <v>316</v>
      </c>
      <c r="D1034" s="115" t="s">
        <v>126</v>
      </c>
    </row>
    <row r="1035" spans="1:4" x14ac:dyDescent="0.2">
      <c r="A1035" s="112">
        <v>892</v>
      </c>
      <c r="B1035" s="113">
        <v>14119</v>
      </c>
      <c r="C1035" s="114" t="s">
        <v>316</v>
      </c>
      <c r="D1035" s="115" t="s">
        <v>126</v>
      </c>
    </row>
    <row r="1036" spans="1:4" x14ac:dyDescent="0.2">
      <c r="A1036" s="112">
        <v>893</v>
      </c>
      <c r="B1036" s="113">
        <v>14120</v>
      </c>
      <c r="C1036" s="114" t="s">
        <v>316</v>
      </c>
      <c r="D1036" s="115" t="s">
        <v>126</v>
      </c>
    </row>
    <row r="1037" spans="1:4" x14ac:dyDescent="0.2">
      <c r="A1037" s="112">
        <v>894</v>
      </c>
      <c r="B1037" s="113">
        <v>300</v>
      </c>
      <c r="C1037" s="114" t="s">
        <v>273</v>
      </c>
      <c r="D1037" s="115" t="s">
        <v>126</v>
      </c>
    </row>
    <row r="1038" spans="1:4" x14ac:dyDescent="0.2">
      <c r="A1038" s="112">
        <v>895</v>
      </c>
      <c r="B1038" s="113">
        <v>311</v>
      </c>
      <c r="C1038" s="114" t="s">
        <v>273</v>
      </c>
      <c r="D1038" s="115" t="s">
        <v>126</v>
      </c>
    </row>
    <row r="1039" spans="1:4" x14ac:dyDescent="0.2">
      <c r="A1039" s="112">
        <v>896</v>
      </c>
      <c r="B1039" s="113">
        <v>312</v>
      </c>
      <c r="C1039" s="114" t="s">
        <v>273</v>
      </c>
      <c r="D1039" s="115" t="s">
        <v>126</v>
      </c>
    </row>
    <row r="1040" spans="1:4" x14ac:dyDescent="0.2">
      <c r="A1040" s="112">
        <v>897</v>
      </c>
      <c r="B1040" s="113">
        <v>14097</v>
      </c>
      <c r="C1040" s="114" t="s">
        <v>316</v>
      </c>
      <c r="D1040" s="115" t="s">
        <v>126</v>
      </c>
    </row>
    <row r="1041" spans="1:4" x14ac:dyDescent="0.2">
      <c r="A1041" s="112">
        <v>898</v>
      </c>
      <c r="B1041" s="113">
        <v>14098</v>
      </c>
      <c r="C1041" s="114" t="s">
        <v>316</v>
      </c>
      <c r="D1041" s="115" t="s">
        <v>126</v>
      </c>
    </row>
    <row r="1042" spans="1:4" x14ac:dyDescent="0.2">
      <c r="A1042" s="112">
        <v>899</v>
      </c>
      <c r="B1042" s="113">
        <v>281</v>
      </c>
      <c r="C1042" s="114" t="s">
        <v>317</v>
      </c>
      <c r="D1042" s="115" t="s">
        <v>126</v>
      </c>
    </row>
    <row r="1043" spans="1:4" x14ac:dyDescent="0.2">
      <c r="A1043" s="112">
        <v>900</v>
      </c>
      <c r="B1043" s="113">
        <v>282</v>
      </c>
      <c r="C1043" s="114" t="s">
        <v>317</v>
      </c>
      <c r="D1043" s="115" t="s">
        <v>126</v>
      </c>
    </row>
    <row r="1044" spans="1:4" x14ac:dyDescent="0.2">
      <c r="A1044" s="112">
        <v>901</v>
      </c>
      <c r="B1044" s="113">
        <v>283</v>
      </c>
      <c r="C1044" s="114" t="s">
        <v>317</v>
      </c>
      <c r="D1044" s="115" t="s">
        <v>126</v>
      </c>
    </row>
    <row r="1045" spans="1:4" x14ac:dyDescent="0.2">
      <c r="A1045" s="112">
        <v>902</v>
      </c>
      <c r="B1045" s="113">
        <v>284</v>
      </c>
      <c r="C1045" s="114" t="s">
        <v>317</v>
      </c>
      <c r="D1045" s="115" t="s">
        <v>126</v>
      </c>
    </row>
    <row r="1046" spans="1:4" x14ac:dyDescent="0.2">
      <c r="A1046" s="112">
        <v>903</v>
      </c>
      <c r="B1046" s="113">
        <v>285</v>
      </c>
      <c r="C1046" s="114" t="s">
        <v>317</v>
      </c>
      <c r="D1046" s="115" t="s">
        <v>126</v>
      </c>
    </row>
    <row r="1047" spans="1:4" x14ac:dyDescent="0.2">
      <c r="A1047" s="112">
        <v>904</v>
      </c>
      <c r="B1047" s="113">
        <v>286</v>
      </c>
      <c r="C1047" s="114" t="s">
        <v>318</v>
      </c>
      <c r="D1047" s="115" t="s">
        <v>126</v>
      </c>
    </row>
    <row r="1048" spans="1:4" x14ac:dyDescent="0.2">
      <c r="A1048" s="112">
        <v>905</v>
      </c>
      <c r="B1048" s="113">
        <v>287</v>
      </c>
      <c r="C1048" s="114" t="s">
        <v>318</v>
      </c>
      <c r="D1048" s="115" t="s">
        <v>126</v>
      </c>
    </row>
    <row r="1049" spans="1:4" x14ac:dyDescent="0.2">
      <c r="A1049" s="112">
        <v>906</v>
      </c>
      <c r="B1049" s="113">
        <v>288</v>
      </c>
      <c r="C1049" s="114" t="s">
        <v>318</v>
      </c>
      <c r="D1049" s="115" t="s">
        <v>126</v>
      </c>
    </row>
    <row r="1050" spans="1:4" x14ac:dyDescent="0.2">
      <c r="A1050" s="112">
        <v>907</v>
      </c>
      <c r="B1050" s="113">
        <v>292</v>
      </c>
      <c r="C1050" s="114" t="s">
        <v>319</v>
      </c>
      <c r="D1050" s="115" t="s">
        <v>126</v>
      </c>
    </row>
    <row r="1051" spans="1:4" x14ac:dyDescent="0.2">
      <c r="A1051" s="112">
        <v>908</v>
      </c>
      <c r="B1051" s="113">
        <v>293</v>
      </c>
      <c r="C1051" s="114" t="s">
        <v>319</v>
      </c>
      <c r="D1051" s="115" t="s">
        <v>126</v>
      </c>
    </row>
    <row r="1052" spans="1:4" x14ac:dyDescent="0.2">
      <c r="A1052" s="112">
        <v>909</v>
      </c>
      <c r="B1052" s="113">
        <v>294</v>
      </c>
      <c r="C1052" s="114" t="s">
        <v>319</v>
      </c>
      <c r="D1052" s="115" t="s">
        <v>126</v>
      </c>
    </row>
    <row r="1053" spans="1:4" x14ac:dyDescent="0.2">
      <c r="A1053" s="112">
        <v>910</v>
      </c>
      <c r="B1053" s="113">
        <v>295</v>
      </c>
      <c r="C1053" s="114" t="s">
        <v>319</v>
      </c>
      <c r="D1053" s="115" t="s">
        <v>126</v>
      </c>
    </row>
    <row r="1054" spans="1:4" x14ac:dyDescent="0.2">
      <c r="A1054" s="112">
        <v>911</v>
      </c>
      <c r="B1054" s="113">
        <v>296</v>
      </c>
      <c r="C1054" s="114" t="s">
        <v>319</v>
      </c>
      <c r="D1054" s="115" t="s">
        <v>126</v>
      </c>
    </row>
    <row r="1055" spans="1:4" x14ac:dyDescent="0.2">
      <c r="A1055" s="112">
        <v>912</v>
      </c>
      <c r="B1055" s="113">
        <v>297</v>
      </c>
      <c r="C1055" s="114" t="s">
        <v>319</v>
      </c>
      <c r="D1055" s="115" t="s">
        <v>126</v>
      </c>
    </row>
    <row r="1056" spans="1:4" x14ac:dyDescent="0.2">
      <c r="A1056" s="112">
        <v>913</v>
      </c>
      <c r="B1056" s="113">
        <v>298</v>
      </c>
      <c r="C1056" s="114" t="s">
        <v>319</v>
      </c>
      <c r="D1056" s="115" t="s">
        <v>126</v>
      </c>
    </row>
    <row r="1057" spans="1:4" x14ac:dyDescent="0.2">
      <c r="A1057" s="112">
        <v>914</v>
      </c>
      <c r="B1057" s="113">
        <v>299</v>
      </c>
      <c r="C1057" s="114" t="s">
        <v>320</v>
      </c>
      <c r="D1057" s="115">
        <v>1</v>
      </c>
    </row>
    <row r="1058" spans="1:4" x14ac:dyDescent="0.2">
      <c r="A1058" s="112">
        <v>915</v>
      </c>
      <c r="B1058" s="113">
        <v>313</v>
      </c>
      <c r="C1058" s="114" t="s">
        <v>273</v>
      </c>
      <c r="D1058" s="115">
        <v>2</v>
      </c>
    </row>
    <row r="1059" spans="1:4" x14ac:dyDescent="0.2">
      <c r="A1059" s="112">
        <v>915</v>
      </c>
      <c r="B1059" s="113">
        <v>314</v>
      </c>
      <c r="C1059" s="114" t="s">
        <v>273</v>
      </c>
      <c r="D1059" s="115">
        <v>1</v>
      </c>
    </row>
    <row r="1060" spans="1:4" x14ac:dyDescent="0.2">
      <c r="A1060" s="112">
        <v>916</v>
      </c>
      <c r="B1060" s="113">
        <v>315</v>
      </c>
      <c r="C1060" s="114" t="s">
        <v>273</v>
      </c>
      <c r="D1060" s="115">
        <v>2</v>
      </c>
    </row>
    <row r="1061" spans="1:4" x14ac:dyDescent="0.2">
      <c r="A1061" s="112">
        <v>916</v>
      </c>
      <c r="B1061" s="113">
        <v>316</v>
      </c>
      <c r="C1061" s="114" t="s">
        <v>273</v>
      </c>
      <c r="D1061" s="115">
        <v>1</v>
      </c>
    </row>
    <row r="1062" spans="1:4" x14ac:dyDescent="0.2">
      <c r="A1062" s="112">
        <v>917</v>
      </c>
      <c r="B1062" s="113">
        <v>279</v>
      </c>
      <c r="C1062" s="114" t="s">
        <v>273</v>
      </c>
      <c r="D1062" s="115">
        <v>2</v>
      </c>
    </row>
    <row r="1063" spans="1:4" x14ac:dyDescent="0.2">
      <c r="A1063" s="112">
        <v>917</v>
      </c>
      <c r="B1063" s="113">
        <v>280</v>
      </c>
      <c r="C1063" s="114" t="s">
        <v>273</v>
      </c>
      <c r="D1063" s="115">
        <v>1</v>
      </c>
    </row>
    <row r="1064" spans="1:4" x14ac:dyDescent="0.2">
      <c r="A1064" s="112">
        <v>918</v>
      </c>
      <c r="B1064" s="113">
        <v>290</v>
      </c>
      <c r="C1064" s="114" t="s">
        <v>208</v>
      </c>
      <c r="D1064" s="115">
        <v>1</v>
      </c>
    </row>
    <row r="1065" spans="1:4" x14ac:dyDescent="0.2">
      <c r="A1065" s="112">
        <v>918</v>
      </c>
      <c r="B1065" s="113">
        <v>291</v>
      </c>
      <c r="C1065" s="114" t="s">
        <v>208</v>
      </c>
      <c r="D1065" s="115">
        <v>1</v>
      </c>
    </row>
    <row r="1066" spans="1:4" x14ac:dyDescent="0.2">
      <c r="A1066" s="112">
        <v>919</v>
      </c>
      <c r="B1066" s="113">
        <v>57</v>
      </c>
      <c r="C1066" s="114" t="s">
        <v>321</v>
      </c>
      <c r="D1066" s="115">
        <v>1</v>
      </c>
    </row>
    <row r="1067" spans="1:4" x14ac:dyDescent="0.2">
      <c r="A1067" s="112">
        <v>919</v>
      </c>
      <c r="B1067" s="113">
        <v>278</v>
      </c>
      <c r="C1067" s="114" t="s">
        <v>321</v>
      </c>
      <c r="D1067" s="115">
        <v>2</v>
      </c>
    </row>
    <row r="1068" spans="1:4" x14ac:dyDescent="0.2">
      <c r="A1068" s="112">
        <v>920</v>
      </c>
      <c r="B1068" s="113">
        <v>57</v>
      </c>
      <c r="C1068" s="114" t="s">
        <v>321</v>
      </c>
      <c r="D1068" s="115">
        <v>1</v>
      </c>
    </row>
    <row r="1069" spans="1:4" x14ac:dyDescent="0.2">
      <c r="A1069" s="112">
        <v>920</v>
      </c>
      <c r="B1069" s="113">
        <v>278</v>
      </c>
      <c r="C1069" s="114" t="s">
        <v>321</v>
      </c>
      <c r="D1069" s="115">
        <v>2</v>
      </c>
    </row>
    <row r="1070" spans="1:4" x14ac:dyDescent="0.2">
      <c r="A1070" s="112">
        <v>922</v>
      </c>
      <c r="B1070" s="113">
        <v>301</v>
      </c>
      <c r="C1070" s="114" t="s">
        <v>233</v>
      </c>
      <c r="D1070" s="115">
        <v>1</v>
      </c>
    </row>
    <row r="1071" spans="1:4" x14ac:dyDescent="0.2">
      <c r="A1071" s="112">
        <v>923</v>
      </c>
      <c r="B1071" s="113">
        <v>302</v>
      </c>
      <c r="C1071" s="114" t="s">
        <v>233</v>
      </c>
      <c r="D1071" s="115">
        <v>1</v>
      </c>
    </row>
    <row r="1072" spans="1:4" x14ac:dyDescent="0.2">
      <c r="A1072" s="112">
        <v>924</v>
      </c>
      <c r="B1072" s="113">
        <v>303</v>
      </c>
      <c r="C1072" s="114" t="s">
        <v>233</v>
      </c>
      <c r="D1072" s="115">
        <v>1</v>
      </c>
    </row>
    <row r="1073" spans="1:4" x14ac:dyDescent="0.2">
      <c r="A1073" s="112">
        <v>925</v>
      </c>
      <c r="B1073" s="113">
        <v>259</v>
      </c>
      <c r="C1073" s="114" t="s">
        <v>322</v>
      </c>
      <c r="D1073" s="115" t="s">
        <v>263</v>
      </c>
    </row>
    <row r="1074" spans="1:4" x14ac:dyDescent="0.2">
      <c r="A1074" s="112">
        <v>925</v>
      </c>
      <c r="B1074" s="113">
        <v>307</v>
      </c>
      <c r="C1074" s="114" t="s">
        <v>322</v>
      </c>
      <c r="D1074" s="115" t="s">
        <v>263</v>
      </c>
    </row>
    <row r="1075" spans="1:4" x14ac:dyDescent="0.2">
      <c r="A1075" s="112">
        <v>926</v>
      </c>
      <c r="B1075" s="113">
        <v>261</v>
      </c>
      <c r="C1075" s="114" t="s">
        <v>264</v>
      </c>
      <c r="D1075" s="115" t="s">
        <v>263</v>
      </c>
    </row>
    <row r="1076" spans="1:4" x14ac:dyDescent="0.2">
      <c r="A1076" s="112">
        <v>926</v>
      </c>
      <c r="B1076" s="113">
        <v>308</v>
      </c>
      <c r="C1076" s="114" t="s">
        <v>264</v>
      </c>
      <c r="D1076" s="115" t="s">
        <v>263</v>
      </c>
    </row>
    <row r="1077" spans="1:4" x14ac:dyDescent="0.2">
      <c r="A1077" s="112">
        <v>927</v>
      </c>
      <c r="B1077" s="113">
        <v>263</v>
      </c>
      <c r="C1077" s="114" t="s">
        <v>135</v>
      </c>
      <c r="D1077" s="115" t="s">
        <v>263</v>
      </c>
    </row>
    <row r="1078" spans="1:4" x14ac:dyDescent="0.2">
      <c r="A1078" s="112">
        <v>927</v>
      </c>
      <c r="B1078" s="113">
        <v>309</v>
      </c>
      <c r="C1078" s="114" t="s">
        <v>135</v>
      </c>
      <c r="D1078" s="115" t="s">
        <v>263</v>
      </c>
    </row>
    <row r="1079" spans="1:4" x14ac:dyDescent="0.2">
      <c r="A1079" s="112">
        <v>928</v>
      </c>
      <c r="B1079" s="113">
        <v>265</v>
      </c>
      <c r="C1079" s="114" t="s">
        <v>136</v>
      </c>
      <c r="D1079" s="115" t="s">
        <v>263</v>
      </c>
    </row>
    <row r="1080" spans="1:4" x14ac:dyDescent="0.2">
      <c r="A1080" s="112">
        <v>928</v>
      </c>
      <c r="B1080" s="113">
        <v>310</v>
      </c>
      <c r="C1080" s="114" t="s">
        <v>136</v>
      </c>
      <c r="D1080" s="115" t="s">
        <v>263</v>
      </c>
    </row>
    <row r="1081" spans="1:4" x14ac:dyDescent="0.2">
      <c r="A1081" s="112">
        <v>929</v>
      </c>
      <c r="B1081" s="113">
        <v>14041</v>
      </c>
      <c r="C1081" s="114" t="s">
        <v>317</v>
      </c>
      <c r="D1081" s="115" t="s">
        <v>126</v>
      </c>
    </row>
    <row r="1082" spans="1:4" x14ac:dyDescent="0.2">
      <c r="A1082" s="112">
        <v>930</v>
      </c>
      <c r="B1082" s="113">
        <v>14053</v>
      </c>
      <c r="C1082" s="114" t="s">
        <v>317</v>
      </c>
      <c r="D1082" s="115" t="s">
        <v>126</v>
      </c>
    </row>
    <row r="1083" spans="1:4" x14ac:dyDescent="0.2">
      <c r="A1083" s="112">
        <v>931</v>
      </c>
      <c r="B1083" s="113">
        <v>14056</v>
      </c>
      <c r="C1083" s="114" t="s">
        <v>317</v>
      </c>
      <c r="D1083" s="115" t="s">
        <v>126</v>
      </c>
    </row>
    <row r="1084" spans="1:4" x14ac:dyDescent="0.2">
      <c r="A1084" s="112">
        <v>932</v>
      </c>
      <c r="B1084" s="113">
        <v>191</v>
      </c>
      <c r="C1084" s="114" t="s">
        <v>323</v>
      </c>
      <c r="D1084" s="115">
        <v>2</v>
      </c>
    </row>
    <row r="1085" spans="1:4" x14ac:dyDescent="0.2">
      <c r="A1085" s="112">
        <v>932</v>
      </c>
      <c r="B1085" s="113">
        <v>353</v>
      </c>
      <c r="C1085" s="114" t="s">
        <v>323</v>
      </c>
      <c r="D1085" s="115">
        <v>1</v>
      </c>
    </row>
    <row r="1086" spans="1:4" x14ac:dyDescent="0.2">
      <c r="A1086" s="112">
        <v>932</v>
      </c>
      <c r="B1086" s="113">
        <v>354</v>
      </c>
      <c r="C1086" s="114" t="s">
        <v>323</v>
      </c>
      <c r="D1086" s="115">
        <v>1</v>
      </c>
    </row>
    <row r="1087" spans="1:4" x14ac:dyDescent="0.2">
      <c r="A1087" s="112">
        <v>932</v>
      </c>
      <c r="B1087" s="113">
        <v>355</v>
      </c>
      <c r="C1087" s="114" t="s">
        <v>323</v>
      </c>
      <c r="D1087" s="115">
        <v>1</v>
      </c>
    </row>
    <row r="1088" spans="1:4" x14ac:dyDescent="0.2">
      <c r="A1088" s="112">
        <v>933</v>
      </c>
      <c r="B1088" s="113">
        <v>14147</v>
      </c>
      <c r="C1088" s="114" t="s">
        <v>315</v>
      </c>
      <c r="D1088" s="115">
        <v>2</v>
      </c>
    </row>
    <row r="1089" spans="1:4" x14ac:dyDescent="0.2">
      <c r="A1089" s="112">
        <v>933</v>
      </c>
      <c r="B1089" s="113">
        <v>14148</v>
      </c>
      <c r="C1089" s="114" t="s">
        <v>315</v>
      </c>
      <c r="D1089" s="115">
        <v>1</v>
      </c>
    </row>
    <row r="1090" spans="1:4" x14ac:dyDescent="0.2">
      <c r="A1090" s="112">
        <v>934</v>
      </c>
      <c r="B1090" s="113">
        <v>14149</v>
      </c>
      <c r="C1090" s="114" t="s">
        <v>316</v>
      </c>
      <c r="D1090" s="115" t="s">
        <v>126</v>
      </c>
    </row>
    <row r="1091" spans="1:4" x14ac:dyDescent="0.2">
      <c r="A1091" s="112">
        <v>935</v>
      </c>
      <c r="B1091" s="113">
        <v>374</v>
      </c>
      <c r="C1091" s="114" t="s">
        <v>324</v>
      </c>
      <c r="D1091" s="115" t="s">
        <v>210</v>
      </c>
    </row>
    <row r="1092" spans="1:4" x14ac:dyDescent="0.2">
      <c r="A1092" s="112">
        <v>935</v>
      </c>
      <c r="B1092" s="113">
        <v>375</v>
      </c>
      <c r="C1092" s="114" t="s">
        <v>324</v>
      </c>
      <c r="D1092" s="115" t="s">
        <v>211</v>
      </c>
    </row>
    <row r="1093" spans="1:4" x14ac:dyDescent="0.2">
      <c r="A1093" s="112">
        <v>936</v>
      </c>
      <c r="B1093" s="113">
        <v>1422</v>
      </c>
      <c r="C1093" s="114" t="s">
        <v>324</v>
      </c>
      <c r="D1093" s="115">
        <v>1</v>
      </c>
    </row>
    <row r="1094" spans="1:4" x14ac:dyDescent="0.2">
      <c r="A1094" s="112">
        <v>936</v>
      </c>
      <c r="B1094" s="113">
        <v>1423</v>
      </c>
      <c r="C1094" s="114" t="s">
        <v>324</v>
      </c>
      <c r="D1094" s="115">
        <v>2</v>
      </c>
    </row>
    <row r="1095" spans="1:4" x14ac:dyDescent="0.2">
      <c r="A1095" s="112">
        <v>937</v>
      </c>
      <c r="B1095" s="113">
        <v>14150</v>
      </c>
      <c r="C1095" s="114" t="s">
        <v>324</v>
      </c>
      <c r="D1095" s="115">
        <v>2</v>
      </c>
    </row>
    <row r="1096" spans="1:4" x14ac:dyDescent="0.2">
      <c r="A1096" s="112">
        <v>937</v>
      </c>
      <c r="B1096" s="113">
        <v>14151</v>
      </c>
      <c r="C1096" s="114" t="s">
        <v>324</v>
      </c>
      <c r="D1096" s="115">
        <v>1</v>
      </c>
    </row>
    <row r="1097" spans="1:4" x14ac:dyDescent="0.2">
      <c r="A1097" s="112">
        <v>938</v>
      </c>
      <c r="B1097" s="113">
        <v>376</v>
      </c>
      <c r="C1097" s="114" t="s">
        <v>324</v>
      </c>
      <c r="D1097" s="115">
        <v>2</v>
      </c>
    </row>
    <row r="1098" spans="1:4" x14ac:dyDescent="0.2">
      <c r="A1098" s="112">
        <v>938</v>
      </c>
      <c r="B1098" s="113">
        <v>377</v>
      </c>
      <c r="C1098" s="114" t="s">
        <v>324</v>
      </c>
      <c r="D1098" s="115">
        <v>1</v>
      </c>
    </row>
    <row r="1099" spans="1:4" x14ac:dyDescent="0.2">
      <c r="A1099" s="112">
        <v>939</v>
      </c>
      <c r="B1099" s="113">
        <v>395</v>
      </c>
      <c r="C1099" s="114" t="s">
        <v>324</v>
      </c>
      <c r="D1099" s="115">
        <v>2</v>
      </c>
    </row>
    <row r="1100" spans="1:4" x14ac:dyDescent="0.2">
      <c r="A1100" s="112">
        <v>939</v>
      </c>
      <c r="B1100" s="113">
        <v>396</v>
      </c>
      <c r="C1100" s="114" t="s">
        <v>324</v>
      </c>
      <c r="D1100" s="115">
        <v>1</v>
      </c>
    </row>
    <row r="1101" spans="1:4" x14ac:dyDescent="0.2">
      <c r="A1101" s="112">
        <v>940</v>
      </c>
      <c r="B1101" s="113">
        <v>397</v>
      </c>
      <c r="C1101" s="114" t="s">
        <v>325</v>
      </c>
      <c r="D1101" s="115" t="s">
        <v>283</v>
      </c>
    </row>
    <row r="1102" spans="1:4" x14ac:dyDescent="0.2">
      <c r="A1102" s="112">
        <v>941</v>
      </c>
      <c r="B1102" s="113">
        <v>398</v>
      </c>
      <c r="C1102" s="114" t="s">
        <v>326</v>
      </c>
      <c r="D1102" s="115" t="s">
        <v>283</v>
      </c>
    </row>
    <row r="1103" spans="1:4" x14ac:dyDescent="0.2">
      <c r="A1103" s="112">
        <v>942</v>
      </c>
      <c r="B1103" s="113">
        <v>400</v>
      </c>
      <c r="C1103" s="114" t="s">
        <v>177</v>
      </c>
      <c r="D1103" s="115">
        <v>1</v>
      </c>
    </row>
    <row r="1104" spans="1:4" x14ac:dyDescent="0.2">
      <c r="A1104" s="112">
        <v>942</v>
      </c>
      <c r="B1104" s="113">
        <v>401</v>
      </c>
      <c r="C1104" s="114" t="s">
        <v>177</v>
      </c>
      <c r="D1104" s="115">
        <v>2</v>
      </c>
    </row>
    <row r="1105" spans="1:4" x14ac:dyDescent="0.2">
      <c r="A1105" s="112">
        <v>943</v>
      </c>
      <c r="B1105" s="113">
        <v>404</v>
      </c>
      <c r="C1105" s="114" t="s">
        <v>134</v>
      </c>
      <c r="D1105" s="115">
        <v>1</v>
      </c>
    </row>
    <row r="1106" spans="1:4" x14ac:dyDescent="0.2">
      <c r="A1106" s="112">
        <v>943</v>
      </c>
      <c r="B1106" s="113">
        <v>405</v>
      </c>
      <c r="C1106" s="114" t="s">
        <v>134</v>
      </c>
      <c r="D1106" s="115">
        <v>2</v>
      </c>
    </row>
    <row r="1107" spans="1:4" x14ac:dyDescent="0.2">
      <c r="A1107" s="112">
        <v>944</v>
      </c>
      <c r="B1107" s="113">
        <v>406</v>
      </c>
      <c r="C1107" s="114" t="s">
        <v>134</v>
      </c>
      <c r="D1107" s="115">
        <v>1</v>
      </c>
    </row>
    <row r="1108" spans="1:4" x14ac:dyDescent="0.2">
      <c r="A1108" s="112">
        <v>944</v>
      </c>
      <c r="B1108" s="113">
        <v>407</v>
      </c>
      <c r="C1108" s="114" t="s">
        <v>134</v>
      </c>
      <c r="D1108" s="115">
        <v>2</v>
      </c>
    </row>
    <row r="1109" spans="1:4" x14ac:dyDescent="0.2">
      <c r="A1109" s="112">
        <v>945</v>
      </c>
      <c r="B1109" s="113">
        <v>408</v>
      </c>
      <c r="C1109" s="114" t="s">
        <v>134</v>
      </c>
      <c r="D1109" s="115">
        <v>1</v>
      </c>
    </row>
    <row r="1110" spans="1:4" x14ac:dyDescent="0.2">
      <c r="A1110" s="112">
        <v>945</v>
      </c>
      <c r="B1110" s="113">
        <v>409</v>
      </c>
      <c r="C1110" s="114" t="s">
        <v>134</v>
      </c>
      <c r="D1110" s="115">
        <v>2</v>
      </c>
    </row>
    <row r="1111" spans="1:4" x14ac:dyDescent="0.2">
      <c r="A1111" s="112">
        <v>946</v>
      </c>
      <c r="B1111" s="113">
        <v>410</v>
      </c>
      <c r="C1111" s="114" t="s">
        <v>134</v>
      </c>
      <c r="D1111" s="115">
        <v>1</v>
      </c>
    </row>
    <row r="1112" spans="1:4" x14ac:dyDescent="0.2">
      <c r="A1112" s="112">
        <v>946</v>
      </c>
      <c r="B1112" s="113">
        <v>411</v>
      </c>
      <c r="C1112" s="114" t="s">
        <v>134</v>
      </c>
      <c r="D1112" s="115">
        <v>2</v>
      </c>
    </row>
    <row r="1113" spans="1:4" x14ac:dyDescent="0.2">
      <c r="A1113" s="112">
        <v>947</v>
      </c>
      <c r="B1113" s="113">
        <v>412</v>
      </c>
      <c r="C1113" s="114" t="s">
        <v>327</v>
      </c>
      <c r="D1113" s="115">
        <v>2</v>
      </c>
    </row>
    <row r="1114" spans="1:4" x14ac:dyDescent="0.2">
      <c r="A1114" s="112">
        <v>947</v>
      </c>
      <c r="B1114" s="113">
        <v>413</v>
      </c>
      <c r="C1114" s="114" t="s">
        <v>327</v>
      </c>
      <c r="D1114" s="115">
        <v>1</v>
      </c>
    </row>
    <row r="1115" spans="1:4" x14ac:dyDescent="0.2">
      <c r="A1115" s="112">
        <v>947</v>
      </c>
      <c r="B1115" s="113">
        <v>414</v>
      </c>
      <c r="C1115" s="114" t="s">
        <v>327</v>
      </c>
      <c r="D1115" s="115">
        <v>1</v>
      </c>
    </row>
    <row r="1116" spans="1:4" x14ac:dyDescent="0.2">
      <c r="A1116" s="112">
        <v>948</v>
      </c>
      <c r="B1116" s="113">
        <v>415</v>
      </c>
      <c r="C1116" s="114" t="s">
        <v>328</v>
      </c>
      <c r="D1116" s="115" t="s">
        <v>210</v>
      </c>
    </row>
    <row r="1117" spans="1:4" x14ac:dyDescent="0.2">
      <c r="A1117" s="112">
        <v>948</v>
      </c>
      <c r="B1117" s="113">
        <v>416</v>
      </c>
      <c r="C1117" s="114" t="s">
        <v>328</v>
      </c>
      <c r="D1117" s="115">
        <v>1</v>
      </c>
    </row>
    <row r="1118" spans="1:4" x14ac:dyDescent="0.2">
      <c r="A1118" s="112">
        <v>949</v>
      </c>
      <c r="B1118" s="113">
        <v>417</v>
      </c>
      <c r="C1118" s="114" t="s">
        <v>329</v>
      </c>
      <c r="D1118" s="115">
        <v>1</v>
      </c>
    </row>
    <row r="1119" spans="1:4" x14ac:dyDescent="0.2">
      <c r="A1119" s="112">
        <v>949</v>
      </c>
      <c r="B1119" s="113">
        <v>418</v>
      </c>
      <c r="C1119" s="114" t="s">
        <v>329</v>
      </c>
      <c r="D1119" s="115">
        <v>2</v>
      </c>
    </row>
    <row r="1120" spans="1:4" x14ac:dyDescent="0.2">
      <c r="A1120" s="112">
        <v>950</v>
      </c>
      <c r="B1120" s="113">
        <v>419</v>
      </c>
      <c r="C1120" s="114" t="s">
        <v>330</v>
      </c>
      <c r="D1120" s="115" t="s">
        <v>126</v>
      </c>
    </row>
    <row r="1121" spans="1:4" x14ac:dyDescent="0.2">
      <c r="A1121" s="112">
        <v>951</v>
      </c>
      <c r="B1121" s="113">
        <v>420</v>
      </c>
      <c r="C1121" s="114" t="s">
        <v>331</v>
      </c>
      <c r="D1121" s="115" t="s">
        <v>126</v>
      </c>
    </row>
    <row r="1122" spans="1:4" x14ac:dyDescent="0.2">
      <c r="A1122" s="112">
        <v>952</v>
      </c>
      <c r="B1122" s="113">
        <v>421</v>
      </c>
      <c r="C1122" s="114" t="s">
        <v>332</v>
      </c>
      <c r="D1122" s="115">
        <v>1</v>
      </c>
    </row>
    <row r="1123" spans="1:4" x14ac:dyDescent="0.2">
      <c r="A1123" s="112">
        <v>952</v>
      </c>
      <c r="B1123" s="113">
        <v>422</v>
      </c>
      <c r="C1123" s="114" t="s">
        <v>332</v>
      </c>
      <c r="D1123" s="115">
        <v>2</v>
      </c>
    </row>
    <row r="1124" spans="1:4" x14ac:dyDescent="0.2">
      <c r="A1124" s="112">
        <v>953</v>
      </c>
      <c r="B1124" s="113">
        <v>423</v>
      </c>
      <c r="C1124" s="114" t="s">
        <v>333</v>
      </c>
      <c r="D1124" s="115">
        <v>1</v>
      </c>
    </row>
    <row r="1125" spans="1:4" x14ac:dyDescent="0.2">
      <c r="A1125" s="112">
        <v>953</v>
      </c>
      <c r="B1125" s="113">
        <v>424</v>
      </c>
      <c r="C1125" s="114" t="s">
        <v>333</v>
      </c>
      <c r="D1125" s="115" t="s">
        <v>211</v>
      </c>
    </row>
    <row r="1126" spans="1:4" x14ac:dyDescent="0.2">
      <c r="A1126" s="112">
        <v>954</v>
      </c>
      <c r="B1126" s="113">
        <v>425</v>
      </c>
      <c r="C1126" s="114" t="s">
        <v>334</v>
      </c>
      <c r="D1126" s="115" t="s">
        <v>210</v>
      </c>
    </row>
    <row r="1127" spans="1:4" x14ac:dyDescent="0.2">
      <c r="A1127" s="112">
        <v>954</v>
      </c>
      <c r="B1127" s="113">
        <v>426</v>
      </c>
      <c r="C1127" s="114" t="s">
        <v>334</v>
      </c>
      <c r="D1127" s="115" t="s">
        <v>211</v>
      </c>
    </row>
    <row r="1128" spans="1:4" x14ac:dyDescent="0.2">
      <c r="A1128" s="112">
        <v>954</v>
      </c>
      <c r="B1128" s="113">
        <v>427</v>
      </c>
      <c r="C1128" s="114" t="s">
        <v>334</v>
      </c>
      <c r="D1128" s="115" t="s">
        <v>211</v>
      </c>
    </row>
    <row r="1129" spans="1:4" x14ac:dyDescent="0.2">
      <c r="A1129" s="112">
        <v>955</v>
      </c>
      <c r="B1129" s="113">
        <v>206</v>
      </c>
      <c r="C1129" s="114" t="s">
        <v>335</v>
      </c>
      <c r="D1129" s="115">
        <v>2</v>
      </c>
    </row>
    <row r="1130" spans="1:4" x14ac:dyDescent="0.2">
      <c r="A1130" s="112">
        <v>955</v>
      </c>
      <c r="B1130" s="113">
        <v>428</v>
      </c>
      <c r="C1130" s="114" t="s">
        <v>335</v>
      </c>
      <c r="D1130" s="115">
        <v>1</v>
      </c>
    </row>
    <row r="1131" spans="1:4" x14ac:dyDescent="0.2">
      <c r="A1131" s="112">
        <v>955</v>
      </c>
      <c r="B1131" s="113">
        <v>429</v>
      </c>
      <c r="C1131" s="114" t="s">
        <v>335</v>
      </c>
      <c r="D1131" s="115">
        <v>2</v>
      </c>
    </row>
    <row r="1132" spans="1:4" x14ac:dyDescent="0.2">
      <c r="A1132" s="112">
        <v>955</v>
      </c>
      <c r="B1132" s="113">
        <v>430</v>
      </c>
      <c r="C1132" s="114" t="s">
        <v>335</v>
      </c>
      <c r="D1132" s="115">
        <v>1</v>
      </c>
    </row>
    <row r="1133" spans="1:4" x14ac:dyDescent="0.2">
      <c r="A1133" s="112">
        <v>956</v>
      </c>
      <c r="B1133" s="113">
        <v>160</v>
      </c>
      <c r="C1133" s="114" t="s">
        <v>336</v>
      </c>
      <c r="D1133" s="115">
        <v>2</v>
      </c>
    </row>
    <row r="1134" spans="1:4" x14ac:dyDescent="0.2">
      <c r="A1134" s="112">
        <v>956</v>
      </c>
      <c r="B1134" s="113">
        <v>427</v>
      </c>
      <c r="C1134" s="114" t="s">
        <v>336</v>
      </c>
      <c r="D1134" s="115">
        <v>1</v>
      </c>
    </row>
    <row r="1135" spans="1:4" x14ac:dyDescent="0.2">
      <c r="A1135" s="112">
        <v>956</v>
      </c>
      <c r="B1135" s="113">
        <v>431</v>
      </c>
      <c r="C1135" s="114" t="s">
        <v>336</v>
      </c>
      <c r="D1135" s="115">
        <v>2</v>
      </c>
    </row>
    <row r="1136" spans="1:4" x14ac:dyDescent="0.2">
      <c r="A1136" s="112">
        <v>956</v>
      </c>
      <c r="B1136" s="113">
        <v>432</v>
      </c>
      <c r="C1136" s="114" t="s">
        <v>336</v>
      </c>
      <c r="D1136" s="115">
        <v>1</v>
      </c>
    </row>
    <row r="1137" spans="1:4" x14ac:dyDescent="0.2">
      <c r="A1137" s="112">
        <v>957</v>
      </c>
      <c r="B1137" s="113">
        <v>432</v>
      </c>
      <c r="C1137" s="114" t="s">
        <v>337</v>
      </c>
      <c r="D1137" s="115">
        <v>1</v>
      </c>
    </row>
    <row r="1138" spans="1:4" x14ac:dyDescent="0.2">
      <c r="A1138" s="112">
        <v>957</v>
      </c>
      <c r="B1138" s="113">
        <v>433</v>
      </c>
      <c r="C1138" s="114" t="s">
        <v>337</v>
      </c>
      <c r="D1138" s="115">
        <v>2</v>
      </c>
    </row>
    <row r="1139" spans="1:4" x14ac:dyDescent="0.2">
      <c r="A1139" s="112">
        <v>958</v>
      </c>
      <c r="B1139" s="113">
        <v>434</v>
      </c>
      <c r="C1139" s="114" t="s">
        <v>338</v>
      </c>
      <c r="D1139" s="115">
        <v>2</v>
      </c>
    </row>
    <row r="1140" spans="1:4" x14ac:dyDescent="0.2">
      <c r="A1140" s="112">
        <v>958</v>
      </c>
      <c r="B1140" s="113">
        <v>435</v>
      </c>
      <c r="C1140" s="114" t="s">
        <v>338</v>
      </c>
      <c r="D1140" s="115">
        <v>1</v>
      </c>
    </row>
    <row r="1141" spans="1:4" x14ac:dyDescent="0.2">
      <c r="A1141" s="112">
        <v>959</v>
      </c>
      <c r="B1141" s="113">
        <v>160</v>
      </c>
      <c r="C1141" s="114" t="s">
        <v>339</v>
      </c>
      <c r="D1141" s="115">
        <v>2</v>
      </c>
    </row>
    <row r="1142" spans="1:4" x14ac:dyDescent="0.2">
      <c r="A1142" s="112">
        <v>959</v>
      </c>
      <c r="B1142" s="113">
        <v>432</v>
      </c>
      <c r="C1142" s="114" t="s">
        <v>339</v>
      </c>
      <c r="D1142" s="115">
        <v>1</v>
      </c>
    </row>
    <row r="1143" spans="1:4" x14ac:dyDescent="0.2">
      <c r="A1143" s="112">
        <v>959</v>
      </c>
      <c r="B1143" s="113">
        <v>436</v>
      </c>
      <c r="C1143" s="114" t="s">
        <v>339</v>
      </c>
      <c r="D1143" s="115">
        <v>2</v>
      </c>
    </row>
    <row r="1144" spans="1:4" x14ac:dyDescent="0.2">
      <c r="A1144" s="112">
        <v>960</v>
      </c>
      <c r="B1144" s="113">
        <v>160</v>
      </c>
      <c r="C1144" s="114" t="s">
        <v>340</v>
      </c>
      <c r="D1144" s="115">
        <v>2</v>
      </c>
    </row>
    <row r="1145" spans="1:4" x14ac:dyDescent="0.2">
      <c r="A1145" s="112">
        <v>960</v>
      </c>
      <c r="B1145" s="113">
        <v>435</v>
      </c>
      <c r="C1145" s="114" t="s">
        <v>340</v>
      </c>
      <c r="D1145" s="115">
        <v>1</v>
      </c>
    </row>
    <row r="1146" spans="1:4" x14ac:dyDescent="0.2">
      <c r="A1146" s="112">
        <v>960</v>
      </c>
      <c r="B1146" s="113">
        <v>441</v>
      </c>
      <c r="C1146" s="114" t="s">
        <v>340</v>
      </c>
      <c r="D1146" s="115">
        <v>1</v>
      </c>
    </row>
    <row r="1147" spans="1:4" x14ac:dyDescent="0.2">
      <c r="A1147" s="112">
        <v>961</v>
      </c>
      <c r="B1147" s="113">
        <v>427</v>
      </c>
      <c r="C1147" s="114" t="s">
        <v>341</v>
      </c>
      <c r="D1147" s="115">
        <v>1</v>
      </c>
    </row>
    <row r="1148" spans="1:4" x14ac:dyDescent="0.2">
      <c r="A1148" s="112">
        <v>961</v>
      </c>
      <c r="B1148" s="113">
        <v>432</v>
      </c>
      <c r="C1148" s="114" t="s">
        <v>341</v>
      </c>
      <c r="D1148" s="115">
        <v>1</v>
      </c>
    </row>
    <row r="1149" spans="1:4" x14ac:dyDescent="0.2">
      <c r="A1149" s="112">
        <v>961</v>
      </c>
      <c r="B1149" s="113">
        <v>437</v>
      </c>
      <c r="C1149" s="114" t="s">
        <v>341</v>
      </c>
      <c r="D1149" s="115">
        <v>2</v>
      </c>
    </row>
    <row r="1150" spans="1:4" x14ac:dyDescent="0.2">
      <c r="A1150" s="112">
        <v>962</v>
      </c>
      <c r="B1150" s="113">
        <v>427</v>
      </c>
      <c r="C1150" s="114" t="s">
        <v>342</v>
      </c>
      <c r="D1150" s="115">
        <v>1</v>
      </c>
    </row>
    <row r="1151" spans="1:4" x14ac:dyDescent="0.2">
      <c r="A1151" s="112">
        <v>962</v>
      </c>
      <c r="B1151" s="113">
        <v>435</v>
      </c>
      <c r="C1151" s="114" t="s">
        <v>342</v>
      </c>
      <c r="D1151" s="115">
        <v>1</v>
      </c>
    </row>
    <row r="1152" spans="1:4" x14ac:dyDescent="0.2">
      <c r="A1152" s="112">
        <v>962</v>
      </c>
      <c r="B1152" s="113">
        <v>438</v>
      </c>
      <c r="C1152" s="114" t="s">
        <v>342</v>
      </c>
      <c r="D1152" s="115">
        <v>2</v>
      </c>
    </row>
    <row r="1153" spans="1:4" x14ac:dyDescent="0.2">
      <c r="A1153" s="112">
        <v>963</v>
      </c>
      <c r="B1153" s="113">
        <v>160</v>
      </c>
      <c r="C1153" s="114" t="s">
        <v>343</v>
      </c>
      <c r="D1153" s="115">
        <v>2</v>
      </c>
    </row>
    <row r="1154" spans="1:4" x14ac:dyDescent="0.2">
      <c r="A1154" s="112">
        <v>963</v>
      </c>
      <c r="B1154" s="113">
        <v>427</v>
      </c>
      <c r="C1154" s="114" t="s">
        <v>343</v>
      </c>
      <c r="D1154" s="115">
        <v>1</v>
      </c>
    </row>
    <row r="1155" spans="1:4" x14ac:dyDescent="0.2">
      <c r="A1155" s="112">
        <v>963</v>
      </c>
      <c r="B1155" s="113">
        <v>435</v>
      </c>
      <c r="C1155" s="114" t="s">
        <v>343</v>
      </c>
      <c r="D1155" s="115">
        <v>1</v>
      </c>
    </row>
    <row r="1156" spans="1:4" x14ac:dyDescent="0.2">
      <c r="A1156" s="112">
        <v>963</v>
      </c>
      <c r="B1156" s="113">
        <v>439</v>
      </c>
      <c r="C1156" s="114" t="s">
        <v>343</v>
      </c>
      <c r="D1156" s="115">
        <v>2</v>
      </c>
    </row>
    <row r="1157" spans="1:4" x14ac:dyDescent="0.2">
      <c r="A1157" s="112">
        <v>964</v>
      </c>
      <c r="B1157" s="113">
        <v>160</v>
      </c>
      <c r="C1157" s="114" t="s">
        <v>344</v>
      </c>
      <c r="D1157" s="115">
        <v>2</v>
      </c>
    </row>
    <row r="1158" spans="1:4" x14ac:dyDescent="0.2">
      <c r="A1158" s="112">
        <v>964</v>
      </c>
      <c r="B1158" s="113">
        <v>431</v>
      </c>
      <c r="C1158" s="114" t="s">
        <v>344</v>
      </c>
      <c r="D1158" s="115">
        <v>2</v>
      </c>
    </row>
    <row r="1159" spans="1:4" x14ac:dyDescent="0.2">
      <c r="A1159" s="112">
        <v>964</v>
      </c>
      <c r="B1159" s="113">
        <v>440</v>
      </c>
      <c r="C1159" s="114" t="s">
        <v>344</v>
      </c>
      <c r="D1159" s="115">
        <v>1</v>
      </c>
    </row>
    <row r="1160" spans="1:4" x14ac:dyDescent="0.2">
      <c r="A1160" s="112">
        <v>965</v>
      </c>
      <c r="B1160" s="113">
        <v>194</v>
      </c>
      <c r="C1160" s="114" t="s">
        <v>345</v>
      </c>
      <c r="D1160" s="115">
        <v>2</v>
      </c>
    </row>
    <row r="1161" spans="1:4" x14ac:dyDescent="0.2">
      <c r="A1161" s="112">
        <v>965</v>
      </c>
      <c r="B1161" s="113">
        <v>489</v>
      </c>
      <c r="C1161" s="114" t="s">
        <v>345</v>
      </c>
      <c r="D1161" s="115">
        <v>1</v>
      </c>
    </row>
    <row r="1162" spans="1:4" x14ac:dyDescent="0.2">
      <c r="A1162" s="112">
        <v>965</v>
      </c>
      <c r="B1162" s="113">
        <v>500</v>
      </c>
      <c r="C1162" s="114" t="s">
        <v>345</v>
      </c>
      <c r="D1162" s="115">
        <v>2</v>
      </c>
    </row>
    <row r="1163" spans="1:4" x14ac:dyDescent="0.2">
      <c r="A1163" s="112">
        <v>966</v>
      </c>
      <c r="B1163" s="113">
        <v>488</v>
      </c>
      <c r="C1163" s="114" t="s">
        <v>188</v>
      </c>
      <c r="D1163" s="115" t="s">
        <v>126</v>
      </c>
    </row>
    <row r="1164" spans="1:4" x14ac:dyDescent="0.2">
      <c r="A1164" s="112">
        <v>967</v>
      </c>
      <c r="B1164" s="113">
        <v>442</v>
      </c>
      <c r="C1164" s="114" t="s">
        <v>200</v>
      </c>
      <c r="D1164" s="115">
        <v>1</v>
      </c>
    </row>
    <row r="1165" spans="1:4" x14ac:dyDescent="0.2">
      <c r="A1165" s="112">
        <v>967</v>
      </c>
      <c r="B1165" s="113">
        <v>443</v>
      </c>
      <c r="C1165" s="114" t="s">
        <v>200</v>
      </c>
      <c r="D1165" s="115">
        <v>2</v>
      </c>
    </row>
    <row r="1166" spans="1:4" x14ac:dyDescent="0.2">
      <c r="A1166" s="112">
        <v>968</v>
      </c>
      <c r="B1166" s="113">
        <v>444</v>
      </c>
      <c r="C1166" s="114" t="s">
        <v>200</v>
      </c>
      <c r="D1166" s="115">
        <v>1</v>
      </c>
    </row>
    <row r="1167" spans="1:4" x14ac:dyDescent="0.2">
      <c r="A1167" s="112">
        <v>969</v>
      </c>
      <c r="B1167" s="113">
        <v>443</v>
      </c>
      <c r="C1167" s="114" t="s">
        <v>345</v>
      </c>
      <c r="D1167" s="115">
        <v>2</v>
      </c>
    </row>
    <row r="1168" spans="1:4" x14ac:dyDescent="0.2">
      <c r="A1168" s="112">
        <v>969</v>
      </c>
      <c r="B1168" s="113">
        <v>489</v>
      </c>
      <c r="C1168" s="114" t="s">
        <v>345</v>
      </c>
      <c r="D1168" s="115">
        <v>1</v>
      </c>
    </row>
    <row r="1169" spans="1:4" x14ac:dyDescent="0.2">
      <c r="A1169" s="112">
        <v>969</v>
      </c>
      <c r="B1169" s="113">
        <v>501</v>
      </c>
      <c r="C1169" s="114" t="s">
        <v>345</v>
      </c>
      <c r="D1169" s="115">
        <v>1</v>
      </c>
    </row>
    <row r="1170" spans="1:4" x14ac:dyDescent="0.2">
      <c r="A1170" s="112">
        <v>970</v>
      </c>
      <c r="B1170" s="113">
        <v>447</v>
      </c>
      <c r="C1170" s="114" t="s">
        <v>157</v>
      </c>
      <c r="D1170" s="115">
        <v>2</v>
      </c>
    </row>
    <row r="1171" spans="1:4" x14ac:dyDescent="0.2">
      <c r="A1171" s="112">
        <v>970</v>
      </c>
      <c r="B1171" s="113">
        <v>448</v>
      </c>
      <c r="C1171" s="114" t="s">
        <v>157</v>
      </c>
      <c r="D1171" s="115">
        <v>1</v>
      </c>
    </row>
    <row r="1172" spans="1:4" x14ac:dyDescent="0.2">
      <c r="A1172" s="112">
        <v>971</v>
      </c>
      <c r="B1172" s="113">
        <v>492</v>
      </c>
      <c r="C1172" s="114" t="s">
        <v>346</v>
      </c>
      <c r="D1172" s="115">
        <v>2</v>
      </c>
    </row>
    <row r="1173" spans="1:4" x14ac:dyDescent="0.2">
      <c r="A1173" s="112">
        <v>971</v>
      </c>
      <c r="B1173" s="113">
        <v>493</v>
      </c>
      <c r="C1173" s="114" t="s">
        <v>346</v>
      </c>
      <c r="D1173" s="115">
        <v>1</v>
      </c>
    </row>
    <row r="1174" spans="1:4" x14ac:dyDescent="0.2">
      <c r="A1174" s="112">
        <v>971</v>
      </c>
      <c r="B1174" s="113">
        <v>494</v>
      </c>
      <c r="C1174" s="114" t="s">
        <v>346</v>
      </c>
      <c r="D1174" s="115">
        <v>1</v>
      </c>
    </row>
    <row r="1175" spans="1:4" x14ac:dyDescent="0.2">
      <c r="A1175" s="112">
        <v>972</v>
      </c>
      <c r="B1175" s="113">
        <v>502</v>
      </c>
      <c r="C1175" s="114" t="s">
        <v>347</v>
      </c>
      <c r="D1175" s="115">
        <v>1</v>
      </c>
    </row>
    <row r="1176" spans="1:4" x14ac:dyDescent="0.2">
      <c r="A1176" s="112">
        <v>972</v>
      </c>
      <c r="B1176" s="113">
        <v>503</v>
      </c>
      <c r="C1176" s="114" t="s">
        <v>347</v>
      </c>
      <c r="D1176" s="115" t="s">
        <v>210</v>
      </c>
    </row>
    <row r="1177" spans="1:4" x14ac:dyDescent="0.2">
      <c r="A1177" s="112">
        <v>973</v>
      </c>
      <c r="B1177" s="113">
        <v>453</v>
      </c>
      <c r="C1177" s="114" t="s">
        <v>198</v>
      </c>
      <c r="D1177" s="115">
        <v>1</v>
      </c>
    </row>
    <row r="1178" spans="1:4" x14ac:dyDescent="0.2">
      <c r="A1178" s="112">
        <v>973</v>
      </c>
      <c r="B1178" s="113">
        <v>454</v>
      </c>
      <c r="C1178" s="114" t="s">
        <v>198</v>
      </c>
      <c r="D1178" s="115">
        <v>2</v>
      </c>
    </row>
    <row r="1179" spans="1:4" x14ac:dyDescent="0.2">
      <c r="A1179" s="112">
        <v>974</v>
      </c>
      <c r="B1179" s="113">
        <v>455</v>
      </c>
      <c r="C1179" s="114" t="s">
        <v>226</v>
      </c>
      <c r="D1179" s="115">
        <v>2</v>
      </c>
    </row>
    <row r="1180" spans="1:4" x14ac:dyDescent="0.2">
      <c r="A1180" s="112">
        <v>975</v>
      </c>
      <c r="B1180" s="113">
        <v>504</v>
      </c>
      <c r="C1180" s="114" t="s">
        <v>348</v>
      </c>
      <c r="D1180" s="115">
        <v>1</v>
      </c>
    </row>
    <row r="1181" spans="1:4" x14ac:dyDescent="0.2">
      <c r="A1181" s="112">
        <v>975</v>
      </c>
      <c r="B1181" s="113">
        <v>505</v>
      </c>
      <c r="C1181" s="114" t="s">
        <v>348</v>
      </c>
      <c r="D1181" s="115">
        <v>2</v>
      </c>
    </row>
    <row r="1182" spans="1:4" x14ac:dyDescent="0.2">
      <c r="A1182" s="112">
        <v>976</v>
      </c>
      <c r="B1182" s="113">
        <v>506</v>
      </c>
      <c r="C1182" s="114" t="s">
        <v>349</v>
      </c>
      <c r="D1182" s="115">
        <v>1</v>
      </c>
    </row>
    <row r="1183" spans="1:4" x14ac:dyDescent="0.2">
      <c r="A1183" s="112">
        <v>976</v>
      </c>
      <c r="B1183" s="113">
        <v>507</v>
      </c>
      <c r="C1183" s="114" t="s">
        <v>349</v>
      </c>
      <c r="D1183" s="115">
        <v>2</v>
      </c>
    </row>
    <row r="1184" spans="1:4" x14ac:dyDescent="0.2">
      <c r="A1184" s="112">
        <v>978</v>
      </c>
      <c r="B1184" s="113">
        <v>462</v>
      </c>
      <c r="C1184" s="114" t="s">
        <v>182</v>
      </c>
      <c r="D1184" s="115" t="s">
        <v>126</v>
      </c>
    </row>
    <row r="1185" spans="1:4" x14ac:dyDescent="0.2">
      <c r="A1185" s="112">
        <v>979</v>
      </c>
      <c r="B1185" s="113">
        <v>463</v>
      </c>
      <c r="C1185" s="114" t="s">
        <v>223</v>
      </c>
      <c r="D1185" s="115" t="s">
        <v>132</v>
      </c>
    </row>
    <row r="1186" spans="1:4" x14ac:dyDescent="0.2">
      <c r="A1186" s="112">
        <v>980</v>
      </c>
      <c r="B1186" s="113">
        <v>466</v>
      </c>
      <c r="C1186" s="114" t="s">
        <v>350</v>
      </c>
      <c r="D1186" s="115">
        <v>2</v>
      </c>
    </row>
    <row r="1187" spans="1:4" x14ac:dyDescent="0.2">
      <c r="A1187" s="112">
        <v>980</v>
      </c>
      <c r="B1187" s="113">
        <v>467</v>
      </c>
      <c r="C1187" s="114" t="s">
        <v>350</v>
      </c>
      <c r="D1187" s="115">
        <v>1</v>
      </c>
    </row>
    <row r="1188" spans="1:4" x14ac:dyDescent="0.2">
      <c r="A1188" s="112">
        <v>981</v>
      </c>
      <c r="B1188" s="113">
        <v>468</v>
      </c>
      <c r="C1188" s="114" t="s">
        <v>351</v>
      </c>
      <c r="D1188" s="115" t="s">
        <v>126</v>
      </c>
    </row>
    <row r="1189" spans="1:4" x14ac:dyDescent="0.2">
      <c r="A1189" s="112">
        <v>982</v>
      </c>
      <c r="B1189" s="113">
        <v>508</v>
      </c>
      <c r="C1189" s="114" t="s">
        <v>352</v>
      </c>
      <c r="D1189" s="115">
        <v>2</v>
      </c>
    </row>
    <row r="1190" spans="1:4" x14ac:dyDescent="0.2">
      <c r="A1190" s="112">
        <v>982</v>
      </c>
      <c r="B1190" s="113">
        <v>509</v>
      </c>
      <c r="C1190" s="114" t="s">
        <v>352</v>
      </c>
      <c r="D1190" s="115">
        <v>1</v>
      </c>
    </row>
    <row r="1191" spans="1:4" x14ac:dyDescent="0.2">
      <c r="A1191" s="112">
        <v>983</v>
      </c>
      <c r="B1191" s="113">
        <v>510</v>
      </c>
      <c r="C1191" s="114" t="s">
        <v>353</v>
      </c>
      <c r="D1191" s="115">
        <v>2</v>
      </c>
    </row>
    <row r="1192" spans="1:4" x14ac:dyDescent="0.2">
      <c r="A1192" s="112">
        <v>983</v>
      </c>
      <c r="B1192" s="113">
        <v>511</v>
      </c>
      <c r="C1192" s="114" t="s">
        <v>353</v>
      </c>
      <c r="D1192" s="115">
        <v>1</v>
      </c>
    </row>
    <row r="1193" spans="1:4" s="118" customFormat="1" x14ac:dyDescent="0.2">
      <c r="A1193" s="112">
        <v>984</v>
      </c>
      <c r="B1193" s="113">
        <v>512</v>
      </c>
      <c r="C1193" s="114" t="s">
        <v>354</v>
      </c>
      <c r="D1193" s="115">
        <v>1</v>
      </c>
    </row>
    <row r="1194" spans="1:4" s="118" customFormat="1" x14ac:dyDescent="0.2">
      <c r="A1194" s="112">
        <v>984</v>
      </c>
      <c r="B1194" s="113">
        <v>513</v>
      </c>
      <c r="C1194" s="114" t="s">
        <v>354</v>
      </c>
      <c r="D1194" s="115">
        <v>2</v>
      </c>
    </row>
    <row r="1195" spans="1:4" s="118" customFormat="1" x14ac:dyDescent="0.2">
      <c r="A1195" s="112">
        <v>985</v>
      </c>
      <c r="B1195" s="113">
        <v>514</v>
      </c>
      <c r="C1195" s="114" t="s">
        <v>355</v>
      </c>
      <c r="D1195" s="115">
        <v>1</v>
      </c>
    </row>
    <row r="1196" spans="1:4" s="118" customFormat="1" x14ac:dyDescent="0.2">
      <c r="A1196" s="112">
        <v>985</v>
      </c>
      <c r="B1196" s="113">
        <v>515</v>
      </c>
      <c r="C1196" s="114" t="s">
        <v>355</v>
      </c>
      <c r="D1196" s="115">
        <v>2</v>
      </c>
    </row>
    <row r="1197" spans="1:4" x14ac:dyDescent="0.2">
      <c r="A1197" s="112">
        <v>989</v>
      </c>
      <c r="B1197" s="113">
        <v>475</v>
      </c>
      <c r="C1197" s="114" t="s">
        <v>239</v>
      </c>
      <c r="D1197" s="115">
        <v>2</v>
      </c>
    </row>
    <row r="1198" spans="1:4" x14ac:dyDescent="0.2">
      <c r="A1198" s="112">
        <v>989</v>
      </c>
      <c r="B1198" s="113">
        <v>476</v>
      </c>
      <c r="C1198" s="114" t="s">
        <v>239</v>
      </c>
      <c r="D1198" s="115">
        <v>1</v>
      </c>
    </row>
    <row r="1199" spans="1:4" x14ac:dyDescent="0.2">
      <c r="A1199" s="112">
        <v>990</v>
      </c>
      <c r="B1199" s="113">
        <v>477</v>
      </c>
      <c r="C1199" s="114" t="s">
        <v>240</v>
      </c>
      <c r="D1199" s="115" t="s">
        <v>126</v>
      </c>
    </row>
    <row r="1200" spans="1:4" x14ac:dyDescent="0.2">
      <c r="A1200" s="112">
        <v>991</v>
      </c>
      <c r="B1200" s="113">
        <v>478</v>
      </c>
      <c r="C1200" s="114" t="s">
        <v>188</v>
      </c>
      <c r="D1200" s="115" t="s">
        <v>126</v>
      </c>
    </row>
    <row r="1201" spans="1:4" x14ac:dyDescent="0.2">
      <c r="A1201" s="112">
        <v>996</v>
      </c>
      <c r="B1201" s="113">
        <v>485</v>
      </c>
      <c r="C1201" s="114" t="s">
        <v>268</v>
      </c>
      <c r="D1201" s="115">
        <v>2</v>
      </c>
    </row>
    <row r="1202" spans="1:4" x14ac:dyDescent="0.2">
      <c r="A1202" s="112">
        <v>996</v>
      </c>
      <c r="B1202" s="113">
        <v>486</v>
      </c>
      <c r="C1202" s="114" t="s">
        <v>268</v>
      </c>
      <c r="D1202" s="115">
        <v>1</v>
      </c>
    </row>
    <row r="1203" spans="1:4" x14ac:dyDescent="0.2">
      <c r="A1203" s="112">
        <v>996</v>
      </c>
      <c r="B1203" s="113">
        <v>487</v>
      </c>
      <c r="C1203" s="114" t="s">
        <v>268</v>
      </c>
      <c r="D1203" s="115">
        <v>2</v>
      </c>
    </row>
    <row r="1204" spans="1:4" x14ac:dyDescent="0.2">
      <c r="A1204" s="112">
        <v>997</v>
      </c>
      <c r="B1204" s="113">
        <v>490</v>
      </c>
      <c r="C1204" s="114" t="s">
        <v>356</v>
      </c>
      <c r="D1204" s="115" t="s">
        <v>210</v>
      </c>
    </row>
    <row r="1205" spans="1:4" x14ac:dyDescent="0.2">
      <c r="A1205" s="112">
        <v>997</v>
      </c>
      <c r="B1205" s="113">
        <v>491</v>
      </c>
      <c r="C1205" s="114" t="s">
        <v>356</v>
      </c>
      <c r="D1205" s="115">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389"/>
  <sheetViews>
    <sheetView workbookViewId="0">
      <selection activeCell="H9" sqref="H9"/>
    </sheetView>
  </sheetViews>
  <sheetFormatPr defaultColWidth="9.140625" defaultRowHeight="12.75" x14ac:dyDescent="0.2"/>
  <cols>
    <col min="1" max="1" width="2.42578125" style="119" customWidth="1"/>
    <col min="2" max="2" width="33.7109375" style="119" customWidth="1"/>
    <col min="3" max="4" width="14.140625" style="119" customWidth="1"/>
    <col min="5" max="9" width="12.140625" style="119" customWidth="1"/>
    <col min="10" max="10" width="5.5703125" style="119" customWidth="1"/>
    <col min="11" max="11" width="5.28515625" style="119" customWidth="1"/>
    <col min="12" max="12" width="35.28515625" style="119" customWidth="1"/>
    <col min="13" max="20" width="11.7109375" style="119" customWidth="1"/>
    <col min="21" max="27" width="9.140625" style="119"/>
    <col min="28" max="28" width="25" bestFit="1" customWidth="1"/>
    <col min="29" max="29" width="14.5703125" bestFit="1" customWidth="1"/>
    <col min="30" max="35" width="8.85546875" customWidth="1"/>
    <col min="36" max="16384" width="9.140625" style="119"/>
  </cols>
  <sheetData>
    <row r="1" spans="1:156" x14ac:dyDescent="0.2">
      <c r="B1" s="120" t="s">
        <v>26</v>
      </c>
      <c r="J1" s="121"/>
      <c r="K1" s="121"/>
      <c r="L1" s="121"/>
      <c r="M1" s="121"/>
      <c r="N1" s="121"/>
      <c r="O1" s="121"/>
      <c r="P1" s="121"/>
      <c r="Q1" s="121"/>
      <c r="R1" s="121"/>
      <c r="S1" s="121"/>
      <c r="T1" s="121"/>
      <c r="U1" s="121"/>
      <c r="V1" s="121"/>
      <c r="W1" s="121"/>
      <c r="X1" s="121"/>
      <c r="Y1" s="121"/>
      <c r="Z1" s="121"/>
      <c r="AA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row>
    <row r="2" spans="1:156" s="122" customFormat="1" ht="21.75" customHeight="1" x14ac:dyDescent="0.2">
      <c r="B2" s="307" t="str">
        <f>Overview!B4&amp; " - Effective from "&amp;Overview!D4&amp;" - "&amp;Overview!E4</f>
        <v>Fulcrum Electricity Assets Limited - GSP_E - Effective from 1 April 2021 - FINAL</v>
      </c>
      <c r="C2" s="308"/>
      <c r="D2" s="308"/>
      <c r="E2" s="308"/>
      <c r="F2" s="308"/>
      <c r="G2" s="308"/>
      <c r="H2" s="308"/>
      <c r="I2" s="308"/>
      <c r="J2" s="308"/>
      <c r="K2" s="308"/>
      <c r="L2" s="308"/>
      <c r="M2" s="308"/>
      <c r="N2" s="308"/>
      <c r="O2" s="308"/>
      <c r="P2" s="308"/>
      <c r="Q2" s="308"/>
      <c r="R2" s="308"/>
      <c r="S2" s="308"/>
      <c r="T2" s="309"/>
      <c r="U2" s="121"/>
      <c r="V2" s="121"/>
      <c r="W2" s="121"/>
      <c r="X2" s="121"/>
      <c r="Y2" s="121"/>
      <c r="Z2" s="121"/>
      <c r="AA2" s="121"/>
      <c r="AB2" s="38"/>
      <c r="AC2" s="48" t="s">
        <v>407</v>
      </c>
      <c r="AD2" s="48" t="s">
        <v>408</v>
      </c>
      <c r="AE2" s="48" t="s">
        <v>409</v>
      </c>
      <c r="AF2" s="137" t="s">
        <v>44</v>
      </c>
      <c r="AG2" s="137" t="s">
        <v>45</v>
      </c>
      <c r="AH2" s="38" t="s">
        <v>46</v>
      </c>
      <c r="AI2" s="137" t="s">
        <v>47</v>
      </c>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row>
    <row r="3" spans="1:156" s="124" customFormat="1" ht="9" customHeight="1" x14ac:dyDescent="0.2">
      <c r="A3" s="123"/>
      <c r="B3" s="123"/>
      <c r="C3" s="123"/>
      <c r="D3" s="123"/>
      <c r="E3" s="123"/>
      <c r="F3" s="123"/>
      <c r="G3" s="123"/>
      <c r="H3" s="123"/>
      <c r="I3" s="123"/>
      <c r="J3" s="123"/>
      <c r="K3" s="123"/>
      <c r="L3" s="121"/>
      <c r="M3" s="121"/>
      <c r="N3" s="121"/>
      <c r="O3" s="121"/>
      <c r="P3" s="121"/>
      <c r="Q3" s="121"/>
      <c r="R3" s="121"/>
      <c r="S3" s="121"/>
      <c r="T3" s="121"/>
      <c r="U3" s="121"/>
      <c r="V3" s="121"/>
      <c r="W3" s="121"/>
      <c r="X3" s="121"/>
      <c r="Y3" s="121"/>
      <c r="Z3" s="121"/>
      <c r="AA3" s="121"/>
      <c r="AB3" s="40" t="s">
        <v>410</v>
      </c>
      <c r="AC3" s="161" t="s">
        <v>528</v>
      </c>
      <c r="AD3" s="162" t="s">
        <v>529</v>
      </c>
      <c r="AE3" s="163" t="s">
        <v>409</v>
      </c>
      <c r="AF3" s="164" t="s">
        <v>530</v>
      </c>
      <c r="AG3" s="165" t="s">
        <v>531</v>
      </c>
      <c r="AH3" s="165" t="s">
        <v>531</v>
      </c>
      <c r="AI3" s="166" t="s">
        <v>531</v>
      </c>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row>
    <row r="4" spans="1:156" ht="26.25" customHeight="1" x14ac:dyDescent="0.2">
      <c r="B4" s="310" t="s">
        <v>525</v>
      </c>
      <c r="C4" s="311"/>
      <c r="D4" s="311"/>
      <c r="E4" s="311"/>
      <c r="F4" s="311"/>
      <c r="G4" s="311"/>
      <c r="H4" s="311"/>
      <c r="I4" s="312"/>
      <c r="L4" s="313" t="s">
        <v>357</v>
      </c>
      <c r="M4" s="314"/>
      <c r="N4" s="314"/>
      <c r="O4" s="314"/>
      <c r="P4" s="314"/>
      <c r="Q4" s="314"/>
      <c r="R4" s="314"/>
      <c r="S4" s="314"/>
      <c r="T4" s="315"/>
      <c r="AB4" s="40" t="s">
        <v>411</v>
      </c>
      <c r="AC4" s="161" t="s">
        <v>528</v>
      </c>
      <c r="AD4" s="162" t="s">
        <v>529</v>
      </c>
      <c r="AE4" s="163" t="s">
        <v>409</v>
      </c>
      <c r="AF4" s="165" t="s">
        <v>531</v>
      </c>
      <c r="AG4" s="165" t="s">
        <v>531</v>
      </c>
      <c r="AH4" s="165" t="s">
        <v>531</v>
      </c>
      <c r="AI4" s="166" t="s">
        <v>531</v>
      </c>
    </row>
    <row r="5" spans="1:156" ht="18" customHeight="1" x14ac:dyDescent="0.2">
      <c r="B5" s="303" t="s">
        <v>358</v>
      </c>
      <c r="C5" s="303"/>
      <c r="D5" s="303"/>
      <c r="E5" s="303"/>
      <c r="F5" s="303"/>
      <c r="G5" s="303"/>
      <c r="H5" s="303"/>
      <c r="I5" s="303"/>
      <c r="J5"/>
      <c r="K5"/>
      <c r="L5" s="303" t="s">
        <v>359</v>
      </c>
      <c r="M5" s="303"/>
      <c r="N5" s="303"/>
      <c r="O5" s="303"/>
      <c r="P5" s="303"/>
      <c r="Q5" s="303"/>
      <c r="R5" s="303"/>
      <c r="S5" s="303"/>
      <c r="T5" s="303"/>
      <c r="AB5" s="40" t="s">
        <v>412</v>
      </c>
      <c r="AC5" s="161" t="s">
        <v>528</v>
      </c>
      <c r="AD5" s="162" t="s">
        <v>529</v>
      </c>
      <c r="AE5" s="163" t="s">
        <v>409</v>
      </c>
      <c r="AF5" s="164" t="s">
        <v>530</v>
      </c>
      <c r="AG5" s="165" t="s">
        <v>531</v>
      </c>
      <c r="AH5" s="165" t="s">
        <v>531</v>
      </c>
      <c r="AI5" s="166" t="s">
        <v>531</v>
      </c>
    </row>
    <row r="6" spans="1:156" s="125" customFormat="1" ht="27.75" customHeight="1" x14ac:dyDescent="0.2">
      <c r="B6" s="316" t="s">
        <v>360</v>
      </c>
      <c r="C6" s="316"/>
      <c r="D6" s="316"/>
      <c r="E6" s="316"/>
      <c r="F6" s="316"/>
      <c r="G6" s="316"/>
      <c r="H6" s="316"/>
      <c r="I6" s="316"/>
      <c r="J6" s="141"/>
      <c r="K6" s="141"/>
      <c r="L6" s="316" t="s">
        <v>361</v>
      </c>
      <c r="M6" s="316"/>
      <c r="N6" s="316"/>
      <c r="O6" s="316"/>
      <c r="P6" s="316"/>
      <c r="Q6" s="316"/>
      <c r="R6" s="316"/>
      <c r="S6" s="316"/>
      <c r="T6" s="316"/>
      <c r="AB6" s="40" t="s">
        <v>413</v>
      </c>
      <c r="AC6" s="161" t="s">
        <v>528</v>
      </c>
      <c r="AD6" s="162" t="s">
        <v>529</v>
      </c>
      <c r="AE6" s="163" t="s">
        <v>409</v>
      </c>
      <c r="AF6" s="165" t="s">
        <v>531</v>
      </c>
      <c r="AG6" s="165" t="s">
        <v>531</v>
      </c>
      <c r="AH6" s="165" t="s">
        <v>531</v>
      </c>
      <c r="AI6" s="166" t="s">
        <v>531</v>
      </c>
    </row>
    <row r="7" spans="1:156" ht="18" customHeight="1" x14ac:dyDescent="0.2">
      <c r="B7" s="303" t="s">
        <v>362</v>
      </c>
      <c r="C7" s="303"/>
      <c r="D7" s="303"/>
      <c r="E7" s="303"/>
      <c r="F7" s="303"/>
      <c r="G7" s="303"/>
      <c r="H7" s="303"/>
      <c r="I7" s="303"/>
      <c r="J7"/>
      <c r="K7"/>
      <c r="L7" s="303" t="s">
        <v>363</v>
      </c>
      <c r="M7" s="303"/>
      <c r="N7" s="303"/>
      <c r="O7" s="303"/>
      <c r="P7" s="303"/>
      <c r="Q7" s="303"/>
      <c r="R7" s="303"/>
      <c r="S7" s="303"/>
      <c r="T7" s="303"/>
      <c r="AB7" s="40" t="s">
        <v>414</v>
      </c>
      <c r="AC7" s="161" t="s">
        <v>528</v>
      </c>
      <c r="AD7" s="162" t="s">
        <v>529</v>
      </c>
      <c r="AE7" s="163" t="s">
        <v>409</v>
      </c>
      <c r="AF7" s="164" t="s">
        <v>530</v>
      </c>
      <c r="AG7" s="164" t="s">
        <v>532</v>
      </c>
      <c r="AH7" s="167" t="s">
        <v>533</v>
      </c>
      <c r="AI7" s="168" t="s">
        <v>47</v>
      </c>
    </row>
    <row r="8" spans="1:156" ht="8.25" customHeight="1" x14ac:dyDescent="0.2">
      <c r="B8"/>
      <c r="C8"/>
      <c r="D8"/>
      <c r="E8"/>
      <c r="F8"/>
      <c r="G8"/>
      <c r="H8"/>
      <c r="I8"/>
      <c r="J8"/>
      <c r="K8"/>
      <c r="L8"/>
      <c r="M8"/>
      <c r="N8"/>
      <c r="O8"/>
      <c r="P8"/>
      <c r="Q8"/>
      <c r="R8"/>
      <c r="S8"/>
      <c r="T8"/>
      <c r="AB8" s="40" t="s">
        <v>415</v>
      </c>
      <c r="AC8" s="161" t="s">
        <v>528</v>
      </c>
      <c r="AD8" s="162" t="s">
        <v>529</v>
      </c>
      <c r="AE8" s="163" t="s">
        <v>409</v>
      </c>
      <c r="AF8" s="164" t="s">
        <v>530</v>
      </c>
      <c r="AG8" s="164" t="s">
        <v>532</v>
      </c>
      <c r="AH8" s="167" t="s">
        <v>533</v>
      </c>
      <c r="AI8" s="169" t="s">
        <v>47</v>
      </c>
    </row>
    <row r="9" spans="1:156" ht="72" customHeight="1" x14ac:dyDescent="0.2">
      <c r="B9" s="142" t="s">
        <v>364</v>
      </c>
      <c r="C9" s="143" t="str">
        <f>IFERROR(VLOOKUP($B$10,$AB$2:$AI$18,2,FALSE),AC2)</f>
        <v>Red unit charge
p/kWh</v>
      </c>
      <c r="D9" s="143" t="str">
        <f>IFERROR(VLOOKUP($B$10,$AB$2:$AI$18,3,FALSE),AD2)</f>
        <v>Amber unit charge
p/kWh</v>
      </c>
      <c r="E9" s="143" t="str">
        <f>IFERROR(VLOOKUP($B$10,$AB$2:$AI$18,4,FALSE),AE2)</f>
        <v>Green unit charge
p/kWh</v>
      </c>
      <c r="F9" s="143" t="str">
        <f>IFERROR(VLOOKUP($B$10,$AB$2:$AI$18,5,FALSE),AF2)</f>
        <v>Fixed charge 
p/MPAN/day</v>
      </c>
      <c r="G9" s="143" t="str">
        <f>IFERROR(VLOOKUP($B$10,$AB$2:$AI$18,6,FALSE),AG2)</f>
        <v>n/a</v>
      </c>
      <c r="H9" s="143" t="str">
        <f>IFERROR(VLOOKUP($B$10,$AB$2:$AI$18,7,FALSE),AH2)</f>
        <v>n/a</v>
      </c>
      <c r="I9" s="143" t="str">
        <f>IFERROR(VLOOKUP($B$10,$AB$2:$AI$18,8,FALSE),AI2)</f>
        <v>n/a</v>
      </c>
      <c r="J9"/>
      <c r="K9"/>
      <c r="L9" s="142" t="s">
        <v>365</v>
      </c>
      <c r="M9" s="144" t="s">
        <v>59</v>
      </c>
      <c r="N9" s="144" t="s">
        <v>60</v>
      </c>
      <c r="O9" s="144" t="s">
        <v>61</v>
      </c>
      <c r="P9" s="144" t="s">
        <v>62</v>
      </c>
      <c r="Q9" s="145" t="s">
        <v>63</v>
      </c>
      <c r="R9" s="145" t="s">
        <v>64</v>
      </c>
      <c r="S9" s="145" t="s">
        <v>65</v>
      </c>
      <c r="T9" s="145" t="s">
        <v>66</v>
      </c>
      <c r="AB9" s="40" t="s">
        <v>416</v>
      </c>
      <c r="AC9" s="161" t="s">
        <v>528</v>
      </c>
      <c r="AD9" s="162" t="s">
        <v>529</v>
      </c>
      <c r="AE9" s="163" t="s">
        <v>409</v>
      </c>
      <c r="AF9" s="164" t="s">
        <v>530</v>
      </c>
      <c r="AG9" s="164" t="s">
        <v>532</v>
      </c>
      <c r="AH9" s="167" t="s">
        <v>533</v>
      </c>
      <c r="AI9" s="169" t="s">
        <v>47</v>
      </c>
    </row>
    <row r="10" spans="1:156" ht="30" customHeight="1" x14ac:dyDescent="0.2">
      <c r="B10" s="126" t="s">
        <v>410</v>
      </c>
      <c r="C10" s="146">
        <f>IFERROR(VLOOKUP($B$10,'Annex 1 LV, HV and UMS charges'!$A:$K,4,FALSE),"")</f>
        <v>7.7039999999999997</v>
      </c>
      <c r="D10" s="147">
        <f>IFERROR(VLOOKUP($B$10,'Annex 1 LV, HV and UMS charges'!$A:$K,5,FALSE),"")</f>
        <v>1.903</v>
      </c>
      <c r="E10" s="147">
        <f>IFERROR(VLOOKUP($B$10,'Annex 1 LV, HV and UMS charges'!$A:$K,6,FALSE),"")</f>
        <v>1.169</v>
      </c>
      <c r="F10" s="148">
        <f>IFERROR(VLOOKUP($B$10,'Annex 1 LV, HV and UMS charges'!$A:$K,7,FALSE),"")</f>
        <v>4.97</v>
      </c>
      <c r="G10" s="148">
        <f>IFERROR(VLOOKUP($B$10,'Annex 1 LV, HV and UMS charges'!$A:$K,8,FALSE),"")</f>
        <v>0</v>
      </c>
      <c r="H10" s="148">
        <f>IFERROR(VLOOKUP($B$10,'Annex 1 LV, HV and UMS charges'!$A:$K,9,FALSE),"")</f>
        <v>0</v>
      </c>
      <c r="I10" s="148">
        <f>IFERROR(VLOOKUP($B$10,'Annex 1 LV, HV and UMS charges'!$A:$K,10,FALSE),"")</f>
        <v>0</v>
      </c>
      <c r="J10"/>
      <c r="K10"/>
      <c r="L10" s="126"/>
      <c r="M10" s="148" t="str">
        <f>IFERROR(VLOOKUP($L$10,'[2]Annex 2 EHV charges'!$G:$O,2,FALSE),"")</f>
        <v/>
      </c>
      <c r="N10" s="148" t="str">
        <f>IFERROR(VLOOKUP($L$10,'[2]Annex 2 EHV charges'!$G:$O,3,FALSE),"")</f>
        <v/>
      </c>
      <c r="O10" s="148" t="str">
        <f>IFERROR(VLOOKUP($L$10,'[2]Annex 2 EHV charges'!$G:$O,4,FALSE),"")</f>
        <v/>
      </c>
      <c r="P10" s="148" t="str">
        <f>IFERROR(VLOOKUP($L$10,'[2]Annex 2 EHV charges'!$G:$O,5,FALSE),"")</f>
        <v/>
      </c>
      <c r="Q10" s="149" t="str">
        <f>IFERROR(VLOOKUP($L$10,'[2]Annex 2 EHV charges'!$G:$O,6,FALSE),"")</f>
        <v/>
      </c>
      <c r="R10" s="149" t="str">
        <f>IFERROR(VLOOKUP($L$10,'[2]Annex 2 EHV charges'!$G:$O,7,FALSE),"")</f>
        <v/>
      </c>
      <c r="S10" s="149" t="str">
        <f>IFERROR(VLOOKUP($L$10,'[2]Annex 2 EHV charges'!$G:$O,8,FALSE),"")</f>
        <v/>
      </c>
      <c r="T10" s="149" t="str">
        <f>IFERROR(VLOOKUP($L$10,'[2]Annex 2 EHV charges'!$G:$O,9,FALSE),"")</f>
        <v/>
      </c>
      <c r="AB10" s="40" t="s">
        <v>417</v>
      </c>
      <c r="AC10" s="170" t="s">
        <v>534</v>
      </c>
      <c r="AD10" s="171" t="s">
        <v>535</v>
      </c>
      <c r="AE10" s="163" t="s">
        <v>409</v>
      </c>
      <c r="AF10" s="165" t="s">
        <v>531</v>
      </c>
      <c r="AG10" s="165" t="s">
        <v>531</v>
      </c>
      <c r="AH10" s="165" t="s">
        <v>531</v>
      </c>
      <c r="AI10" s="165" t="s">
        <v>531</v>
      </c>
    </row>
    <row r="11" spans="1:156" ht="7.5" customHeight="1" x14ac:dyDescent="0.2">
      <c r="B11"/>
      <c r="C11"/>
      <c r="D11"/>
      <c r="E11"/>
      <c r="F11"/>
      <c r="G11"/>
      <c r="H11"/>
      <c r="I11"/>
      <c r="J11"/>
      <c r="K11"/>
      <c r="L11"/>
      <c r="M11"/>
      <c r="N11"/>
      <c r="O11"/>
      <c r="P11"/>
      <c r="Q11"/>
      <c r="R11"/>
      <c r="S11"/>
      <c r="T11"/>
      <c r="AB11" s="40" t="s">
        <v>418</v>
      </c>
      <c r="AC11" s="161" t="s">
        <v>528</v>
      </c>
      <c r="AD11" s="162" t="s">
        <v>529</v>
      </c>
      <c r="AE11" s="163" t="s">
        <v>409</v>
      </c>
      <c r="AF11" s="164" t="s">
        <v>530</v>
      </c>
      <c r="AG11" s="165" t="s">
        <v>531</v>
      </c>
      <c r="AH11" s="165" t="s">
        <v>531</v>
      </c>
      <c r="AI11" s="165" t="s">
        <v>531</v>
      </c>
    </row>
    <row r="12" spans="1:156" ht="88.5" customHeight="1" x14ac:dyDescent="0.2">
      <c r="B12" s="150" t="s">
        <v>366</v>
      </c>
      <c r="C12" s="143" t="str">
        <f>C9</f>
        <v>Red unit charge
p/kWh</v>
      </c>
      <c r="D12" s="143" t="str">
        <f>D9</f>
        <v>Amber unit charge
p/kWh</v>
      </c>
      <c r="E12" s="143" t="str">
        <f>E9</f>
        <v>Green unit charge
p/kWh</v>
      </c>
      <c r="F12" s="143" t="s">
        <v>367</v>
      </c>
      <c r="G12" s="143" t="s">
        <v>368</v>
      </c>
      <c r="H12" s="143" t="s">
        <v>369</v>
      </c>
      <c r="I12" s="143" t="s">
        <v>370</v>
      </c>
      <c r="J12"/>
      <c r="K12"/>
      <c r="L12" s="150" t="s">
        <v>366</v>
      </c>
      <c r="M12" s="143" t="s">
        <v>371</v>
      </c>
      <c r="N12" s="143" t="s">
        <v>367</v>
      </c>
      <c r="O12" s="143" t="s">
        <v>372</v>
      </c>
      <c r="P12" s="143" t="s">
        <v>369</v>
      </c>
      <c r="Q12" s="151" t="s">
        <v>373</v>
      </c>
      <c r="R12" s="151" t="s">
        <v>367</v>
      </c>
      <c r="S12" s="151" t="s">
        <v>374</v>
      </c>
      <c r="T12" s="151" t="s">
        <v>369</v>
      </c>
      <c r="AB12" s="40" t="s">
        <v>419</v>
      </c>
      <c r="AC12" s="161" t="s">
        <v>528</v>
      </c>
      <c r="AD12" s="162" t="s">
        <v>529</v>
      </c>
      <c r="AE12" s="163" t="s">
        <v>409</v>
      </c>
      <c r="AF12" s="164" t="s">
        <v>530</v>
      </c>
      <c r="AG12" s="165" t="s">
        <v>531</v>
      </c>
      <c r="AH12" s="165" t="s">
        <v>531</v>
      </c>
      <c r="AI12" s="165" t="s">
        <v>531</v>
      </c>
    </row>
    <row r="13" spans="1:156" ht="30" customHeight="1" x14ac:dyDescent="0.2">
      <c r="B13" s="152" t="s">
        <v>375</v>
      </c>
      <c r="C13" s="127"/>
      <c r="D13" s="127"/>
      <c r="E13" s="127"/>
      <c r="F13" s="127"/>
      <c r="G13" s="127"/>
      <c r="H13" s="127"/>
      <c r="I13" s="127"/>
      <c r="J13"/>
      <c r="K13"/>
      <c r="L13" s="152" t="s">
        <v>375</v>
      </c>
      <c r="M13" s="128"/>
      <c r="N13" s="128"/>
      <c r="O13" s="128"/>
      <c r="P13" s="128"/>
      <c r="Q13" s="129"/>
      <c r="R13" s="129">
        <f>N13</f>
        <v>0</v>
      </c>
      <c r="S13" s="129"/>
      <c r="T13" s="129"/>
      <c r="AB13" s="40" t="s">
        <v>420</v>
      </c>
      <c r="AC13" s="161" t="s">
        <v>528</v>
      </c>
      <c r="AD13" s="162" t="s">
        <v>529</v>
      </c>
      <c r="AE13" s="163" t="s">
        <v>409</v>
      </c>
      <c r="AF13" s="164" t="s">
        <v>530</v>
      </c>
      <c r="AG13" s="165" t="s">
        <v>531</v>
      </c>
      <c r="AH13" s="165" t="s">
        <v>531</v>
      </c>
      <c r="AI13" s="169" t="s">
        <v>47</v>
      </c>
    </row>
    <row r="14" spans="1:156" ht="30" customHeight="1" x14ac:dyDescent="0.2">
      <c r="B14" s="153" t="s">
        <v>376</v>
      </c>
      <c r="C14" s="130">
        <f t="shared" ref="C14:I14" si="0">C13</f>
        <v>0</v>
      </c>
      <c r="D14" s="130">
        <f t="shared" si="0"/>
        <v>0</v>
      </c>
      <c r="E14" s="130">
        <f t="shared" si="0"/>
        <v>0</v>
      </c>
      <c r="F14" s="130">
        <f t="shared" si="0"/>
        <v>0</v>
      </c>
      <c r="G14" s="130">
        <f t="shared" si="0"/>
        <v>0</v>
      </c>
      <c r="H14" s="130">
        <f t="shared" si="0"/>
        <v>0</v>
      </c>
      <c r="I14" s="130">
        <f t="shared" si="0"/>
        <v>0</v>
      </c>
      <c r="J14"/>
      <c r="K14"/>
      <c r="L14" s="153" t="s">
        <v>376</v>
      </c>
      <c r="M14" s="130">
        <f>M13</f>
        <v>0</v>
      </c>
      <c r="N14" s="130">
        <f t="shared" ref="N14:T14" si="1">N13</f>
        <v>0</v>
      </c>
      <c r="O14" s="130">
        <f t="shared" si="1"/>
        <v>0</v>
      </c>
      <c r="P14" s="130">
        <f t="shared" si="1"/>
        <v>0</v>
      </c>
      <c r="Q14" s="131">
        <f t="shared" si="1"/>
        <v>0</v>
      </c>
      <c r="R14" s="131">
        <f t="shared" si="1"/>
        <v>0</v>
      </c>
      <c r="S14" s="131">
        <f t="shared" si="1"/>
        <v>0</v>
      </c>
      <c r="T14" s="131">
        <f t="shared" si="1"/>
        <v>0</v>
      </c>
      <c r="AB14" s="40" t="s">
        <v>421</v>
      </c>
      <c r="AC14" s="161" t="s">
        <v>528</v>
      </c>
      <c r="AD14" s="162" t="s">
        <v>529</v>
      </c>
      <c r="AE14" s="163" t="s">
        <v>409</v>
      </c>
      <c r="AF14" s="164" t="s">
        <v>530</v>
      </c>
      <c r="AG14" s="165" t="s">
        <v>531</v>
      </c>
      <c r="AH14" s="165" t="s">
        <v>531</v>
      </c>
      <c r="AI14" s="165" t="s">
        <v>531</v>
      </c>
    </row>
    <row r="15" spans="1:156" ht="7.5" customHeight="1" x14ac:dyDescent="0.2">
      <c r="B15"/>
      <c r="C15"/>
      <c r="D15"/>
      <c r="E15"/>
      <c r="F15"/>
      <c r="G15"/>
      <c r="H15"/>
      <c r="I15"/>
      <c r="J15"/>
      <c r="K15"/>
      <c r="L15"/>
      <c r="M15"/>
      <c r="N15"/>
      <c r="O15"/>
      <c r="P15"/>
      <c r="Q15"/>
      <c r="R15"/>
      <c r="S15"/>
      <c r="T15"/>
      <c r="AB15" s="40" t="s">
        <v>422</v>
      </c>
      <c r="AC15" s="161" t="s">
        <v>528</v>
      </c>
      <c r="AD15" s="162" t="s">
        <v>529</v>
      </c>
      <c r="AE15" s="163" t="s">
        <v>409</v>
      </c>
      <c r="AF15" s="164" t="s">
        <v>530</v>
      </c>
      <c r="AG15" s="165" t="s">
        <v>531</v>
      </c>
      <c r="AH15" s="165" t="s">
        <v>531</v>
      </c>
      <c r="AI15" s="169" t="s">
        <v>47</v>
      </c>
    </row>
    <row r="16" spans="1:156" ht="63.75" customHeight="1" x14ac:dyDescent="0.2">
      <c r="B16" s="150" t="s">
        <v>377</v>
      </c>
      <c r="C16" s="143" t="s">
        <v>378</v>
      </c>
      <c r="D16" s="143" t="s">
        <v>379</v>
      </c>
      <c r="E16" s="143" t="s">
        <v>380</v>
      </c>
      <c r="F16" s="143" t="s">
        <v>381</v>
      </c>
      <c r="G16" s="143" t="s">
        <v>382</v>
      </c>
      <c r="H16" s="143" t="s">
        <v>383</v>
      </c>
      <c r="I16" s="143" t="s">
        <v>384</v>
      </c>
      <c r="J16"/>
      <c r="K16"/>
      <c r="L16" s="150" t="s">
        <v>377</v>
      </c>
      <c r="M16" s="143" t="s">
        <v>385</v>
      </c>
      <c r="N16" s="143" t="s">
        <v>386</v>
      </c>
      <c r="O16" s="143" t="s">
        <v>387</v>
      </c>
      <c r="P16" s="143" t="s">
        <v>388</v>
      </c>
      <c r="Q16" s="151" t="s">
        <v>389</v>
      </c>
      <c r="R16" s="151" t="s">
        <v>390</v>
      </c>
      <c r="S16" s="151" t="s">
        <v>391</v>
      </c>
      <c r="T16" s="151" t="s">
        <v>392</v>
      </c>
      <c r="AB16" s="40" t="s">
        <v>423</v>
      </c>
      <c r="AC16" s="161" t="s">
        <v>528</v>
      </c>
      <c r="AD16" s="162" t="s">
        <v>529</v>
      </c>
      <c r="AE16" s="163" t="s">
        <v>409</v>
      </c>
      <c r="AF16" s="164" t="s">
        <v>530</v>
      </c>
      <c r="AG16" s="165" t="s">
        <v>531</v>
      </c>
      <c r="AH16" s="165" t="s">
        <v>531</v>
      </c>
      <c r="AI16" s="165" t="s">
        <v>531</v>
      </c>
    </row>
    <row r="17" spans="2:35" ht="30" customHeight="1" x14ac:dyDescent="0.2">
      <c r="B17" s="152" t="s">
        <v>393</v>
      </c>
      <c r="C17" s="154">
        <f>IFERROR(C10*C13/100,"")</f>
        <v>0</v>
      </c>
      <c r="D17" s="154">
        <f t="shared" ref="D17:I17" si="2">IFERROR(D10*D13/100,"")</f>
        <v>0</v>
      </c>
      <c r="E17" s="154">
        <f t="shared" si="2"/>
        <v>0</v>
      </c>
      <c r="F17" s="154">
        <f t="shared" si="2"/>
        <v>0</v>
      </c>
      <c r="G17" s="154">
        <f>IFERROR(G10*G13*F13/100,"")</f>
        <v>0</v>
      </c>
      <c r="H17" s="154">
        <f>IFERROR(H10*H13*F13/100,"")</f>
        <v>0</v>
      </c>
      <c r="I17" s="154">
        <f t="shared" si="2"/>
        <v>0</v>
      </c>
      <c r="J17"/>
      <c r="K17"/>
      <c r="L17" s="155" t="s">
        <v>393</v>
      </c>
      <c r="M17" s="154" t="str">
        <f>IFERROR(M10*M13/100,"")</f>
        <v/>
      </c>
      <c r="N17" s="154" t="str">
        <f>IFERROR(N10*N13/100,"")</f>
        <v/>
      </c>
      <c r="O17" s="154" t="str">
        <f>IFERROR(O10*O13*N13/100,"")</f>
        <v/>
      </c>
      <c r="P17" s="154" t="str">
        <f>IFERROR(P10*P13*N13/100,"")</f>
        <v/>
      </c>
      <c r="Q17" s="156" t="str">
        <f>IFERROR(Q10*Q13/100,"")</f>
        <v/>
      </c>
      <c r="R17" s="156" t="str">
        <f>IFERROR(R10*R13/100,"")</f>
        <v/>
      </c>
      <c r="S17" s="156" t="str">
        <f>IFERROR(S10*S13*R13/100,"")</f>
        <v/>
      </c>
      <c r="T17" s="156" t="str">
        <f>IFERROR(T10*T13*R13/100,"")</f>
        <v/>
      </c>
      <c r="AB17" s="40" t="s">
        <v>424</v>
      </c>
      <c r="AC17" s="161" t="s">
        <v>528</v>
      </c>
      <c r="AD17" s="162" t="s">
        <v>529</v>
      </c>
      <c r="AE17" s="163" t="s">
        <v>409</v>
      </c>
      <c r="AF17" s="164" t="s">
        <v>530</v>
      </c>
      <c r="AG17" s="165" t="s">
        <v>531</v>
      </c>
      <c r="AH17" s="165" t="s">
        <v>531</v>
      </c>
      <c r="AI17" s="169" t="s">
        <v>47</v>
      </c>
    </row>
    <row r="18" spans="2:35" ht="30" customHeight="1" x14ac:dyDescent="0.2">
      <c r="B18" s="153" t="s">
        <v>394</v>
      </c>
      <c r="C18" s="157">
        <f>IFERROR(C10*C14/100,"")</f>
        <v>0</v>
      </c>
      <c r="D18" s="157">
        <f t="shared" ref="D18:I18" si="3">IFERROR(D10*D14/100,"")</f>
        <v>0</v>
      </c>
      <c r="E18" s="157">
        <f t="shared" si="3"/>
        <v>0</v>
      </c>
      <c r="F18" s="157">
        <f t="shared" si="3"/>
        <v>0</v>
      </c>
      <c r="G18" s="157">
        <f>IFERROR(G10*G14*F14/100,"")</f>
        <v>0</v>
      </c>
      <c r="H18" s="157">
        <f>IFERROR(H10*H14*F14/100,"")</f>
        <v>0</v>
      </c>
      <c r="I18" s="157">
        <f t="shared" si="3"/>
        <v>0</v>
      </c>
      <c r="J18"/>
      <c r="K18"/>
      <c r="L18" s="158" t="s">
        <v>394</v>
      </c>
      <c r="M18" s="157" t="str">
        <f>IFERROR(M10*M14/100,"")</f>
        <v/>
      </c>
      <c r="N18" s="157" t="str">
        <f>IFERROR(N10*N14/100,"")</f>
        <v/>
      </c>
      <c r="O18" s="157" t="str">
        <f>IFERROR(O10*O14*N14/100,"")</f>
        <v/>
      </c>
      <c r="P18" s="157" t="str">
        <f>IFERROR(P10*P14*N14/100,"")</f>
        <v/>
      </c>
      <c r="Q18" s="159" t="str">
        <f>IFERROR(Q10*Q14/100,"")</f>
        <v/>
      </c>
      <c r="R18" s="159" t="str">
        <f>IFERROR(R10*R14/100,"")</f>
        <v/>
      </c>
      <c r="S18" s="159" t="str">
        <f>IFERROR(S10*S14*R14/100,"")</f>
        <v/>
      </c>
      <c r="T18" s="159" t="str">
        <f>IFERROR(T10*T14*R14/100,"")</f>
        <v/>
      </c>
      <c r="AB18" s="40" t="s">
        <v>425</v>
      </c>
      <c r="AC18" s="161" t="s">
        <v>528</v>
      </c>
      <c r="AD18" s="162" t="s">
        <v>529</v>
      </c>
      <c r="AE18" s="163" t="s">
        <v>409</v>
      </c>
      <c r="AF18" s="164" t="s">
        <v>530</v>
      </c>
      <c r="AG18" s="165" t="s">
        <v>531</v>
      </c>
      <c r="AH18" s="165" t="s">
        <v>531</v>
      </c>
      <c r="AI18" s="165" t="s">
        <v>531</v>
      </c>
    </row>
    <row r="19" spans="2:35" ht="7.5" customHeight="1" x14ac:dyDescent="0.2">
      <c r="B19"/>
      <c r="C19"/>
      <c r="D19"/>
      <c r="E19"/>
      <c r="F19"/>
      <c r="G19"/>
      <c r="H19"/>
      <c r="I19"/>
      <c r="J19"/>
      <c r="K19"/>
      <c r="L19"/>
      <c r="M19"/>
      <c r="N19"/>
      <c r="O19"/>
      <c r="P19"/>
      <c r="Q19"/>
      <c r="R19"/>
      <c r="S19"/>
      <c r="T19"/>
    </row>
    <row r="20" spans="2:35" ht="39.75" customHeight="1" x14ac:dyDescent="0.2">
      <c r="B20"/>
      <c r="C20" s="160" t="s">
        <v>395</v>
      </c>
      <c r="D20"/>
      <c r="E20"/>
      <c r="F20"/>
      <c r="G20"/>
      <c r="H20"/>
      <c r="I20"/>
      <c r="J20"/>
      <c r="K20"/>
      <c r="L20"/>
      <c r="M20" s="143" t="s">
        <v>396</v>
      </c>
      <c r="N20" s="151" t="s">
        <v>397</v>
      </c>
      <c r="O20"/>
      <c r="P20"/>
      <c r="Q20"/>
      <c r="R20"/>
      <c r="S20"/>
      <c r="T20"/>
    </row>
    <row r="21" spans="2:35" ht="30" customHeight="1" x14ac:dyDescent="0.2">
      <c r="B21" s="152" t="s">
        <v>393</v>
      </c>
      <c r="C21" s="154">
        <f>SUM(C17:I17)</f>
        <v>0</v>
      </c>
      <c r="D21"/>
      <c r="E21"/>
      <c r="F21"/>
      <c r="G21"/>
      <c r="H21"/>
      <c r="I21"/>
      <c r="J21"/>
      <c r="K21"/>
      <c r="L21" s="152" t="s">
        <v>393</v>
      </c>
      <c r="M21" s="154">
        <f>SUM(M17:P17)</f>
        <v>0</v>
      </c>
      <c r="N21" s="156">
        <f>SUM(Q17:T17)</f>
        <v>0</v>
      </c>
      <c r="O21"/>
      <c r="P21"/>
      <c r="Q21"/>
      <c r="R21"/>
      <c r="S21"/>
      <c r="T21"/>
    </row>
    <row r="22" spans="2:35" ht="30" customHeight="1" x14ac:dyDescent="0.2">
      <c r="B22" s="153" t="s">
        <v>394</v>
      </c>
      <c r="C22" s="157">
        <f>SUM(C18:I18)</f>
        <v>0</v>
      </c>
      <c r="D22"/>
      <c r="E22"/>
      <c r="F22"/>
      <c r="G22"/>
      <c r="H22"/>
      <c r="I22"/>
      <c r="J22"/>
      <c r="K22"/>
      <c r="L22" s="153" t="s">
        <v>394</v>
      </c>
      <c r="M22" s="157">
        <f>SUM(M18:P18)</f>
        <v>0</v>
      </c>
      <c r="N22" s="159">
        <f>SUM(Q18:T18)</f>
        <v>0</v>
      </c>
      <c r="O22"/>
      <c r="P22"/>
      <c r="Q22"/>
      <c r="R22"/>
      <c r="S22"/>
      <c r="T22"/>
    </row>
    <row r="23" spans="2:35" x14ac:dyDescent="0.2">
      <c r="B23"/>
      <c r="C23"/>
      <c r="D23"/>
      <c r="E23"/>
      <c r="F23"/>
      <c r="G23"/>
      <c r="H23"/>
      <c r="I23"/>
      <c r="J23"/>
      <c r="K23"/>
      <c r="L23"/>
      <c r="M23"/>
      <c r="N23"/>
      <c r="O23"/>
      <c r="P23"/>
      <c r="Q23"/>
      <c r="R23"/>
      <c r="S23"/>
      <c r="T23"/>
    </row>
    <row r="24" spans="2:35" ht="30.75" customHeight="1" x14ac:dyDescent="0.2">
      <c r="B24" s="304" t="s">
        <v>398</v>
      </c>
      <c r="C24" s="305"/>
      <c r="D24" s="306"/>
      <c r="E24"/>
      <c r="F24"/>
      <c r="G24"/>
      <c r="H24"/>
      <c r="I24"/>
      <c r="J24"/>
      <c r="K24"/>
      <c r="L24" s="304" t="s">
        <v>399</v>
      </c>
      <c r="M24" s="305"/>
      <c r="N24" s="306"/>
      <c r="O24"/>
      <c r="P24"/>
      <c r="Q24"/>
      <c r="R24"/>
      <c r="S24"/>
      <c r="T24"/>
    </row>
    <row r="25" spans="2:35" x14ac:dyDescent="0.2">
      <c r="B25"/>
      <c r="C25"/>
      <c r="D25"/>
      <c r="E25"/>
      <c r="F25"/>
      <c r="G25"/>
      <c r="H25"/>
      <c r="I25"/>
      <c r="J25"/>
      <c r="K25"/>
      <c r="L25"/>
      <c r="M25"/>
      <c r="N25"/>
      <c r="O25"/>
      <c r="P25"/>
      <c r="Q25"/>
      <c r="R25"/>
      <c r="S25"/>
      <c r="T25"/>
    </row>
    <row r="26" spans="2:35" x14ac:dyDescent="0.2">
      <c r="B26"/>
      <c r="C26"/>
      <c r="D26"/>
      <c r="E26"/>
      <c r="F26"/>
      <c r="G26"/>
      <c r="H26"/>
      <c r="I26"/>
      <c r="J26"/>
      <c r="K26"/>
      <c r="L26"/>
      <c r="M26"/>
      <c r="N26"/>
      <c r="O26"/>
      <c r="P26"/>
      <c r="Q26"/>
      <c r="R26"/>
      <c r="S26"/>
      <c r="T26"/>
    </row>
    <row r="27" spans="2:35" x14ac:dyDescent="0.2">
      <c r="B27"/>
      <c r="C27"/>
      <c r="D27"/>
      <c r="E27"/>
      <c r="F27"/>
      <c r="G27"/>
      <c r="H27"/>
      <c r="I27"/>
      <c r="J27"/>
      <c r="K27"/>
      <c r="L27"/>
      <c r="M27"/>
      <c r="N27"/>
      <c r="O27"/>
      <c r="P27"/>
      <c r="Q27"/>
      <c r="R27"/>
      <c r="S27"/>
      <c r="T27"/>
    </row>
    <row r="28" spans="2:35" x14ac:dyDescent="0.2">
      <c r="B28"/>
      <c r="C28"/>
      <c r="D28"/>
      <c r="E28"/>
      <c r="F28"/>
      <c r="G28"/>
      <c r="H28"/>
      <c r="I28"/>
      <c r="J28"/>
      <c r="K28"/>
      <c r="L28"/>
      <c r="M28"/>
      <c r="N28"/>
      <c r="O28"/>
      <c r="P28"/>
      <c r="Q28"/>
      <c r="R28"/>
      <c r="S28"/>
      <c r="T28"/>
    </row>
    <row r="29" spans="2:35" x14ac:dyDescent="0.2">
      <c r="B29"/>
      <c r="C29"/>
      <c r="D29"/>
      <c r="E29"/>
      <c r="F29"/>
      <c r="G29"/>
      <c r="H29"/>
      <c r="I29"/>
      <c r="J29"/>
      <c r="K29"/>
      <c r="L29"/>
      <c r="M29"/>
      <c r="N29"/>
      <c r="O29"/>
      <c r="P29"/>
      <c r="Q29"/>
      <c r="R29"/>
      <c r="S29"/>
      <c r="T29"/>
    </row>
    <row r="30" spans="2:35" x14ac:dyDescent="0.2">
      <c r="B30"/>
      <c r="C30"/>
      <c r="D30"/>
      <c r="E30"/>
      <c r="F30"/>
      <c r="G30"/>
      <c r="H30"/>
      <c r="I30"/>
      <c r="J30"/>
      <c r="K30"/>
      <c r="L30"/>
      <c r="M30"/>
      <c r="N30"/>
      <c r="O30"/>
      <c r="P30"/>
      <c r="Q30"/>
      <c r="R30"/>
      <c r="S30"/>
      <c r="T30"/>
    </row>
    <row r="31" spans="2:35" x14ac:dyDescent="0.2">
      <c r="B31"/>
      <c r="C31"/>
      <c r="D31"/>
      <c r="E31"/>
      <c r="F31"/>
      <c r="G31"/>
      <c r="H31"/>
      <c r="I31"/>
      <c r="J31"/>
      <c r="K31"/>
      <c r="L31"/>
      <c r="M31"/>
      <c r="N31"/>
      <c r="O31"/>
      <c r="P31"/>
      <c r="Q31"/>
      <c r="R31"/>
      <c r="S31"/>
      <c r="T31"/>
    </row>
    <row r="32" spans="2:35" x14ac:dyDescent="0.2">
      <c r="B32"/>
      <c r="C32"/>
      <c r="D32"/>
      <c r="E32"/>
      <c r="F32"/>
      <c r="G32"/>
      <c r="H32"/>
      <c r="I32"/>
      <c r="J32"/>
      <c r="K32"/>
      <c r="L32"/>
      <c r="M32"/>
      <c r="N32"/>
      <c r="O32"/>
      <c r="P32"/>
      <c r="Q32"/>
      <c r="R32"/>
      <c r="S32"/>
      <c r="T32"/>
    </row>
    <row r="33" spans="2:20" x14ac:dyDescent="0.2">
      <c r="B33"/>
      <c r="C33"/>
      <c r="D33"/>
      <c r="E33"/>
      <c r="F33"/>
      <c r="G33"/>
      <c r="H33"/>
      <c r="I33"/>
      <c r="J33"/>
      <c r="K33"/>
      <c r="L33"/>
      <c r="M33"/>
      <c r="N33"/>
      <c r="O33"/>
      <c r="P33"/>
      <c r="Q33"/>
      <c r="R33"/>
      <c r="S33"/>
      <c r="T33"/>
    </row>
    <row r="34" spans="2:20" x14ac:dyDescent="0.2">
      <c r="B34"/>
      <c r="C34"/>
      <c r="D34"/>
      <c r="E34"/>
      <c r="F34"/>
      <c r="G34"/>
      <c r="H34"/>
      <c r="I34"/>
      <c r="J34"/>
      <c r="K34"/>
      <c r="L34"/>
      <c r="M34"/>
      <c r="N34"/>
      <c r="O34"/>
      <c r="P34"/>
      <c r="Q34"/>
      <c r="R34"/>
      <c r="S34"/>
      <c r="T34"/>
    </row>
    <row r="35" spans="2:20" x14ac:dyDescent="0.2">
      <c r="B35"/>
      <c r="C35"/>
      <c r="D35"/>
      <c r="E35"/>
      <c r="F35"/>
      <c r="G35"/>
      <c r="H35"/>
      <c r="I35"/>
      <c r="J35"/>
      <c r="K35"/>
      <c r="L35"/>
      <c r="M35"/>
      <c r="N35"/>
      <c r="O35"/>
      <c r="P35"/>
      <c r="Q35"/>
      <c r="R35"/>
      <c r="S35"/>
      <c r="T35"/>
    </row>
    <row r="36" spans="2:20" x14ac:dyDescent="0.2">
      <c r="B36"/>
      <c r="C36"/>
      <c r="D36"/>
      <c r="E36"/>
      <c r="F36"/>
      <c r="G36"/>
      <c r="H36"/>
      <c r="I36"/>
      <c r="J36"/>
      <c r="K36"/>
      <c r="L36"/>
      <c r="M36"/>
      <c r="N36"/>
      <c r="O36"/>
      <c r="P36"/>
      <c r="Q36"/>
      <c r="R36"/>
      <c r="S36"/>
      <c r="T36"/>
    </row>
    <row r="37" spans="2:20" x14ac:dyDescent="0.2">
      <c r="B37"/>
      <c r="C37"/>
      <c r="D37"/>
      <c r="E37"/>
      <c r="F37"/>
      <c r="G37"/>
      <c r="H37"/>
      <c r="I37"/>
      <c r="J37"/>
      <c r="K37"/>
      <c r="L37"/>
      <c r="M37"/>
      <c r="N37"/>
      <c r="O37"/>
      <c r="P37"/>
      <c r="Q37"/>
      <c r="R37"/>
      <c r="S37"/>
      <c r="T37"/>
    </row>
    <row r="38" spans="2:20" x14ac:dyDescent="0.2">
      <c r="B38"/>
      <c r="C38"/>
      <c r="D38"/>
      <c r="E38"/>
      <c r="F38"/>
      <c r="G38"/>
      <c r="H38"/>
      <c r="I38"/>
      <c r="J38"/>
      <c r="K38"/>
      <c r="L38"/>
      <c r="M38"/>
      <c r="N38"/>
      <c r="O38"/>
      <c r="P38"/>
      <c r="Q38"/>
      <c r="R38"/>
      <c r="S38"/>
      <c r="T38"/>
    </row>
    <row r="39" spans="2:20" x14ac:dyDescent="0.2">
      <c r="B39"/>
      <c r="C39"/>
      <c r="D39"/>
      <c r="E39"/>
      <c r="F39"/>
      <c r="G39"/>
      <c r="H39"/>
      <c r="I39"/>
      <c r="J39"/>
      <c r="K39"/>
      <c r="L39"/>
      <c r="M39"/>
      <c r="N39"/>
      <c r="O39"/>
      <c r="P39"/>
      <c r="Q39"/>
      <c r="R39"/>
      <c r="S39"/>
      <c r="T39"/>
    </row>
    <row r="40" spans="2:20" x14ac:dyDescent="0.2">
      <c r="B40"/>
      <c r="C40"/>
      <c r="D40"/>
      <c r="E40"/>
      <c r="F40"/>
      <c r="G40"/>
      <c r="H40"/>
      <c r="I40"/>
      <c r="J40"/>
      <c r="K40"/>
      <c r="L40"/>
      <c r="M40"/>
      <c r="N40"/>
      <c r="O40"/>
      <c r="P40"/>
      <c r="Q40"/>
      <c r="R40"/>
      <c r="S40"/>
      <c r="T40"/>
    </row>
    <row r="41" spans="2:20" x14ac:dyDescent="0.2">
      <c r="B41"/>
      <c r="C41"/>
      <c r="D41"/>
      <c r="E41"/>
      <c r="F41"/>
      <c r="G41"/>
      <c r="H41"/>
      <c r="I41"/>
      <c r="J41"/>
      <c r="K41"/>
      <c r="L41"/>
      <c r="M41"/>
      <c r="N41"/>
      <c r="O41"/>
      <c r="P41"/>
      <c r="Q41"/>
      <c r="R41"/>
      <c r="S41"/>
      <c r="T41"/>
    </row>
    <row r="42" spans="2:20" x14ac:dyDescent="0.2">
      <c r="B42"/>
      <c r="C42"/>
      <c r="D42"/>
      <c r="E42"/>
      <c r="F42"/>
      <c r="G42"/>
      <c r="H42"/>
      <c r="I42"/>
      <c r="J42"/>
      <c r="K42"/>
      <c r="L42"/>
      <c r="M42"/>
      <c r="N42"/>
      <c r="O42"/>
      <c r="P42"/>
      <c r="Q42"/>
      <c r="R42"/>
      <c r="S42"/>
      <c r="T42"/>
    </row>
    <row r="43" spans="2:20" x14ac:dyDescent="0.2">
      <c r="B43"/>
      <c r="C43"/>
      <c r="D43"/>
      <c r="E43"/>
      <c r="F43"/>
      <c r="G43"/>
      <c r="H43"/>
      <c r="I43"/>
      <c r="J43"/>
      <c r="K43"/>
      <c r="L43"/>
      <c r="M43"/>
      <c r="N43"/>
      <c r="O43"/>
      <c r="P43"/>
      <c r="Q43"/>
      <c r="R43"/>
      <c r="S43"/>
      <c r="T43"/>
    </row>
    <row r="44" spans="2:20" x14ac:dyDescent="0.2">
      <c r="B44"/>
      <c r="C44"/>
      <c r="D44"/>
      <c r="E44"/>
      <c r="F44"/>
      <c r="G44"/>
      <c r="H44"/>
      <c r="I44"/>
      <c r="J44"/>
      <c r="K44"/>
      <c r="L44"/>
      <c r="M44"/>
      <c r="N44"/>
      <c r="O44"/>
      <c r="P44"/>
      <c r="Q44"/>
      <c r="R44"/>
      <c r="S44"/>
      <c r="T44"/>
    </row>
    <row r="45" spans="2:20" x14ac:dyDescent="0.2">
      <c r="B45"/>
      <c r="C45"/>
      <c r="D45"/>
      <c r="E45"/>
      <c r="F45"/>
      <c r="G45"/>
      <c r="H45"/>
      <c r="I45"/>
      <c r="J45"/>
      <c r="K45"/>
      <c r="L45"/>
      <c r="M45"/>
      <c r="N45"/>
      <c r="O45"/>
      <c r="P45"/>
      <c r="Q45"/>
      <c r="R45"/>
      <c r="S45"/>
      <c r="T45"/>
    </row>
    <row r="46" spans="2:20" x14ac:dyDescent="0.2">
      <c r="B46"/>
      <c r="C46"/>
      <c r="D46"/>
      <c r="E46"/>
      <c r="F46"/>
      <c r="G46"/>
      <c r="H46"/>
      <c r="I46"/>
      <c r="J46"/>
      <c r="K46"/>
      <c r="L46"/>
      <c r="M46"/>
      <c r="N46"/>
      <c r="O46"/>
      <c r="P46"/>
      <c r="Q46"/>
      <c r="R46"/>
      <c r="S46"/>
      <c r="T46"/>
    </row>
    <row r="47" spans="2:20" x14ac:dyDescent="0.2">
      <c r="B47"/>
      <c r="C47"/>
      <c r="D47"/>
      <c r="E47"/>
      <c r="F47"/>
      <c r="G47"/>
      <c r="H47"/>
      <c r="I47"/>
      <c r="J47"/>
      <c r="K47"/>
      <c r="L47"/>
      <c r="M47"/>
      <c r="N47"/>
      <c r="O47"/>
      <c r="P47"/>
      <c r="Q47"/>
      <c r="R47"/>
      <c r="S47"/>
      <c r="T47"/>
    </row>
    <row r="48" spans="2:20" x14ac:dyDescent="0.2">
      <c r="B48"/>
      <c r="C48"/>
      <c r="D48"/>
      <c r="E48"/>
      <c r="F48"/>
      <c r="G48"/>
      <c r="H48"/>
      <c r="I48"/>
      <c r="J48"/>
      <c r="K48"/>
      <c r="L48"/>
      <c r="M48"/>
      <c r="N48"/>
      <c r="O48"/>
      <c r="P48"/>
      <c r="Q48"/>
      <c r="R48"/>
      <c r="S48"/>
      <c r="T48"/>
    </row>
    <row r="49" spans="2:20" x14ac:dyDescent="0.2">
      <c r="B49"/>
      <c r="C49"/>
      <c r="D49"/>
      <c r="E49"/>
      <c r="F49"/>
      <c r="G49"/>
      <c r="H49"/>
      <c r="I49"/>
      <c r="J49"/>
      <c r="K49"/>
      <c r="L49"/>
      <c r="M49"/>
      <c r="N49"/>
      <c r="O49"/>
      <c r="P49"/>
      <c r="Q49"/>
      <c r="R49"/>
      <c r="S49"/>
      <c r="T49"/>
    </row>
    <row r="50" spans="2:20" x14ac:dyDescent="0.2">
      <c r="B50"/>
      <c r="C50"/>
      <c r="D50"/>
      <c r="E50"/>
      <c r="F50"/>
      <c r="G50"/>
      <c r="H50"/>
      <c r="I50"/>
      <c r="J50"/>
      <c r="K50"/>
      <c r="L50"/>
      <c r="M50"/>
      <c r="N50"/>
      <c r="O50"/>
      <c r="P50"/>
      <c r="Q50"/>
      <c r="R50"/>
      <c r="S50"/>
      <c r="T50"/>
    </row>
    <row r="51" spans="2:20" x14ac:dyDescent="0.2">
      <c r="B51"/>
      <c r="C51"/>
      <c r="D51"/>
      <c r="E51"/>
      <c r="F51"/>
      <c r="G51"/>
      <c r="H51"/>
      <c r="I51"/>
      <c r="J51"/>
      <c r="K51"/>
      <c r="L51"/>
      <c r="M51"/>
      <c r="N51"/>
      <c r="O51"/>
      <c r="P51"/>
      <c r="Q51"/>
      <c r="R51"/>
      <c r="S51"/>
      <c r="T51"/>
    </row>
    <row r="52" spans="2:20" x14ac:dyDescent="0.2">
      <c r="B52"/>
      <c r="C52"/>
      <c r="D52"/>
      <c r="E52"/>
      <c r="F52"/>
      <c r="G52"/>
      <c r="H52"/>
      <c r="I52"/>
      <c r="J52"/>
      <c r="K52"/>
      <c r="L52"/>
      <c r="M52"/>
      <c r="N52"/>
      <c r="O52"/>
      <c r="P52"/>
      <c r="Q52"/>
      <c r="R52"/>
      <c r="S52"/>
      <c r="T52"/>
    </row>
    <row r="53" spans="2:20" x14ac:dyDescent="0.2">
      <c r="B53"/>
      <c r="C53"/>
      <c r="D53"/>
      <c r="E53"/>
      <c r="F53"/>
      <c r="G53"/>
      <c r="H53"/>
      <c r="I53"/>
      <c r="J53"/>
      <c r="K53"/>
      <c r="L53"/>
      <c r="M53"/>
      <c r="N53"/>
      <c r="O53"/>
      <c r="P53"/>
      <c r="Q53"/>
      <c r="R53"/>
      <c r="S53"/>
      <c r="T53"/>
    </row>
    <row r="54" spans="2:20" x14ac:dyDescent="0.2">
      <c r="B54"/>
      <c r="C54"/>
      <c r="D54"/>
      <c r="E54"/>
      <c r="F54"/>
      <c r="G54"/>
      <c r="H54"/>
      <c r="I54"/>
      <c r="J54"/>
      <c r="K54"/>
      <c r="L54"/>
      <c r="M54"/>
      <c r="N54"/>
      <c r="O54"/>
      <c r="P54"/>
      <c r="Q54"/>
      <c r="R54"/>
      <c r="S54"/>
      <c r="T54"/>
    </row>
    <row r="55" spans="2:20" x14ac:dyDescent="0.2">
      <c r="B55"/>
      <c r="C55"/>
      <c r="D55"/>
      <c r="E55"/>
      <c r="F55"/>
      <c r="G55"/>
      <c r="H55"/>
      <c r="I55"/>
      <c r="J55"/>
      <c r="K55"/>
      <c r="L55"/>
      <c r="M55"/>
      <c r="N55"/>
      <c r="O55"/>
      <c r="P55"/>
      <c r="Q55"/>
      <c r="R55"/>
      <c r="S55"/>
      <c r="T55"/>
    </row>
    <row r="56" spans="2:20" x14ac:dyDescent="0.2">
      <c r="B56"/>
      <c r="C56"/>
      <c r="D56"/>
      <c r="E56"/>
      <c r="F56"/>
      <c r="G56"/>
      <c r="H56"/>
      <c r="I56"/>
      <c r="J56"/>
      <c r="K56"/>
      <c r="L56"/>
      <c r="M56"/>
      <c r="N56"/>
      <c r="O56"/>
      <c r="P56"/>
      <c r="Q56"/>
      <c r="R56"/>
      <c r="S56"/>
      <c r="T56"/>
    </row>
    <row r="57" spans="2:20" x14ac:dyDescent="0.2">
      <c r="B57"/>
      <c r="C57"/>
      <c r="D57"/>
      <c r="E57"/>
      <c r="F57"/>
      <c r="G57"/>
      <c r="H57"/>
      <c r="I57"/>
      <c r="J57"/>
      <c r="K57"/>
      <c r="L57"/>
      <c r="M57"/>
      <c r="N57"/>
      <c r="O57"/>
      <c r="P57"/>
      <c r="Q57"/>
      <c r="R57"/>
      <c r="S57"/>
      <c r="T57"/>
    </row>
    <row r="58" spans="2:20" x14ac:dyDescent="0.2">
      <c r="B58"/>
      <c r="C58"/>
      <c r="D58"/>
      <c r="E58"/>
      <c r="F58"/>
      <c r="G58"/>
      <c r="H58"/>
      <c r="I58"/>
      <c r="J58"/>
      <c r="K58"/>
      <c r="L58"/>
      <c r="M58"/>
      <c r="N58"/>
      <c r="O58"/>
      <c r="P58"/>
      <c r="Q58"/>
      <c r="R58"/>
      <c r="S58"/>
      <c r="T58"/>
    </row>
    <row r="59" spans="2:20" x14ac:dyDescent="0.2">
      <c r="B59"/>
      <c r="C59"/>
      <c r="D59"/>
      <c r="E59"/>
      <c r="F59"/>
      <c r="G59"/>
      <c r="H59"/>
      <c r="I59"/>
      <c r="J59"/>
      <c r="K59"/>
      <c r="L59"/>
      <c r="M59"/>
      <c r="N59"/>
      <c r="O59"/>
      <c r="P59"/>
      <c r="Q59"/>
      <c r="R59"/>
      <c r="S59"/>
      <c r="T59"/>
    </row>
    <row r="60" spans="2:20" x14ac:dyDescent="0.2">
      <c r="B60"/>
      <c r="C60"/>
      <c r="D60"/>
      <c r="E60"/>
      <c r="F60"/>
      <c r="G60"/>
      <c r="H60"/>
      <c r="I60"/>
      <c r="J60"/>
      <c r="K60"/>
      <c r="L60"/>
      <c r="M60"/>
      <c r="N60"/>
      <c r="O60"/>
      <c r="P60"/>
      <c r="Q60"/>
      <c r="R60"/>
      <c r="S60"/>
      <c r="T60"/>
    </row>
    <row r="61" spans="2:20" x14ac:dyDescent="0.2">
      <c r="B61"/>
      <c r="C61"/>
      <c r="D61"/>
      <c r="E61"/>
      <c r="F61"/>
      <c r="G61"/>
      <c r="H61"/>
      <c r="I61"/>
      <c r="J61"/>
      <c r="K61"/>
      <c r="L61"/>
      <c r="M61"/>
      <c r="N61"/>
      <c r="O61"/>
      <c r="P61"/>
      <c r="Q61"/>
      <c r="R61"/>
      <c r="S61"/>
      <c r="T61"/>
    </row>
    <row r="62" spans="2:20" x14ac:dyDescent="0.2">
      <c r="B62"/>
      <c r="C62"/>
      <c r="D62"/>
      <c r="E62"/>
      <c r="F62"/>
      <c r="G62"/>
      <c r="H62"/>
      <c r="I62"/>
      <c r="J62"/>
      <c r="K62"/>
      <c r="L62"/>
      <c r="M62"/>
      <c r="N62"/>
      <c r="O62"/>
      <c r="P62"/>
      <c r="Q62"/>
      <c r="R62"/>
      <c r="S62"/>
      <c r="T62"/>
    </row>
    <row r="63" spans="2:20" x14ac:dyDescent="0.2">
      <c r="B63"/>
      <c r="C63"/>
      <c r="D63"/>
      <c r="E63"/>
      <c r="F63"/>
      <c r="G63"/>
      <c r="H63"/>
      <c r="I63"/>
      <c r="J63"/>
      <c r="K63"/>
      <c r="L63"/>
      <c r="M63"/>
      <c r="N63"/>
      <c r="O63"/>
      <c r="P63"/>
      <c r="Q63"/>
      <c r="R63"/>
      <c r="S63"/>
      <c r="T63"/>
    </row>
    <row r="64" spans="2:20" x14ac:dyDescent="0.2">
      <c r="B64"/>
      <c r="C64"/>
      <c r="D64"/>
      <c r="E64"/>
      <c r="F64"/>
      <c r="G64"/>
      <c r="H64"/>
      <c r="I64"/>
      <c r="J64"/>
      <c r="K64"/>
      <c r="L64"/>
      <c r="M64"/>
      <c r="N64"/>
      <c r="O64"/>
      <c r="P64"/>
      <c r="Q64"/>
      <c r="R64"/>
      <c r="S64"/>
      <c r="T64"/>
    </row>
    <row r="65" spans="2:20" x14ac:dyDescent="0.2">
      <c r="B65"/>
      <c r="C65"/>
      <c r="D65"/>
      <c r="E65"/>
      <c r="F65"/>
      <c r="G65"/>
      <c r="H65"/>
      <c r="I65"/>
      <c r="J65"/>
      <c r="K65"/>
      <c r="L65"/>
      <c r="M65"/>
      <c r="N65"/>
      <c r="O65"/>
      <c r="P65"/>
      <c r="Q65"/>
      <c r="R65"/>
      <c r="S65"/>
      <c r="T65"/>
    </row>
    <row r="66" spans="2:20" x14ac:dyDescent="0.2">
      <c r="B66"/>
      <c r="C66"/>
      <c r="D66"/>
      <c r="E66"/>
      <c r="F66"/>
      <c r="G66"/>
      <c r="H66"/>
      <c r="I66"/>
      <c r="J66"/>
      <c r="K66"/>
      <c r="L66"/>
      <c r="M66"/>
      <c r="N66"/>
      <c r="O66"/>
      <c r="P66"/>
      <c r="Q66"/>
      <c r="R66"/>
      <c r="S66"/>
      <c r="T66"/>
    </row>
    <row r="67" spans="2:20" x14ac:dyDescent="0.2">
      <c r="B67"/>
      <c r="C67"/>
      <c r="D67"/>
      <c r="E67"/>
      <c r="F67"/>
      <c r="G67"/>
      <c r="H67"/>
      <c r="I67"/>
      <c r="J67"/>
      <c r="K67"/>
      <c r="L67"/>
      <c r="M67"/>
      <c r="N67"/>
      <c r="O67"/>
      <c r="P67"/>
      <c r="Q67"/>
      <c r="R67"/>
      <c r="S67"/>
      <c r="T67"/>
    </row>
    <row r="68" spans="2:20" x14ac:dyDescent="0.2">
      <c r="B68"/>
      <c r="C68"/>
      <c r="D68"/>
      <c r="E68"/>
      <c r="F68"/>
      <c r="G68"/>
      <c r="H68"/>
      <c r="I68"/>
      <c r="J68"/>
      <c r="K68"/>
      <c r="L68"/>
      <c r="M68"/>
      <c r="N68"/>
      <c r="O68"/>
      <c r="P68"/>
      <c r="Q68"/>
      <c r="R68"/>
      <c r="S68"/>
      <c r="T68"/>
    </row>
    <row r="69" spans="2:20" x14ac:dyDescent="0.2">
      <c r="B69"/>
      <c r="C69"/>
      <c r="D69"/>
      <c r="E69"/>
      <c r="F69"/>
      <c r="G69"/>
      <c r="H69"/>
      <c r="I69"/>
      <c r="J69"/>
      <c r="K69"/>
      <c r="L69"/>
      <c r="M69"/>
      <c r="N69"/>
      <c r="O69"/>
      <c r="P69"/>
      <c r="Q69"/>
      <c r="R69"/>
      <c r="S69"/>
      <c r="T69"/>
    </row>
    <row r="70" spans="2:20" x14ac:dyDescent="0.2">
      <c r="B70"/>
      <c r="C70"/>
      <c r="D70"/>
      <c r="E70"/>
      <c r="F70"/>
      <c r="G70"/>
      <c r="H70"/>
      <c r="I70"/>
      <c r="J70"/>
      <c r="K70"/>
      <c r="L70"/>
      <c r="M70"/>
      <c r="N70"/>
      <c r="O70"/>
      <c r="P70"/>
      <c r="Q70"/>
      <c r="R70"/>
      <c r="S70"/>
      <c r="T70"/>
    </row>
    <row r="71" spans="2:20" x14ac:dyDescent="0.2">
      <c r="B71"/>
      <c r="C71"/>
      <c r="D71"/>
      <c r="E71"/>
      <c r="F71"/>
      <c r="G71"/>
      <c r="H71"/>
      <c r="I71"/>
      <c r="J71"/>
      <c r="K71"/>
      <c r="L71"/>
      <c r="M71"/>
      <c r="N71"/>
      <c r="O71"/>
      <c r="P71"/>
      <c r="Q71"/>
      <c r="R71"/>
      <c r="S71"/>
      <c r="T71"/>
    </row>
    <row r="72" spans="2:20" x14ac:dyDescent="0.2">
      <c r="B72"/>
      <c r="C72"/>
      <c r="D72"/>
      <c r="E72"/>
      <c r="F72"/>
      <c r="G72"/>
      <c r="H72"/>
      <c r="I72"/>
      <c r="J72"/>
      <c r="K72"/>
      <c r="L72"/>
      <c r="M72"/>
      <c r="N72"/>
      <c r="O72"/>
      <c r="P72"/>
      <c r="Q72"/>
      <c r="R72"/>
      <c r="S72"/>
      <c r="T72"/>
    </row>
    <row r="73" spans="2:20" x14ac:dyDescent="0.2">
      <c r="B73"/>
      <c r="C73"/>
      <c r="D73"/>
      <c r="E73"/>
      <c r="F73"/>
      <c r="G73"/>
      <c r="H73"/>
      <c r="I73"/>
      <c r="J73"/>
      <c r="K73"/>
      <c r="L73"/>
      <c r="M73"/>
      <c r="N73"/>
      <c r="O73"/>
      <c r="P73"/>
      <c r="Q73"/>
      <c r="R73"/>
      <c r="S73"/>
      <c r="T73"/>
    </row>
    <row r="74" spans="2:20" x14ac:dyDescent="0.2">
      <c r="B74"/>
      <c r="C74"/>
      <c r="D74"/>
      <c r="E74"/>
      <c r="F74"/>
      <c r="G74"/>
      <c r="H74"/>
      <c r="I74"/>
      <c r="J74"/>
      <c r="K74"/>
      <c r="L74"/>
      <c r="M74"/>
      <c r="N74"/>
      <c r="O74"/>
      <c r="P74"/>
      <c r="Q74"/>
      <c r="R74"/>
      <c r="S74"/>
      <c r="T74"/>
    </row>
    <row r="75" spans="2:20" x14ac:dyDescent="0.2">
      <c r="B75"/>
      <c r="C75"/>
      <c r="D75"/>
      <c r="E75"/>
      <c r="F75"/>
      <c r="G75"/>
      <c r="H75"/>
      <c r="I75"/>
      <c r="J75"/>
      <c r="K75"/>
      <c r="L75"/>
      <c r="M75"/>
      <c r="N75"/>
      <c r="O75"/>
      <c r="P75"/>
      <c r="Q75"/>
      <c r="R75"/>
      <c r="S75"/>
      <c r="T75"/>
    </row>
    <row r="76" spans="2:20" x14ac:dyDescent="0.2">
      <c r="B76"/>
      <c r="C76"/>
      <c r="D76"/>
      <c r="E76"/>
      <c r="F76"/>
      <c r="G76"/>
      <c r="H76"/>
      <c r="I76"/>
      <c r="J76"/>
      <c r="K76"/>
      <c r="L76"/>
      <c r="M76"/>
      <c r="N76"/>
      <c r="O76"/>
      <c r="P76"/>
      <c r="Q76"/>
      <c r="R76"/>
      <c r="S76"/>
      <c r="T76"/>
    </row>
    <row r="77" spans="2:20" x14ac:dyDescent="0.2">
      <c r="B77"/>
      <c r="C77"/>
      <c r="D77"/>
      <c r="E77"/>
      <c r="F77"/>
      <c r="G77"/>
      <c r="H77"/>
      <c r="I77"/>
      <c r="J77"/>
      <c r="K77"/>
      <c r="L77"/>
      <c r="M77"/>
      <c r="N77"/>
      <c r="O77"/>
      <c r="P77"/>
      <c r="Q77"/>
      <c r="R77"/>
      <c r="S77"/>
      <c r="T77"/>
    </row>
    <row r="78" spans="2:20" x14ac:dyDescent="0.2">
      <c r="B78"/>
      <c r="C78"/>
      <c r="D78"/>
      <c r="E78"/>
      <c r="F78"/>
      <c r="G78"/>
      <c r="H78"/>
      <c r="I78"/>
      <c r="J78"/>
      <c r="K78"/>
      <c r="L78"/>
      <c r="M78"/>
      <c r="N78"/>
      <c r="O78"/>
      <c r="P78"/>
      <c r="Q78"/>
      <c r="R78"/>
      <c r="S78"/>
      <c r="T78"/>
    </row>
    <row r="79" spans="2:20" x14ac:dyDescent="0.2">
      <c r="B79"/>
      <c r="C79"/>
      <c r="D79"/>
      <c r="E79"/>
      <c r="F79"/>
      <c r="G79"/>
      <c r="H79"/>
      <c r="I79"/>
      <c r="J79"/>
      <c r="K79"/>
      <c r="L79"/>
      <c r="M79"/>
      <c r="N79"/>
      <c r="O79"/>
      <c r="P79"/>
      <c r="Q79"/>
      <c r="R79"/>
      <c r="S79"/>
      <c r="T79"/>
    </row>
    <row r="80" spans="2:20" x14ac:dyDescent="0.2">
      <c r="B80"/>
      <c r="C80"/>
      <c r="D80"/>
      <c r="E80"/>
      <c r="F80"/>
      <c r="G80"/>
      <c r="H80"/>
      <c r="I80"/>
      <c r="J80"/>
      <c r="K80"/>
      <c r="L80"/>
      <c r="M80"/>
      <c r="N80"/>
      <c r="O80"/>
      <c r="P80"/>
      <c r="Q80"/>
      <c r="R80"/>
      <c r="S80"/>
      <c r="T80"/>
    </row>
    <row r="81" spans="2:20" x14ac:dyDescent="0.2">
      <c r="B81"/>
      <c r="C81"/>
      <c r="D81"/>
      <c r="E81"/>
      <c r="F81"/>
      <c r="G81"/>
      <c r="H81"/>
      <c r="I81"/>
      <c r="J81"/>
      <c r="K81"/>
      <c r="L81"/>
      <c r="M81"/>
      <c r="N81"/>
      <c r="O81"/>
      <c r="P81"/>
      <c r="Q81"/>
      <c r="R81"/>
      <c r="S81"/>
      <c r="T81"/>
    </row>
    <row r="82" spans="2:20" x14ac:dyDescent="0.2">
      <c r="B82"/>
      <c r="C82"/>
      <c r="D82"/>
      <c r="E82"/>
      <c r="F82"/>
      <c r="G82"/>
      <c r="H82"/>
      <c r="I82"/>
      <c r="J82"/>
      <c r="K82"/>
      <c r="L82"/>
      <c r="M82"/>
      <c r="N82"/>
      <c r="O82"/>
      <c r="P82"/>
      <c r="Q82"/>
      <c r="R82"/>
      <c r="S82"/>
      <c r="T82"/>
    </row>
    <row r="83" spans="2:20" x14ac:dyDescent="0.2">
      <c r="B83"/>
      <c r="C83"/>
      <c r="D83"/>
      <c r="E83"/>
      <c r="F83"/>
      <c r="G83"/>
      <c r="H83"/>
      <c r="I83"/>
      <c r="J83"/>
      <c r="K83"/>
      <c r="L83"/>
      <c r="M83"/>
      <c r="N83"/>
      <c r="O83"/>
      <c r="P83"/>
      <c r="Q83"/>
      <c r="R83"/>
      <c r="S83"/>
      <c r="T83"/>
    </row>
    <row r="84" spans="2:20" x14ac:dyDescent="0.2">
      <c r="B84"/>
      <c r="C84"/>
      <c r="D84"/>
      <c r="E84"/>
      <c r="F84"/>
      <c r="G84"/>
      <c r="H84"/>
      <c r="I84"/>
      <c r="J84"/>
      <c r="K84"/>
      <c r="L84"/>
      <c r="M84"/>
      <c r="N84"/>
      <c r="O84"/>
      <c r="P84"/>
      <c r="Q84"/>
      <c r="R84"/>
      <c r="S84"/>
      <c r="T84"/>
    </row>
    <row r="85" spans="2:20" x14ac:dyDescent="0.2">
      <c r="B85"/>
      <c r="C85"/>
      <c r="D85"/>
      <c r="E85"/>
      <c r="F85"/>
      <c r="G85"/>
      <c r="H85"/>
      <c r="I85"/>
      <c r="J85"/>
      <c r="K85"/>
      <c r="L85"/>
      <c r="M85"/>
      <c r="N85"/>
      <c r="O85"/>
      <c r="P85"/>
      <c r="Q85"/>
      <c r="R85"/>
      <c r="S85"/>
      <c r="T85"/>
    </row>
    <row r="86" spans="2:20" x14ac:dyDescent="0.2">
      <c r="B86"/>
      <c r="C86"/>
      <c r="D86"/>
      <c r="E86"/>
      <c r="F86"/>
      <c r="G86"/>
      <c r="H86"/>
      <c r="I86"/>
      <c r="J86"/>
      <c r="K86"/>
      <c r="L86"/>
      <c r="M86"/>
      <c r="N86"/>
      <c r="O86"/>
      <c r="P86"/>
      <c r="Q86"/>
      <c r="R86"/>
      <c r="S86"/>
      <c r="T86"/>
    </row>
    <row r="87" spans="2:20" x14ac:dyDescent="0.2">
      <c r="B87"/>
      <c r="C87"/>
      <c r="D87"/>
      <c r="E87"/>
      <c r="F87"/>
      <c r="G87"/>
      <c r="H87"/>
      <c r="I87"/>
      <c r="J87"/>
      <c r="K87"/>
      <c r="L87"/>
      <c r="M87"/>
      <c r="N87"/>
      <c r="O87"/>
      <c r="P87"/>
      <c r="Q87"/>
      <c r="R87"/>
      <c r="S87"/>
      <c r="T87"/>
    </row>
    <row r="88" spans="2:20" x14ac:dyDescent="0.2">
      <c r="B88"/>
      <c r="C88"/>
      <c r="D88"/>
      <c r="E88"/>
      <c r="F88"/>
      <c r="G88"/>
      <c r="H88"/>
      <c r="I88"/>
      <c r="J88"/>
      <c r="K88"/>
      <c r="L88"/>
      <c r="M88"/>
      <c r="N88"/>
      <c r="O88"/>
      <c r="P88"/>
      <c r="Q88"/>
      <c r="R88"/>
      <c r="S88"/>
      <c r="T88"/>
    </row>
    <row r="89" spans="2:20" x14ac:dyDescent="0.2">
      <c r="B89"/>
      <c r="C89"/>
      <c r="D89"/>
      <c r="E89"/>
      <c r="F89"/>
      <c r="G89"/>
      <c r="H89"/>
      <c r="I89"/>
      <c r="J89"/>
      <c r="K89"/>
      <c r="L89"/>
      <c r="M89"/>
      <c r="N89"/>
      <c r="O89"/>
      <c r="P89"/>
      <c r="Q89"/>
      <c r="R89"/>
      <c r="S89"/>
      <c r="T89"/>
    </row>
    <row r="90" spans="2:20" x14ac:dyDescent="0.2">
      <c r="B90"/>
      <c r="C90"/>
      <c r="D90"/>
      <c r="E90"/>
      <c r="F90"/>
      <c r="G90"/>
      <c r="H90"/>
      <c r="I90"/>
      <c r="J90"/>
      <c r="K90"/>
      <c r="L90"/>
      <c r="M90"/>
      <c r="N90"/>
      <c r="O90"/>
      <c r="P90"/>
      <c r="Q90"/>
      <c r="R90"/>
      <c r="S90"/>
      <c r="T90"/>
    </row>
    <row r="91" spans="2:20" x14ac:dyDescent="0.2">
      <c r="B91"/>
      <c r="C91"/>
      <c r="D91"/>
      <c r="E91"/>
      <c r="F91"/>
      <c r="G91"/>
      <c r="H91"/>
      <c r="I91"/>
      <c r="J91"/>
      <c r="K91"/>
      <c r="L91"/>
      <c r="M91"/>
      <c r="N91"/>
      <c r="O91"/>
      <c r="P91"/>
      <c r="Q91"/>
      <c r="R91"/>
      <c r="S91"/>
      <c r="T91"/>
    </row>
    <row r="92" spans="2:20" x14ac:dyDescent="0.2">
      <c r="B92"/>
      <c r="C92"/>
      <c r="D92"/>
      <c r="E92"/>
      <c r="F92"/>
      <c r="G92"/>
      <c r="H92"/>
      <c r="I92"/>
      <c r="J92"/>
      <c r="K92"/>
      <c r="L92"/>
      <c r="M92"/>
      <c r="N92"/>
      <c r="O92"/>
      <c r="P92"/>
      <c r="Q92"/>
      <c r="R92"/>
      <c r="S92"/>
      <c r="T92"/>
    </row>
    <row r="93" spans="2:20" x14ac:dyDescent="0.2">
      <c r="B93"/>
      <c r="C93"/>
      <c r="D93"/>
      <c r="E93"/>
      <c r="F93"/>
      <c r="G93"/>
      <c r="H93"/>
      <c r="I93"/>
      <c r="J93"/>
      <c r="K93"/>
      <c r="L93"/>
      <c r="M93"/>
      <c r="N93"/>
      <c r="O93"/>
      <c r="P93"/>
      <c r="Q93"/>
      <c r="R93"/>
      <c r="S93"/>
      <c r="T93"/>
    </row>
    <row r="94" spans="2:20" x14ac:dyDescent="0.2">
      <c r="B94"/>
      <c r="C94"/>
      <c r="D94"/>
      <c r="E94"/>
      <c r="F94"/>
      <c r="G94"/>
      <c r="H94"/>
      <c r="I94"/>
      <c r="J94"/>
      <c r="K94"/>
      <c r="L94"/>
      <c r="M94"/>
      <c r="N94"/>
      <c r="O94"/>
      <c r="P94"/>
      <c r="Q94"/>
      <c r="R94"/>
      <c r="S94"/>
      <c r="T94"/>
    </row>
    <row r="95" spans="2:20" x14ac:dyDescent="0.2">
      <c r="B95"/>
      <c r="C95"/>
      <c r="D95"/>
      <c r="E95"/>
      <c r="F95"/>
      <c r="G95"/>
      <c r="H95"/>
      <c r="I95"/>
      <c r="J95"/>
      <c r="K95"/>
      <c r="L95"/>
      <c r="M95"/>
      <c r="N95"/>
      <c r="O95"/>
      <c r="P95"/>
      <c r="Q95"/>
      <c r="R95"/>
      <c r="S95"/>
      <c r="T95"/>
    </row>
    <row r="96" spans="2:20" x14ac:dyDescent="0.2">
      <c r="B96"/>
      <c r="C96"/>
      <c r="D96"/>
      <c r="E96"/>
      <c r="F96"/>
      <c r="G96"/>
      <c r="H96"/>
      <c r="I96"/>
      <c r="J96"/>
      <c r="K96"/>
      <c r="L96"/>
      <c r="M96"/>
      <c r="N96"/>
      <c r="O96"/>
      <c r="P96"/>
      <c r="Q96"/>
      <c r="R96"/>
      <c r="S96"/>
      <c r="T96"/>
    </row>
    <row r="97" spans="2:20" x14ac:dyDescent="0.2">
      <c r="B97"/>
      <c r="C97"/>
      <c r="D97"/>
      <c r="E97"/>
      <c r="F97"/>
      <c r="G97"/>
      <c r="H97"/>
      <c r="I97"/>
      <c r="J97"/>
      <c r="K97"/>
      <c r="L97"/>
      <c r="M97"/>
      <c r="N97"/>
      <c r="O97"/>
      <c r="P97"/>
      <c r="Q97"/>
      <c r="R97"/>
      <c r="S97"/>
      <c r="T97"/>
    </row>
    <row r="98" spans="2:20" x14ac:dyDescent="0.2">
      <c r="B98"/>
      <c r="C98"/>
      <c r="D98"/>
      <c r="E98"/>
      <c r="F98"/>
      <c r="G98"/>
      <c r="H98"/>
      <c r="I98"/>
      <c r="J98"/>
      <c r="K98"/>
      <c r="L98"/>
      <c r="M98"/>
      <c r="N98"/>
      <c r="O98"/>
      <c r="P98"/>
      <c r="Q98"/>
      <c r="R98"/>
      <c r="S98"/>
      <c r="T98"/>
    </row>
    <row r="99" spans="2:20" x14ac:dyDescent="0.2">
      <c r="B99"/>
      <c r="C99"/>
      <c r="D99"/>
      <c r="E99"/>
      <c r="F99"/>
      <c r="G99"/>
      <c r="H99"/>
      <c r="I99"/>
      <c r="J99"/>
      <c r="K99"/>
      <c r="L99"/>
      <c r="M99"/>
      <c r="N99"/>
      <c r="O99"/>
      <c r="P99"/>
      <c r="Q99"/>
      <c r="R99"/>
      <c r="S99"/>
      <c r="T99"/>
    </row>
    <row r="100" spans="2:20" x14ac:dyDescent="0.2">
      <c r="B100"/>
      <c r="C100"/>
      <c r="D100"/>
      <c r="E100"/>
      <c r="F100"/>
      <c r="G100"/>
      <c r="H100"/>
      <c r="I100"/>
      <c r="J100"/>
      <c r="K100"/>
      <c r="L100"/>
      <c r="M100"/>
      <c r="N100"/>
      <c r="O100"/>
      <c r="P100"/>
      <c r="Q100"/>
      <c r="R100"/>
      <c r="S100"/>
      <c r="T100"/>
    </row>
    <row r="101" spans="2:20" x14ac:dyDescent="0.2">
      <c r="B101"/>
      <c r="C101"/>
      <c r="D101"/>
      <c r="E101"/>
      <c r="F101"/>
      <c r="G101"/>
      <c r="H101"/>
      <c r="I101"/>
      <c r="J101"/>
      <c r="K101"/>
      <c r="L101"/>
      <c r="M101"/>
      <c r="N101"/>
      <c r="O101"/>
      <c r="P101"/>
      <c r="Q101"/>
      <c r="R101"/>
      <c r="S101"/>
      <c r="T101"/>
    </row>
    <row r="102" spans="2:20" x14ac:dyDescent="0.2">
      <c r="B102"/>
      <c r="C102"/>
      <c r="D102"/>
      <c r="E102"/>
      <c r="F102"/>
      <c r="G102"/>
      <c r="H102"/>
      <c r="I102"/>
      <c r="J102"/>
      <c r="K102"/>
      <c r="L102"/>
      <c r="M102"/>
      <c r="N102"/>
      <c r="O102"/>
      <c r="P102"/>
      <c r="Q102"/>
      <c r="R102"/>
      <c r="S102"/>
      <c r="T102"/>
    </row>
    <row r="103" spans="2:20" x14ac:dyDescent="0.2">
      <c r="B103"/>
      <c r="C103"/>
      <c r="D103"/>
      <c r="E103"/>
      <c r="F103"/>
      <c r="G103"/>
      <c r="H103"/>
      <c r="I103"/>
      <c r="J103"/>
      <c r="K103"/>
      <c r="L103"/>
      <c r="M103"/>
      <c r="N103"/>
      <c r="O103"/>
      <c r="P103"/>
      <c r="Q103"/>
      <c r="R103"/>
      <c r="S103"/>
      <c r="T103"/>
    </row>
    <row r="104" spans="2:20" x14ac:dyDescent="0.2">
      <c r="B104"/>
      <c r="C104"/>
      <c r="D104"/>
      <c r="E104"/>
      <c r="F104"/>
      <c r="G104"/>
      <c r="H104"/>
      <c r="I104"/>
      <c r="J104"/>
      <c r="K104"/>
      <c r="L104"/>
      <c r="M104"/>
      <c r="N104"/>
      <c r="O104"/>
      <c r="P104"/>
      <c r="Q104"/>
      <c r="R104"/>
      <c r="S104"/>
      <c r="T104"/>
    </row>
    <row r="105" spans="2:20" x14ac:dyDescent="0.2">
      <c r="B105"/>
      <c r="C105"/>
      <c r="D105"/>
      <c r="E105"/>
      <c r="F105"/>
      <c r="G105"/>
      <c r="H105"/>
      <c r="I105"/>
      <c r="J105"/>
      <c r="K105"/>
      <c r="L105"/>
      <c r="M105"/>
      <c r="N105"/>
      <c r="O105"/>
      <c r="P105"/>
      <c r="Q105"/>
      <c r="R105"/>
      <c r="S105"/>
      <c r="T105"/>
    </row>
    <row r="106" spans="2:20" x14ac:dyDescent="0.2">
      <c r="B106"/>
      <c r="C106"/>
      <c r="D106"/>
      <c r="E106"/>
      <c r="F106"/>
      <c r="G106"/>
      <c r="H106"/>
      <c r="I106"/>
      <c r="J106"/>
      <c r="K106"/>
      <c r="L106"/>
      <c r="M106"/>
      <c r="N106"/>
      <c r="O106"/>
      <c r="P106"/>
      <c r="Q106"/>
      <c r="R106"/>
      <c r="S106"/>
      <c r="T106"/>
    </row>
    <row r="107" spans="2:20" x14ac:dyDescent="0.2">
      <c r="B107"/>
      <c r="C107"/>
      <c r="D107"/>
      <c r="E107"/>
      <c r="F107"/>
      <c r="G107"/>
      <c r="H107"/>
      <c r="I107"/>
      <c r="J107"/>
      <c r="K107"/>
      <c r="L107"/>
      <c r="M107"/>
      <c r="N107"/>
      <c r="O107"/>
      <c r="P107"/>
      <c r="Q107"/>
      <c r="R107"/>
      <c r="S107"/>
      <c r="T107"/>
    </row>
    <row r="108" spans="2:20" x14ac:dyDescent="0.2">
      <c r="B108"/>
      <c r="C108"/>
      <c r="D108"/>
      <c r="E108"/>
      <c r="F108"/>
      <c r="G108"/>
      <c r="H108"/>
      <c r="I108"/>
      <c r="J108"/>
      <c r="K108"/>
      <c r="L108"/>
      <c r="M108"/>
      <c r="N108"/>
      <c r="O108"/>
      <c r="P108"/>
      <c r="Q108"/>
      <c r="R108"/>
      <c r="S108"/>
      <c r="T108"/>
    </row>
    <row r="109" spans="2:20" x14ac:dyDescent="0.2">
      <c r="B109"/>
      <c r="C109"/>
      <c r="D109"/>
      <c r="E109"/>
      <c r="F109"/>
      <c r="G109"/>
      <c r="H109"/>
      <c r="I109"/>
      <c r="J109"/>
      <c r="K109"/>
      <c r="L109"/>
      <c r="M109"/>
      <c r="N109"/>
      <c r="O109"/>
      <c r="P109"/>
      <c r="Q109"/>
      <c r="R109"/>
      <c r="S109"/>
      <c r="T109"/>
    </row>
    <row r="110" spans="2:20" x14ac:dyDescent="0.2">
      <c r="B110"/>
      <c r="C110"/>
      <c r="D110"/>
      <c r="E110"/>
      <c r="F110"/>
      <c r="G110"/>
      <c r="H110"/>
      <c r="I110"/>
      <c r="J110"/>
      <c r="K110"/>
      <c r="L110"/>
      <c r="M110"/>
      <c r="N110"/>
      <c r="O110"/>
      <c r="P110"/>
      <c r="Q110"/>
      <c r="R110"/>
      <c r="S110"/>
      <c r="T110"/>
    </row>
    <row r="111" spans="2:20" x14ac:dyDescent="0.2">
      <c r="B111"/>
      <c r="C111"/>
      <c r="D111"/>
      <c r="E111"/>
      <c r="F111"/>
      <c r="G111"/>
      <c r="H111"/>
      <c r="I111"/>
      <c r="J111"/>
      <c r="K111"/>
      <c r="L111"/>
      <c r="M111"/>
      <c r="N111"/>
      <c r="O111"/>
      <c r="P111"/>
      <c r="Q111"/>
      <c r="R111"/>
      <c r="S111"/>
      <c r="T111"/>
    </row>
    <row r="112" spans="2:20" x14ac:dyDescent="0.2">
      <c r="B112"/>
      <c r="C112"/>
      <c r="D112"/>
      <c r="E112"/>
      <c r="F112"/>
      <c r="G112"/>
      <c r="H112"/>
      <c r="I112"/>
      <c r="J112"/>
      <c r="K112"/>
      <c r="L112"/>
      <c r="M112"/>
      <c r="N112"/>
      <c r="O112"/>
      <c r="P112"/>
      <c r="Q112"/>
      <c r="R112"/>
      <c r="S112"/>
      <c r="T112"/>
    </row>
    <row r="113" spans="2:20" x14ac:dyDescent="0.2">
      <c r="B113"/>
      <c r="C113"/>
      <c r="D113"/>
      <c r="E113"/>
      <c r="F113"/>
      <c r="G113"/>
      <c r="H113"/>
      <c r="I113"/>
      <c r="J113"/>
      <c r="K113"/>
      <c r="L113"/>
      <c r="M113"/>
      <c r="N113"/>
      <c r="O113"/>
      <c r="P113"/>
      <c r="Q113"/>
      <c r="R113"/>
      <c r="S113"/>
      <c r="T113"/>
    </row>
    <row r="114" spans="2:20" x14ac:dyDescent="0.2">
      <c r="B114"/>
      <c r="C114"/>
      <c r="D114"/>
      <c r="E114"/>
      <c r="F114"/>
      <c r="G114"/>
      <c r="H114"/>
      <c r="I114"/>
      <c r="J114"/>
      <c r="K114"/>
      <c r="L114"/>
      <c r="M114"/>
      <c r="N114"/>
      <c r="O114"/>
      <c r="P114"/>
      <c r="Q114"/>
      <c r="R114"/>
      <c r="S114"/>
      <c r="T114"/>
    </row>
    <row r="115" spans="2:20" x14ac:dyDescent="0.2">
      <c r="B115"/>
      <c r="C115"/>
      <c r="D115"/>
      <c r="E115"/>
      <c r="F115"/>
      <c r="G115"/>
      <c r="H115"/>
      <c r="I115"/>
      <c r="J115"/>
      <c r="K115"/>
      <c r="L115"/>
      <c r="M115"/>
      <c r="N115"/>
      <c r="O115"/>
      <c r="P115"/>
      <c r="Q115"/>
      <c r="R115"/>
      <c r="S115"/>
      <c r="T115"/>
    </row>
    <row r="116" spans="2:20" x14ac:dyDescent="0.2">
      <c r="B116"/>
      <c r="C116"/>
      <c r="D116"/>
      <c r="E116"/>
      <c r="F116"/>
      <c r="G116"/>
      <c r="H116"/>
      <c r="I116"/>
      <c r="J116"/>
      <c r="K116"/>
      <c r="L116"/>
      <c r="M116"/>
      <c r="N116"/>
      <c r="O116"/>
      <c r="P116"/>
      <c r="Q116"/>
      <c r="R116"/>
      <c r="S116"/>
      <c r="T116"/>
    </row>
    <row r="117" spans="2:20" x14ac:dyDescent="0.2">
      <c r="B117"/>
      <c r="C117"/>
      <c r="D117"/>
      <c r="E117"/>
      <c r="F117"/>
      <c r="G117"/>
      <c r="H117"/>
      <c r="I117"/>
      <c r="J117"/>
      <c r="K117"/>
      <c r="L117"/>
      <c r="M117"/>
      <c r="N117"/>
      <c r="O117"/>
      <c r="P117"/>
      <c r="Q117"/>
      <c r="R117"/>
      <c r="S117"/>
      <c r="T117"/>
    </row>
    <row r="118" spans="2:20" x14ac:dyDescent="0.2">
      <c r="B118"/>
      <c r="C118"/>
      <c r="D118"/>
      <c r="E118"/>
      <c r="F118"/>
      <c r="G118"/>
      <c r="H118"/>
      <c r="I118"/>
      <c r="J118"/>
      <c r="K118"/>
      <c r="L118"/>
      <c r="M118"/>
      <c r="N118"/>
      <c r="O118"/>
      <c r="P118"/>
      <c r="Q118"/>
      <c r="R118"/>
      <c r="S118"/>
      <c r="T118"/>
    </row>
    <row r="119" spans="2:20" x14ac:dyDescent="0.2">
      <c r="B119"/>
      <c r="C119"/>
      <c r="D119"/>
      <c r="E119"/>
      <c r="F119"/>
      <c r="G119"/>
      <c r="H119"/>
      <c r="I119"/>
      <c r="J119"/>
      <c r="K119"/>
      <c r="L119"/>
      <c r="M119"/>
      <c r="N119"/>
      <c r="O119"/>
      <c r="P119"/>
      <c r="Q119"/>
      <c r="R119"/>
      <c r="S119"/>
      <c r="T119"/>
    </row>
    <row r="120" spans="2:20" x14ac:dyDescent="0.2">
      <c r="B120"/>
      <c r="C120"/>
      <c r="D120"/>
      <c r="E120"/>
      <c r="F120"/>
      <c r="G120"/>
      <c r="H120"/>
      <c r="I120"/>
      <c r="J120"/>
      <c r="K120"/>
      <c r="L120"/>
      <c r="M120"/>
      <c r="N120"/>
      <c r="O120"/>
      <c r="P120"/>
      <c r="Q120"/>
      <c r="R120"/>
      <c r="S120"/>
      <c r="T120"/>
    </row>
    <row r="121" spans="2:20" x14ac:dyDescent="0.2">
      <c r="B121"/>
      <c r="C121"/>
      <c r="D121"/>
      <c r="E121"/>
      <c r="F121"/>
      <c r="G121"/>
      <c r="H121"/>
      <c r="I121"/>
      <c r="J121"/>
      <c r="K121"/>
      <c r="L121"/>
      <c r="M121"/>
      <c r="N121"/>
      <c r="O121"/>
      <c r="P121"/>
      <c r="Q121"/>
      <c r="R121"/>
      <c r="S121"/>
      <c r="T121"/>
    </row>
    <row r="122" spans="2:20" x14ac:dyDescent="0.2">
      <c r="B122"/>
      <c r="C122"/>
      <c r="D122"/>
      <c r="E122"/>
      <c r="F122"/>
      <c r="G122"/>
      <c r="H122"/>
      <c r="I122"/>
      <c r="J122"/>
      <c r="K122"/>
      <c r="L122"/>
      <c r="M122"/>
      <c r="N122"/>
      <c r="O122"/>
      <c r="P122"/>
      <c r="Q122"/>
      <c r="R122"/>
      <c r="S122"/>
      <c r="T122"/>
    </row>
    <row r="123" spans="2:20" x14ac:dyDescent="0.2">
      <c r="B123"/>
      <c r="C123"/>
      <c r="D123"/>
      <c r="E123"/>
      <c r="F123"/>
      <c r="G123"/>
      <c r="H123"/>
      <c r="I123"/>
      <c r="J123"/>
      <c r="K123"/>
      <c r="L123"/>
      <c r="M123"/>
      <c r="N123"/>
      <c r="O123"/>
      <c r="P123"/>
      <c r="Q123"/>
      <c r="R123"/>
      <c r="S123"/>
      <c r="T123"/>
    </row>
    <row r="124" spans="2:20" x14ac:dyDescent="0.2">
      <c r="B124"/>
      <c r="C124"/>
      <c r="D124"/>
      <c r="E124"/>
      <c r="F124"/>
      <c r="G124"/>
      <c r="H124"/>
      <c r="I124"/>
      <c r="J124"/>
      <c r="K124"/>
      <c r="L124"/>
      <c r="M124"/>
      <c r="N124"/>
      <c r="O124"/>
      <c r="P124"/>
      <c r="Q124"/>
      <c r="R124"/>
      <c r="S124"/>
      <c r="T124"/>
    </row>
    <row r="125" spans="2:20" x14ac:dyDescent="0.2">
      <c r="B125"/>
      <c r="C125"/>
      <c r="D125"/>
      <c r="E125"/>
      <c r="F125"/>
      <c r="G125"/>
      <c r="H125"/>
      <c r="I125"/>
      <c r="J125"/>
      <c r="K125"/>
      <c r="L125"/>
      <c r="M125"/>
      <c r="N125"/>
      <c r="O125"/>
      <c r="P125"/>
      <c r="Q125"/>
      <c r="R125"/>
      <c r="S125"/>
      <c r="T125"/>
    </row>
    <row r="126" spans="2:20" x14ac:dyDescent="0.2">
      <c r="B126"/>
      <c r="C126"/>
      <c r="D126"/>
      <c r="E126"/>
      <c r="F126"/>
      <c r="G126"/>
      <c r="H126"/>
      <c r="I126"/>
      <c r="J126"/>
      <c r="K126"/>
      <c r="L126"/>
      <c r="M126"/>
      <c r="N126"/>
      <c r="O126"/>
      <c r="P126"/>
      <c r="Q126"/>
      <c r="R126"/>
      <c r="S126"/>
      <c r="T126"/>
    </row>
    <row r="127" spans="2:20" x14ac:dyDescent="0.2">
      <c r="B127"/>
      <c r="C127"/>
      <c r="D127"/>
      <c r="E127"/>
      <c r="F127"/>
      <c r="G127"/>
      <c r="H127"/>
      <c r="I127"/>
      <c r="J127"/>
      <c r="K127"/>
      <c r="L127"/>
      <c r="M127"/>
      <c r="N127"/>
      <c r="O127"/>
      <c r="P127"/>
      <c r="Q127"/>
      <c r="R127"/>
      <c r="S127"/>
      <c r="T127"/>
    </row>
    <row r="128" spans="2:20" x14ac:dyDescent="0.2">
      <c r="B128"/>
      <c r="C128"/>
      <c r="D128"/>
      <c r="E128"/>
      <c r="F128"/>
      <c r="G128"/>
      <c r="H128"/>
      <c r="I128"/>
      <c r="J128"/>
      <c r="K128"/>
      <c r="L128"/>
      <c r="M128"/>
      <c r="N128"/>
      <c r="O128"/>
      <c r="P128"/>
      <c r="Q128"/>
      <c r="R128"/>
      <c r="S128"/>
      <c r="T128"/>
    </row>
    <row r="129" spans="2:20" x14ac:dyDescent="0.2">
      <c r="B129"/>
      <c r="C129"/>
      <c r="D129"/>
      <c r="E129"/>
      <c r="F129"/>
      <c r="G129"/>
      <c r="H129"/>
      <c r="I129"/>
      <c r="J129"/>
      <c r="K129"/>
      <c r="L129"/>
      <c r="M129"/>
      <c r="N129"/>
      <c r="O129"/>
      <c r="P129"/>
      <c r="Q129"/>
      <c r="R129"/>
      <c r="S129"/>
      <c r="T129"/>
    </row>
    <row r="130" spans="2:20" x14ac:dyDescent="0.2">
      <c r="B130"/>
      <c r="C130"/>
      <c r="D130"/>
      <c r="E130"/>
      <c r="F130"/>
      <c r="G130"/>
      <c r="H130"/>
      <c r="I130"/>
      <c r="J130"/>
      <c r="K130"/>
      <c r="L130"/>
      <c r="M130"/>
      <c r="N130"/>
      <c r="O130"/>
      <c r="P130"/>
      <c r="Q130"/>
      <c r="R130"/>
      <c r="S130"/>
      <c r="T130"/>
    </row>
    <row r="131" spans="2:20" x14ac:dyDescent="0.2">
      <c r="B131"/>
      <c r="C131"/>
      <c r="D131"/>
      <c r="E131"/>
      <c r="F131"/>
      <c r="G131"/>
      <c r="H131"/>
      <c r="I131"/>
      <c r="J131"/>
      <c r="K131"/>
      <c r="L131"/>
      <c r="M131"/>
      <c r="N131"/>
      <c r="O131"/>
      <c r="P131"/>
      <c r="Q131"/>
      <c r="R131"/>
      <c r="S131"/>
      <c r="T131"/>
    </row>
    <row r="132" spans="2:20" x14ac:dyDescent="0.2">
      <c r="B132"/>
      <c r="C132"/>
      <c r="D132"/>
      <c r="E132"/>
      <c r="F132"/>
      <c r="G132"/>
      <c r="H132"/>
      <c r="I132"/>
      <c r="J132"/>
      <c r="K132"/>
      <c r="L132"/>
      <c r="M132"/>
      <c r="N132"/>
      <c r="O132"/>
      <c r="P132"/>
      <c r="Q132"/>
      <c r="R132"/>
      <c r="S132"/>
      <c r="T132"/>
    </row>
    <row r="133" spans="2:20" x14ac:dyDescent="0.2">
      <c r="B133"/>
      <c r="C133"/>
      <c r="D133"/>
      <c r="E133"/>
      <c r="F133"/>
      <c r="G133"/>
      <c r="H133"/>
      <c r="I133"/>
      <c r="J133"/>
      <c r="K133"/>
      <c r="L133"/>
      <c r="M133"/>
      <c r="N133"/>
      <c r="O133"/>
      <c r="P133"/>
      <c r="Q133"/>
      <c r="R133"/>
      <c r="S133"/>
      <c r="T133"/>
    </row>
    <row r="134" spans="2:20" x14ac:dyDescent="0.2">
      <c r="B134"/>
      <c r="C134"/>
      <c r="D134"/>
      <c r="E134"/>
      <c r="F134"/>
      <c r="G134"/>
      <c r="H134"/>
      <c r="I134"/>
      <c r="J134"/>
      <c r="K134"/>
      <c r="L134"/>
      <c r="M134"/>
      <c r="N134"/>
      <c r="O134"/>
      <c r="P134"/>
      <c r="Q134"/>
      <c r="R134"/>
      <c r="S134"/>
      <c r="T134"/>
    </row>
    <row r="135" spans="2:20" x14ac:dyDescent="0.2">
      <c r="B135"/>
      <c r="C135"/>
      <c r="D135"/>
      <c r="E135"/>
      <c r="F135"/>
      <c r="G135"/>
      <c r="H135"/>
      <c r="I135"/>
      <c r="J135"/>
      <c r="K135"/>
      <c r="L135"/>
      <c r="M135"/>
      <c r="N135"/>
      <c r="O135"/>
      <c r="P135"/>
      <c r="Q135"/>
      <c r="R135"/>
      <c r="S135"/>
      <c r="T135"/>
    </row>
    <row r="136" spans="2:20" x14ac:dyDescent="0.2">
      <c r="B136"/>
      <c r="C136"/>
      <c r="D136"/>
      <c r="E136"/>
      <c r="F136"/>
      <c r="G136"/>
      <c r="H136"/>
      <c r="I136"/>
      <c r="J136"/>
      <c r="K136"/>
      <c r="L136"/>
      <c r="M136"/>
      <c r="N136"/>
      <c r="O136"/>
      <c r="P136"/>
      <c r="Q136"/>
      <c r="R136"/>
      <c r="S136"/>
      <c r="T136"/>
    </row>
    <row r="137" spans="2:20" x14ac:dyDescent="0.2">
      <c r="B137"/>
      <c r="C137"/>
      <c r="D137"/>
      <c r="E137"/>
      <c r="F137"/>
      <c r="G137"/>
      <c r="H137"/>
      <c r="I137"/>
      <c r="J137"/>
      <c r="K137"/>
      <c r="L137"/>
      <c r="M137"/>
      <c r="N137"/>
      <c r="O137"/>
      <c r="P137"/>
      <c r="Q137"/>
      <c r="R137"/>
      <c r="S137"/>
      <c r="T137"/>
    </row>
    <row r="138" spans="2:20" x14ac:dyDescent="0.2">
      <c r="B138"/>
      <c r="C138"/>
      <c r="D138"/>
      <c r="E138"/>
      <c r="F138"/>
      <c r="G138"/>
      <c r="H138"/>
      <c r="I138"/>
      <c r="J138"/>
      <c r="K138"/>
      <c r="L138"/>
      <c r="M138"/>
      <c r="N138"/>
      <c r="O138"/>
      <c r="P138"/>
      <c r="Q138"/>
      <c r="R138"/>
      <c r="S138"/>
      <c r="T138"/>
    </row>
    <row r="139" spans="2:20" x14ac:dyDescent="0.2">
      <c r="B139"/>
      <c r="C139"/>
      <c r="D139"/>
      <c r="E139"/>
      <c r="F139"/>
      <c r="G139"/>
      <c r="H139"/>
      <c r="I139"/>
      <c r="J139"/>
      <c r="K139"/>
      <c r="L139"/>
      <c r="M139"/>
      <c r="N139"/>
      <c r="O139"/>
      <c r="P139"/>
      <c r="Q139"/>
      <c r="R139"/>
      <c r="S139"/>
      <c r="T139"/>
    </row>
    <row r="140" spans="2:20" x14ac:dyDescent="0.2">
      <c r="B140"/>
      <c r="C140"/>
      <c r="D140"/>
      <c r="E140"/>
      <c r="F140"/>
      <c r="G140"/>
      <c r="H140"/>
      <c r="I140"/>
      <c r="J140"/>
      <c r="K140"/>
      <c r="L140"/>
      <c r="M140"/>
      <c r="N140"/>
      <c r="O140"/>
      <c r="P140"/>
      <c r="Q140"/>
      <c r="R140"/>
      <c r="S140"/>
      <c r="T140"/>
    </row>
    <row r="141" spans="2:20" x14ac:dyDescent="0.2">
      <c r="B141"/>
      <c r="C141"/>
      <c r="D141"/>
      <c r="E141"/>
      <c r="F141"/>
      <c r="G141"/>
      <c r="H141"/>
      <c r="I141"/>
      <c r="J141"/>
      <c r="K141"/>
      <c r="L141"/>
      <c r="M141"/>
      <c r="N141"/>
      <c r="O141"/>
      <c r="P141"/>
      <c r="Q141"/>
      <c r="R141"/>
      <c r="S141"/>
      <c r="T141"/>
    </row>
    <row r="142" spans="2:20" x14ac:dyDescent="0.2">
      <c r="B142"/>
      <c r="C142"/>
      <c r="D142"/>
      <c r="E142"/>
      <c r="F142"/>
      <c r="G142"/>
      <c r="H142"/>
      <c r="I142"/>
      <c r="J142"/>
      <c r="K142"/>
      <c r="L142"/>
      <c r="M142"/>
      <c r="N142"/>
      <c r="O142"/>
      <c r="P142"/>
      <c r="Q142"/>
      <c r="R142"/>
      <c r="S142"/>
      <c r="T142"/>
    </row>
    <row r="143" spans="2:20" x14ac:dyDescent="0.2">
      <c r="B143"/>
      <c r="C143"/>
      <c r="D143"/>
      <c r="E143"/>
      <c r="F143"/>
      <c r="G143"/>
      <c r="H143"/>
      <c r="I143"/>
      <c r="J143"/>
      <c r="K143"/>
      <c r="L143"/>
      <c r="M143"/>
      <c r="N143"/>
      <c r="O143"/>
      <c r="P143"/>
      <c r="Q143"/>
      <c r="R143"/>
      <c r="S143"/>
      <c r="T143"/>
    </row>
    <row r="144" spans="2:20" x14ac:dyDescent="0.2">
      <c r="B144"/>
      <c r="C144"/>
      <c r="D144"/>
      <c r="E144"/>
      <c r="F144"/>
      <c r="G144"/>
      <c r="H144"/>
      <c r="I144"/>
      <c r="J144"/>
      <c r="K144"/>
      <c r="L144"/>
      <c r="M144"/>
      <c r="N144"/>
      <c r="O144"/>
      <c r="P144"/>
      <c r="Q144"/>
      <c r="R144"/>
      <c r="S144"/>
      <c r="T144"/>
    </row>
    <row r="145" spans="2:20" x14ac:dyDescent="0.2">
      <c r="B145"/>
      <c r="C145"/>
      <c r="D145"/>
      <c r="E145"/>
      <c r="F145"/>
      <c r="G145"/>
      <c r="H145"/>
      <c r="I145"/>
      <c r="J145"/>
      <c r="K145"/>
      <c r="L145"/>
      <c r="M145"/>
      <c r="N145"/>
      <c r="O145"/>
      <c r="P145"/>
      <c r="Q145"/>
      <c r="R145"/>
      <c r="S145"/>
      <c r="T145"/>
    </row>
    <row r="146" spans="2:20" x14ac:dyDescent="0.2">
      <c r="B146"/>
      <c r="C146"/>
      <c r="D146"/>
      <c r="E146"/>
      <c r="F146"/>
      <c r="G146"/>
      <c r="H146"/>
      <c r="I146"/>
      <c r="J146"/>
      <c r="K146"/>
      <c r="L146"/>
      <c r="M146"/>
      <c r="N146"/>
      <c r="O146"/>
      <c r="P146"/>
      <c r="Q146"/>
      <c r="R146"/>
      <c r="S146"/>
      <c r="T146"/>
    </row>
    <row r="147" spans="2:20" x14ac:dyDescent="0.2">
      <c r="B147"/>
      <c r="C147"/>
      <c r="D147"/>
      <c r="E147"/>
      <c r="F147"/>
      <c r="G147"/>
      <c r="H147"/>
      <c r="I147"/>
      <c r="J147"/>
      <c r="K147"/>
      <c r="L147"/>
      <c r="M147"/>
      <c r="N147"/>
      <c r="O147"/>
      <c r="P147"/>
      <c r="Q147"/>
      <c r="R147"/>
      <c r="S147"/>
      <c r="T147"/>
    </row>
    <row r="148" spans="2:20" x14ac:dyDescent="0.2">
      <c r="B148"/>
      <c r="C148"/>
      <c r="D148"/>
      <c r="E148"/>
      <c r="F148"/>
      <c r="G148"/>
      <c r="H148"/>
      <c r="I148"/>
      <c r="J148"/>
      <c r="K148"/>
      <c r="L148"/>
      <c r="M148"/>
      <c r="N148"/>
      <c r="O148"/>
      <c r="P148"/>
      <c r="Q148"/>
      <c r="R148"/>
      <c r="S148"/>
      <c r="T148"/>
    </row>
    <row r="149" spans="2:20" x14ac:dyDescent="0.2">
      <c r="B149"/>
      <c r="C149"/>
      <c r="D149"/>
      <c r="E149"/>
      <c r="F149"/>
      <c r="G149"/>
      <c r="H149"/>
      <c r="I149"/>
      <c r="J149"/>
      <c r="K149"/>
      <c r="L149"/>
      <c r="M149"/>
      <c r="N149"/>
      <c r="O149"/>
      <c r="P149"/>
      <c r="Q149"/>
      <c r="R149"/>
      <c r="S149"/>
      <c r="T149"/>
    </row>
    <row r="150" spans="2:20" x14ac:dyDescent="0.2">
      <c r="B150"/>
      <c r="C150"/>
      <c r="D150"/>
      <c r="E150"/>
      <c r="F150"/>
      <c r="G150"/>
      <c r="H150"/>
      <c r="I150"/>
      <c r="J150"/>
      <c r="K150"/>
      <c r="L150"/>
      <c r="M150"/>
      <c r="N150"/>
      <c r="O150"/>
      <c r="P150"/>
      <c r="Q150"/>
      <c r="R150"/>
      <c r="S150"/>
      <c r="T150"/>
    </row>
    <row r="151" spans="2:20" x14ac:dyDescent="0.2">
      <c r="B151"/>
      <c r="C151"/>
      <c r="D151"/>
      <c r="E151"/>
      <c r="F151"/>
      <c r="G151"/>
      <c r="H151"/>
      <c r="I151"/>
      <c r="J151"/>
      <c r="K151"/>
      <c r="L151"/>
      <c r="M151"/>
      <c r="N151"/>
      <c r="O151"/>
      <c r="P151"/>
      <c r="Q151"/>
      <c r="R151"/>
      <c r="S151"/>
      <c r="T151"/>
    </row>
    <row r="152" spans="2:20" x14ac:dyDescent="0.2">
      <c r="B152"/>
      <c r="C152"/>
      <c r="D152"/>
      <c r="E152"/>
      <c r="F152"/>
      <c r="G152"/>
      <c r="H152"/>
      <c r="I152"/>
      <c r="J152"/>
      <c r="K152"/>
      <c r="L152"/>
      <c r="M152"/>
      <c r="N152"/>
      <c r="O152"/>
      <c r="P152"/>
      <c r="Q152"/>
      <c r="R152"/>
      <c r="S152"/>
      <c r="T152"/>
    </row>
    <row r="153" spans="2:20" x14ac:dyDescent="0.2">
      <c r="B153"/>
      <c r="C153"/>
      <c r="D153"/>
      <c r="E153"/>
      <c r="F153"/>
      <c r="G153"/>
      <c r="H153"/>
      <c r="I153"/>
      <c r="J153"/>
      <c r="K153"/>
      <c r="L153"/>
      <c r="M153"/>
      <c r="N153"/>
      <c r="O153"/>
      <c r="P153"/>
      <c r="Q153"/>
      <c r="R153"/>
      <c r="S153"/>
      <c r="T153"/>
    </row>
    <row r="154" spans="2:20" x14ac:dyDescent="0.2">
      <c r="B154"/>
      <c r="C154"/>
      <c r="D154"/>
      <c r="E154"/>
      <c r="F154"/>
      <c r="G154"/>
      <c r="H154"/>
      <c r="I154"/>
      <c r="J154"/>
      <c r="K154"/>
      <c r="L154"/>
      <c r="M154"/>
      <c r="N154"/>
      <c r="O154"/>
      <c r="P154"/>
      <c r="Q154"/>
      <c r="R154"/>
      <c r="S154"/>
      <c r="T154"/>
    </row>
    <row r="155" spans="2:20" x14ac:dyDescent="0.2">
      <c r="B155"/>
      <c r="C155"/>
      <c r="D155"/>
      <c r="E155"/>
      <c r="F155"/>
      <c r="G155"/>
      <c r="H155"/>
      <c r="I155"/>
      <c r="J155"/>
      <c r="K155"/>
      <c r="L155"/>
      <c r="M155"/>
      <c r="N155"/>
      <c r="O155"/>
      <c r="P155"/>
      <c r="Q155"/>
      <c r="R155"/>
      <c r="S155"/>
      <c r="T155"/>
    </row>
    <row r="156" spans="2:20" x14ac:dyDescent="0.2">
      <c r="B156"/>
      <c r="C156"/>
      <c r="D156"/>
      <c r="E156"/>
      <c r="F156"/>
      <c r="G156"/>
      <c r="H156"/>
      <c r="I156"/>
      <c r="J156"/>
      <c r="K156"/>
      <c r="L156"/>
      <c r="M156"/>
      <c r="N156"/>
      <c r="O156"/>
      <c r="P156"/>
      <c r="Q156"/>
      <c r="R156"/>
      <c r="S156"/>
      <c r="T156"/>
    </row>
    <row r="157" spans="2:20" x14ac:dyDescent="0.2">
      <c r="B157"/>
      <c r="C157"/>
      <c r="D157"/>
      <c r="E157"/>
      <c r="F157"/>
      <c r="G157"/>
      <c r="H157"/>
      <c r="I157"/>
      <c r="J157"/>
      <c r="K157"/>
      <c r="L157"/>
      <c r="M157"/>
      <c r="N157"/>
      <c r="O157"/>
      <c r="P157"/>
      <c r="Q157"/>
      <c r="R157"/>
      <c r="S157"/>
      <c r="T157"/>
    </row>
    <row r="158" spans="2:20" x14ac:dyDescent="0.2">
      <c r="B158"/>
      <c r="C158"/>
      <c r="D158"/>
      <c r="E158"/>
      <c r="F158"/>
      <c r="G158"/>
      <c r="H158"/>
      <c r="I158"/>
      <c r="J158"/>
      <c r="K158"/>
      <c r="L158"/>
      <c r="M158"/>
      <c r="N158"/>
      <c r="O158"/>
      <c r="P158"/>
      <c r="Q158"/>
      <c r="R158"/>
      <c r="S158"/>
      <c r="T158"/>
    </row>
    <row r="159" spans="2:20" x14ac:dyDescent="0.2">
      <c r="B159"/>
      <c r="C159"/>
      <c r="D159"/>
      <c r="E159"/>
      <c r="F159"/>
      <c r="G159"/>
      <c r="H159"/>
      <c r="I159"/>
      <c r="J159"/>
      <c r="K159"/>
      <c r="L159"/>
      <c r="M159"/>
      <c r="N159"/>
      <c r="O159"/>
      <c r="P159"/>
      <c r="Q159"/>
      <c r="R159"/>
      <c r="S159"/>
      <c r="T159"/>
    </row>
    <row r="160" spans="2:20" x14ac:dyDescent="0.2">
      <c r="B160"/>
      <c r="C160"/>
      <c r="D160"/>
      <c r="E160"/>
      <c r="F160"/>
      <c r="G160"/>
      <c r="H160"/>
      <c r="I160"/>
      <c r="J160"/>
      <c r="K160"/>
      <c r="L160"/>
      <c r="M160"/>
      <c r="N160"/>
      <c r="O160"/>
      <c r="P160"/>
      <c r="Q160"/>
      <c r="R160"/>
      <c r="S160"/>
      <c r="T160"/>
    </row>
    <row r="161" spans="2:20" x14ac:dyDescent="0.2">
      <c r="B161"/>
      <c r="C161"/>
      <c r="D161"/>
      <c r="E161"/>
      <c r="F161"/>
      <c r="G161"/>
      <c r="H161"/>
      <c r="I161"/>
      <c r="J161"/>
      <c r="K161"/>
      <c r="L161"/>
      <c r="M161"/>
      <c r="N161"/>
      <c r="O161"/>
      <c r="P161"/>
      <c r="Q161"/>
      <c r="R161"/>
      <c r="S161"/>
      <c r="T161"/>
    </row>
    <row r="162" spans="2:20" x14ac:dyDescent="0.2">
      <c r="B162"/>
      <c r="C162"/>
      <c r="D162"/>
      <c r="E162"/>
      <c r="F162"/>
      <c r="G162"/>
      <c r="H162"/>
      <c r="I162"/>
      <c r="J162"/>
      <c r="K162"/>
      <c r="L162"/>
      <c r="M162"/>
      <c r="N162"/>
      <c r="O162"/>
      <c r="P162"/>
      <c r="Q162"/>
      <c r="R162"/>
      <c r="S162"/>
      <c r="T162"/>
    </row>
    <row r="163" spans="2:20" x14ac:dyDescent="0.2">
      <c r="B163"/>
      <c r="C163"/>
      <c r="D163"/>
      <c r="E163"/>
      <c r="F163"/>
      <c r="G163"/>
      <c r="H163"/>
      <c r="I163"/>
      <c r="J163"/>
      <c r="K163"/>
      <c r="L163"/>
      <c r="M163"/>
      <c r="N163"/>
      <c r="O163"/>
      <c r="P163"/>
      <c r="Q163"/>
      <c r="R163"/>
      <c r="S163"/>
      <c r="T163"/>
    </row>
    <row r="164" spans="2:20" x14ac:dyDescent="0.2">
      <c r="B164"/>
      <c r="C164"/>
      <c r="D164"/>
      <c r="E164"/>
      <c r="F164"/>
      <c r="G164"/>
      <c r="H164"/>
      <c r="I164"/>
      <c r="J164"/>
      <c r="K164"/>
      <c r="L164"/>
      <c r="M164"/>
      <c r="N164"/>
      <c r="O164"/>
      <c r="P164"/>
      <c r="Q164"/>
      <c r="R164"/>
      <c r="S164"/>
      <c r="T164"/>
    </row>
    <row r="165" spans="2:20" x14ac:dyDescent="0.2">
      <c r="B165"/>
      <c r="C165"/>
      <c r="D165"/>
      <c r="E165"/>
      <c r="F165"/>
      <c r="G165"/>
      <c r="H165"/>
      <c r="I165"/>
      <c r="J165"/>
      <c r="K165"/>
      <c r="L165"/>
      <c r="M165"/>
      <c r="N165"/>
      <c r="O165"/>
      <c r="P165"/>
      <c r="Q165"/>
      <c r="R165"/>
      <c r="S165"/>
      <c r="T165"/>
    </row>
    <row r="166" spans="2:20" x14ac:dyDescent="0.2">
      <c r="B166"/>
      <c r="C166"/>
      <c r="D166"/>
      <c r="E166"/>
      <c r="F166"/>
      <c r="G166"/>
      <c r="H166"/>
      <c r="I166"/>
      <c r="J166"/>
      <c r="K166"/>
      <c r="L166"/>
      <c r="M166"/>
      <c r="N166"/>
      <c r="O166"/>
      <c r="P166"/>
      <c r="Q166"/>
      <c r="R166"/>
      <c r="S166"/>
      <c r="T166"/>
    </row>
    <row r="167" spans="2:20" x14ac:dyDescent="0.2">
      <c r="B167"/>
      <c r="C167"/>
      <c r="D167"/>
      <c r="E167"/>
      <c r="F167"/>
      <c r="G167"/>
      <c r="H167"/>
      <c r="I167"/>
      <c r="J167"/>
      <c r="K167"/>
      <c r="L167"/>
      <c r="M167"/>
      <c r="N167"/>
      <c r="O167"/>
      <c r="P167"/>
      <c r="Q167"/>
      <c r="R167"/>
      <c r="S167"/>
      <c r="T167"/>
    </row>
    <row r="168" spans="2:20" x14ac:dyDescent="0.2">
      <c r="B168"/>
      <c r="C168"/>
      <c r="D168"/>
      <c r="E168"/>
      <c r="F168"/>
      <c r="G168"/>
      <c r="H168"/>
      <c r="I168"/>
      <c r="J168"/>
      <c r="K168"/>
      <c r="L168"/>
      <c r="M168"/>
      <c r="N168"/>
      <c r="O168"/>
      <c r="P168"/>
      <c r="Q168"/>
      <c r="R168"/>
      <c r="S168"/>
      <c r="T168"/>
    </row>
    <row r="169" spans="2:20" x14ac:dyDescent="0.2">
      <c r="B169"/>
      <c r="C169"/>
      <c r="D169"/>
      <c r="E169"/>
      <c r="F169"/>
      <c r="G169"/>
      <c r="H169"/>
      <c r="I169"/>
      <c r="J169"/>
      <c r="K169"/>
      <c r="L169"/>
      <c r="M169"/>
      <c r="N169"/>
      <c r="O169"/>
      <c r="P169"/>
      <c r="Q169"/>
      <c r="R169"/>
      <c r="S169"/>
      <c r="T169"/>
    </row>
    <row r="170" spans="2:20" x14ac:dyDescent="0.2">
      <c r="B170"/>
      <c r="C170"/>
      <c r="D170"/>
      <c r="E170"/>
      <c r="F170"/>
      <c r="G170"/>
      <c r="H170"/>
      <c r="I170"/>
      <c r="J170"/>
      <c r="K170"/>
      <c r="L170"/>
      <c r="M170"/>
      <c r="N170"/>
      <c r="O170"/>
      <c r="P170"/>
      <c r="Q170"/>
      <c r="R170"/>
      <c r="S170"/>
      <c r="T170"/>
    </row>
    <row r="171" spans="2:20" x14ac:dyDescent="0.2">
      <c r="B171"/>
      <c r="C171"/>
      <c r="D171"/>
      <c r="E171"/>
      <c r="F171"/>
      <c r="G171"/>
      <c r="H171"/>
      <c r="I171"/>
      <c r="J171"/>
      <c r="K171"/>
      <c r="L171"/>
      <c r="M171"/>
      <c r="N171"/>
      <c r="O171"/>
      <c r="P171"/>
      <c r="Q171"/>
      <c r="R171"/>
      <c r="S171"/>
      <c r="T171"/>
    </row>
    <row r="172" spans="2:20" x14ac:dyDescent="0.2">
      <c r="B172"/>
      <c r="C172"/>
      <c r="D172"/>
      <c r="E172"/>
      <c r="F172"/>
      <c r="G172"/>
      <c r="H172"/>
      <c r="I172"/>
      <c r="J172"/>
      <c r="K172"/>
      <c r="L172"/>
      <c r="M172"/>
      <c r="N172"/>
      <c r="O172"/>
      <c r="P172"/>
      <c r="Q172"/>
      <c r="R172"/>
      <c r="S172"/>
      <c r="T172"/>
    </row>
    <row r="173" spans="2:20" x14ac:dyDescent="0.2">
      <c r="B173"/>
      <c r="C173"/>
      <c r="D173"/>
      <c r="E173"/>
      <c r="F173"/>
      <c r="G173"/>
      <c r="H173"/>
      <c r="I173"/>
      <c r="J173"/>
      <c r="K173"/>
      <c r="L173"/>
      <c r="M173"/>
      <c r="N173"/>
      <c r="O173"/>
      <c r="P173"/>
      <c r="Q173"/>
      <c r="R173"/>
      <c r="S173"/>
      <c r="T173"/>
    </row>
    <row r="174" spans="2:20" x14ac:dyDescent="0.2">
      <c r="B174"/>
      <c r="C174"/>
      <c r="D174"/>
      <c r="E174"/>
      <c r="F174"/>
      <c r="G174"/>
      <c r="H174"/>
      <c r="I174"/>
      <c r="J174"/>
      <c r="K174"/>
      <c r="L174"/>
      <c r="M174"/>
      <c r="N174"/>
      <c r="O174"/>
      <c r="P174"/>
      <c r="Q174"/>
      <c r="R174"/>
      <c r="S174"/>
      <c r="T174"/>
    </row>
    <row r="175" spans="2:20" x14ac:dyDescent="0.2">
      <c r="B175"/>
      <c r="C175"/>
      <c r="D175"/>
      <c r="E175"/>
      <c r="F175"/>
      <c r="G175"/>
      <c r="H175"/>
      <c r="I175"/>
      <c r="J175"/>
      <c r="K175"/>
      <c r="L175"/>
      <c r="M175"/>
      <c r="N175"/>
      <c r="O175"/>
      <c r="P175"/>
      <c r="Q175"/>
      <c r="R175"/>
      <c r="S175"/>
      <c r="T175"/>
    </row>
    <row r="176" spans="2:20" x14ac:dyDescent="0.2">
      <c r="B176"/>
      <c r="C176"/>
      <c r="D176"/>
      <c r="E176"/>
      <c r="F176"/>
      <c r="G176"/>
      <c r="H176"/>
      <c r="I176"/>
      <c r="J176"/>
      <c r="K176"/>
      <c r="L176"/>
      <c r="M176"/>
      <c r="N176"/>
      <c r="O176"/>
      <c r="P176"/>
      <c r="Q176"/>
      <c r="R176"/>
      <c r="S176"/>
      <c r="T176"/>
    </row>
    <row r="177" spans="2:20" x14ac:dyDescent="0.2">
      <c r="B177"/>
      <c r="C177"/>
      <c r="D177"/>
      <c r="E177"/>
      <c r="F177"/>
      <c r="G177"/>
      <c r="H177"/>
      <c r="I177"/>
      <c r="J177"/>
      <c r="K177"/>
      <c r="L177"/>
      <c r="M177"/>
      <c r="N177"/>
      <c r="O177"/>
      <c r="P177"/>
      <c r="Q177"/>
      <c r="R177"/>
      <c r="S177"/>
      <c r="T177"/>
    </row>
    <row r="178" spans="2:20" x14ac:dyDescent="0.2">
      <c r="B178"/>
      <c r="C178"/>
      <c r="D178"/>
      <c r="E178"/>
      <c r="F178"/>
      <c r="G178"/>
      <c r="H178"/>
      <c r="I178"/>
      <c r="J178"/>
      <c r="K178"/>
      <c r="L178"/>
      <c r="M178"/>
      <c r="N178"/>
      <c r="O178"/>
      <c r="P178"/>
      <c r="Q178"/>
      <c r="R178"/>
      <c r="S178"/>
      <c r="T178"/>
    </row>
    <row r="179" spans="2:20" x14ac:dyDescent="0.2">
      <c r="B179"/>
      <c r="C179"/>
      <c r="D179"/>
      <c r="E179"/>
      <c r="F179"/>
      <c r="G179"/>
      <c r="H179"/>
      <c r="I179"/>
      <c r="J179"/>
      <c r="K179"/>
      <c r="L179"/>
      <c r="M179"/>
      <c r="N179"/>
      <c r="O179"/>
      <c r="P179"/>
      <c r="Q179"/>
      <c r="R179"/>
      <c r="S179"/>
      <c r="T179"/>
    </row>
    <row r="180" spans="2:20" x14ac:dyDescent="0.2">
      <c r="B180"/>
      <c r="C180"/>
      <c r="D180"/>
      <c r="E180"/>
      <c r="F180"/>
      <c r="G180"/>
      <c r="H180"/>
      <c r="I180"/>
      <c r="J180"/>
      <c r="K180"/>
      <c r="L180"/>
      <c r="M180"/>
      <c r="N180"/>
      <c r="O180"/>
      <c r="P180"/>
      <c r="Q180"/>
      <c r="R180"/>
      <c r="S180"/>
      <c r="T180"/>
    </row>
    <row r="181" spans="2:20" x14ac:dyDescent="0.2">
      <c r="B181"/>
      <c r="C181"/>
      <c r="D181"/>
      <c r="E181"/>
      <c r="F181"/>
      <c r="G181"/>
      <c r="H181"/>
      <c r="I181"/>
      <c r="J181"/>
      <c r="K181"/>
      <c r="L181"/>
      <c r="M181"/>
      <c r="N181"/>
      <c r="O181"/>
      <c r="P181"/>
      <c r="Q181"/>
      <c r="R181"/>
      <c r="S181"/>
      <c r="T181"/>
    </row>
    <row r="182" spans="2:20" x14ac:dyDescent="0.2">
      <c r="B182"/>
      <c r="C182"/>
      <c r="D182"/>
      <c r="E182"/>
      <c r="F182"/>
      <c r="G182"/>
      <c r="H182"/>
      <c r="I182"/>
      <c r="J182"/>
      <c r="K182"/>
      <c r="L182"/>
      <c r="M182"/>
      <c r="N182"/>
      <c r="O182"/>
      <c r="P182"/>
      <c r="Q182"/>
      <c r="R182"/>
      <c r="S182"/>
      <c r="T182"/>
    </row>
    <row r="183" spans="2:20" x14ac:dyDescent="0.2">
      <c r="B183"/>
      <c r="C183"/>
      <c r="D183"/>
      <c r="E183"/>
      <c r="F183"/>
      <c r="G183"/>
      <c r="H183"/>
      <c r="I183"/>
      <c r="J183"/>
      <c r="K183"/>
      <c r="L183"/>
      <c r="M183"/>
      <c r="N183"/>
      <c r="O183"/>
      <c r="P183"/>
      <c r="Q183"/>
      <c r="R183"/>
      <c r="S183"/>
      <c r="T183"/>
    </row>
    <row r="184" spans="2:20" x14ac:dyDescent="0.2">
      <c r="B184"/>
      <c r="C184"/>
      <c r="D184"/>
      <c r="E184"/>
      <c r="F184"/>
      <c r="G184"/>
      <c r="H184"/>
      <c r="I184"/>
      <c r="J184"/>
      <c r="K184"/>
      <c r="L184"/>
      <c r="M184"/>
      <c r="N184"/>
      <c r="O184"/>
      <c r="P184"/>
      <c r="Q184"/>
      <c r="R184"/>
      <c r="S184"/>
      <c r="T184"/>
    </row>
    <row r="185" spans="2:20" x14ac:dyDescent="0.2">
      <c r="B185"/>
      <c r="C185"/>
      <c r="D185"/>
      <c r="E185"/>
      <c r="F185"/>
      <c r="G185"/>
      <c r="H185"/>
      <c r="I185"/>
      <c r="J185"/>
      <c r="K185"/>
      <c r="L185"/>
      <c r="M185"/>
      <c r="N185"/>
      <c r="O185"/>
      <c r="P185"/>
      <c r="Q185"/>
      <c r="R185"/>
      <c r="S185"/>
      <c r="T185"/>
    </row>
    <row r="186" spans="2:20" x14ac:dyDescent="0.2">
      <c r="B186"/>
      <c r="C186"/>
      <c r="D186"/>
      <c r="E186"/>
      <c r="F186"/>
      <c r="G186"/>
      <c r="H186"/>
      <c r="I186"/>
      <c r="J186"/>
      <c r="K186"/>
      <c r="L186"/>
      <c r="M186"/>
      <c r="N186"/>
      <c r="O186"/>
      <c r="P186"/>
      <c r="Q186"/>
      <c r="R186"/>
      <c r="S186"/>
      <c r="T186"/>
    </row>
    <row r="187" spans="2:20" x14ac:dyDescent="0.2">
      <c r="B187"/>
      <c r="C187"/>
      <c r="D187"/>
      <c r="E187"/>
      <c r="F187"/>
      <c r="G187"/>
      <c r="H187"/>
      <c r="I187"/>
      <c r="J187"/>
      <c r="K187"/>
      <c r="L187"/>
      <c r="M187"/>
      <c r="N187"/>
      <c r="O187"/>
      <c r="P187"/>
      <c r="Q187"/>
      <c r="R187"/>
      <c r="S187"/>
      <c r="T187"/>
    </row>
    <row r="188" spans="2:20" x14ac:dyDescent="0.2">
      <c r="B188"/>
      <c r="C188"/>
      <c r="D188"/>
      <c r="E188"/>
      <c r="F188"/>
      <c r="G188"/>
      <c r="H188"/>
      <c r="I188"/>
      <c r="J188"/>
      <c r="K188"/>
      <c r="L188"/>
      <c r="M188"/>
      <c r="N188"/>
      <c r="O188"/>
      <c r="P188"/>
      <c r="Q188"/>
      <c r="R188"/>
      <c r="S188"/>
      <c r="T188"/>
    </row>
    <row r="189" spans="2:20" x14ac:dyDescent="0.2">
      <c r="B189"/>
      <c r="C189"/>
      <c r="D189"/>
      <c r="E189"/>
      <c r="F189"/>
      <c r="G189"/>
      <c r="H189"/>
      <c r="I189"/>
      <c r="J189"/>
      <c r="K189"/>
      <c r="L189"/>
      <c r="M189"/>
      <c r="N189"/>
      <c r="O189"/>
      <c r="P189"/>
      <c r="Q189"/>
      <c r="R189"/>
      <c r="S189"/>
      <c r="T189"/>
    </row>
    <row r="190" spans="2:20" x14ac:dyDescent="0.2">
      <c r="B190"/>
      <c r="C190"/>
      <c r="D190"/>
      <c r="E190"/>
      <c r="F190"/>
      <c r="G190"/>
      <c r="H190"/>
      <c r="I190"/>
      <c r="J190"/>
      <c r="K190"/>
      <c r="L190"/>
      <c r="M190"/>
      <c r="N190"/>
      <c r="O190"/>
      <c r="P190"/>
      <c r="Q190"/>
      <c r="R190"/>
      <c r="S190"/>
      <c r="T190"/>
    </row>
    <row r="191" spans="2:20" x14ac:dyDescent="0.2">
      <c r="B191"/>
      <c r="C191"/>
      <c r="D191"/>
      <c r="E191"/>
      <c r="F191"/>
      <c r="G191"/>
      <c r="H191"/>
      <c r="I191"/>
      <c r="J191"/>
      <c r="K191"/>
      <c r="L191"/>
      <c r="M191"/>
      <c r="N191"/>
      <c r="O191"/>
      <c r="P191"/>
      <c r="Q191"/>
      <c r="R191"/>
      <c r="S191"/>
      <c r="T191"/>
    </row>
    <row r="192" spans="2:20" x14ac:dyDescent="0.2">
      <c r="B192"/>
      <c r="C192"/>
      <c r="D192"/>
      <c r="E192"/>
      <c r="F192"/>
      <c r="G192"/>
      <c r="H192"/>
      <c r="I192"/>
      <c r="J192"/>
      <c r="K192"/>
      <c r="L192"/>
      <c r="M192"/>
      <c r="N192"/>
      <c r="O192"/>
      <c r="P192"/>
      <c r="Q192"/>
      <c r="R192"/>
      <c r="S192"/>
      <c r="T192"/>
    </row>
    <row r="193" spans="2:20" x14ac:dyDescent="0.2">
      <c r="B193"/>
      <c r="C193"/>
      <c r="D193"/>
      <c r="E193"/>
      <c r="F193"/>
      <c r="G193"/>
      <c r="H193"/>
      <c r="I193"/>
      <c r="J193"/>
      <c r="K193"/>
      <c r="L193"/>
      <c r="M193"/>
      <c r="N193"/>
      <c r="O193"/>
      <c r="P193"/>
      <c r="Q193"/>
      <c r="R193"/>
      <c r="S193"/>
      <c r="T193"/>
    </row>
    <row r="194" spans="2:20" x14ac:dyDescent="0.2">
      <c r="B194"/>
      <c r="C194"/>
      <c r="D194"/>
      <c r="E194"/>
      <c r="F194"/>
      <c r="G194"/>
      <c r="H194"/>
      <c r="I194"/>
      <c r="J194"/>
      <c r="K194"/>
      <c r="L194"/>
      <c r="M194"/>
      <c r="N194"/>
      <c r="O194"/>
      <c r="P194"/>
      <c r="Q194"/>
      <c r="R194"/>
      <c r="S194"/>
      <c r="T194"/>
    </row>
    <row r="195" spans="2:20" x14ac:dyDescent="0.2">
      <c r="B195"/>
      <c r="C195"/>
      <c r="D195"/>
      <c r="E195"/>
      <c r="F195"/>
      <c r="G195"/>
      <c r="H195"/>
      <c r="I195"/>
      <c r="J195"/>
      <c r="K195"/>
      <c r="L195"/>
      <c r="M195"/>
      <c r="N195"/>
      <c r="O195"/>
      <c r="P195"/>
      <c r="Q195"/>
      <c r="R195"/>
      <c r="S195"/>
      <c r="T195"/>
    </row>
    <row r="196" spans="2:20" x14ac:dyDescent="0.2">
      <c r="B196"/>
      <c r="C196"/>
      <c r="D196"/>
      <c r="E196"/>
      <c r="F196"/>
      <c r="G196"/>
      <c r="H196"/>
      <c r="I196"/>
      <c r="J196"/>
      <c r="K196"/>
      <c r="L196"/>
      <c r="M196"/>
      <c r="N196"/>
      <c r="O196"/>
      <c r="P196"/>
      <c r="Q196"/>
      <c r="R196"/>
      <c r="S196"/>
      <c r="T196"/>
    </row>
    <row r="197" spans="2:20" x14ac:dyDescent="0.2">
      <c r="B197"/>
      <c r="C197"/>
      <c r="D197"/>
      <c r="E197"/>
      <c r="F197"/>
      <c r="G197"/>
      <c r="H197"/>
      <c r="I197"/>
      <c r="J197"/>
      <c r="K197"/>
      <c r="L197"/>
      <c r="M197"/>
      <c r="N197"/>
      <c r="O197"/>
      <c r="P197"/>
      <c r="Q197"/>
      <c r="R197"/>
      <c r="S197"/>
      <c r="T197"/>
    </row>
    <row r="198" spans="2:20" x14ac:dyDescent="0.2">
      <c r="B198"/>
      <c r="C198"/>
      <c r="D198"/>
      <c r="E198"/>
      <c r="F198"/>
      <c r="G198"/>
      <c r="H198"/>
      <c r="I198"/>
      <c r="J198"/>
      <c r="K198"/>
      <c r="L198"/>
      <c r="M198"/>
      <c r="N198"/>
      <c r="O198"/>
      <c r="P198"/>
      <c r="Q198"/>
      <c r="R198"/>
      <c r="S198"/>
      <c r="T198"/>
    </row>
    <row r="199" spans="2:20" x14ac:dyDescent="0.2">
      <c r="B199"/>
      <c r="C199"/>
      <c r="D199"/>
      <c r="E199"/>
      <c r="F199"/>
      <c r="G199"/>
      <c r="H199"/>
      <c r="I199"/>
      <c r="J199"/>
      <c r="K199"/>
      <c r="L199"/>
      <c r="M199"/>
      <c r="N199"/>
      <c r="O199"/>
      <c r="P199"/>
      <c r="Q199"/>
      <c r="R199"/>
      <c r="S199"/>
      <c r="T199"/>
    </row>
    <row r="200" spans="2:20" x14ac:dyDescent="0.2">
      <c r="B200"/>
      <c r="C200"/>
      <c r="D200"/>
      <c r="E200"/>
      <c r="F200"/>
      <c r="G200"/>
      <c r="H200"/>
      <c r="I200"/>
      <c r="J200"/>
      <c r="K200"/>
      <c r="L200"/>
      <c r="M200"/>
      <c r="N200"/>
      <c r="O200"/>
      <c r="P200"/>
      <c r="Q200"/>
      <c r="R200"/>
      <c r="S200"/>
      <c r="T200"/>
    </row>
    <row r="201" spans="2:20" x14ac:dyDescent="0.2">
      <c r="B201"/>
      <c r="C201"/>
      <c r="D201"/>
      <c r="E201"/>
      <c r="F201"/>
      <c r="G201"/>
      <c r="H201"/>
      <c r="I201"/>
      <c r="J201"/>
      <c r="K201"/>
      <c r="L201"/>
      <c r="M201"/>
      <c r="N201"/>
      <c r="O201"/>
      <c r="P201"/>
      <c r="Q201"/>
      <c r="R201"/>
      <c r="S201"/>
      <c r="T201"/>
    </row>
    <row r="202" spans="2:20" x14ac:dyDescent="0.2">
      <c r="B202"/>
      <c r="C202"/>
      <c r="D202"/>
      <c r="E202"/>
      <c r="F202"/>
      <c r="G202"/>
      <c r="H202"/>
      <c r="I202"/>
      <c r="J202"/>
      <c r="K202"/>
      <c r="L202"/>
      <c r="M202"/>
      <c r="N202"/>
      <c r="O202"/>
      <c r="P202"/>
      <c r="Q202"/>
      <c r="R202"/>
      <c r="S202"/>
      <c r="T202"/>
    </row>
    <row r="203" spans="2:20" x14ac:dyDescent="0.2">
      <c r="B203"/>
      <c r="C203"/>
      <c r="D203"/>
      <c r="E203"/>
      <c r="F203"/>
      <c r="G203"/>
      <c r="H203"/>
      <c r="I203"/>
      <c r="J203"/>
      <c r="K203"/>
      <c r="L203"/>
      <c r="M203"/>
      <c r="N203"/>
      <c r="O203"/>
      <c r="P203"/>
      <c r="Q203"/>
      <c r="R203"/>
      <c r="S203"/>
      <c r="T203"/>
    </row>
    <row r="204" spans="2:20" x14ac:dyDescent="0.2">
      <c r="B204"/>
      <c r="C204"/>
      <c r="D204"/>
      <c r="E204"/>
      <c r="F204"/>
      <c r="G204"/>
      <c r="H204"/>
      <c r="I204"/>
      <c r="J204"/>
      <c r="K204"/>
      <c r="L204"/>
      <c r="M204"/>
      <c r="N204"/>
      <c r="O204"/>
      <c r="P204"/>
      <c r="Q204"/>
      <c r="R204"/>
      <c r="S204"/>
      <c r="T204"/>
    </row>
    <row r="205" spans="2:20" x14ac:dyDescent="0.2">
      <c r="B205"/>
      <c r="C205"/>
      <c r="D205"/>
      <c r="E205"/>
      <c r="F205"/>
      <c r="G205"/>
      <c r="H205"/>
      <c r="I205"/>
      <c r="J205"/>
      <c r="K205"/>
      <c r="L205"/>
      <c r="M205"/>
      <c r="N205"/>
      <c r="O205"/>
      <c r="P205"/>
      <c r="Q205"/>
      <c r="R205"/>
      <c r="S205"/>
      <c r="T205"/>
    </row>
    <row r="206" spans="2:20" x14ac:dyDescent="0.2">
      <c r="B206"/>
      <c r="C206"/>
      <c r="D206"/>
      <c r="E206"/>
      <c r="F206"/>
      <c r="G206"/>
      <c r="H206"/>
      <c r="I206"/>
      <c r="J206"/>
      <c r="K206"/>
      <c r="L206"/>
      <c r="M206"/>
      <c r="N206"/>
      <c r="O206"/>
      <c r="P206"/>
      <c r="Q206"/>
      <c r="R206"/>
      <c r="S206"/>
      <c r="T206"/>
    </row>
    <row r="207" spans="2:20" x14ac:dyDescent="0.2">
      <c r="B207"/>
      <c r="C207"/>
      <c r="D207"/>
      <c r="E207"/>
      <c r="F207"/>
      <c r="G207"/>
      <c r="H207"/>
      <c r="I207"/>
      <c r="J207"/>
      <c r="K207"/>
      <c r="L207"/>
      <c r="M207"/>
      <c r="N207"/>
      <c r="O207"/>
      <c r="P207"/>
      <c r="Q207"/>
      <c r="R207"/>
      <c r="S207"/>
      <c r="T207"/>
    </row>
    <row r="208" spans="2:20" x14ac:dyDescent="0.2">
      <c r="B208"/>
      <c r="C208"/>
      <c r="D208"/>
      <c r="E208"/>
      <c r="F208"/>
      <c r="G208"/>
      <c r="H208"/>
      <c r="I208"/>
      <c r="J208"/>
      <c r="K208"/>
      <c r="L208"/>
      <c r="M208"/>
      <c r="N208"/>
      <c r="O208"/>
      <c r="P208"/>
      <c r="Q208"/>
      <c r="R208"/>
      <c r="S208"/>
      <c r="T208"/>
    </row>
    <row r="209" spans="2:20" x14ac:dyDescent="0.2">
      <c r="B209"/>
      <c r="C209"/>
      <c r="D209"/>
      <c r="E209"/>
      <c r="F209"/>
      <c r="G209"/>
      <c r="H209"/>
      <c r="I209"/>
      <c r="J209"/>
      <c r="K209"/>
      <c r="L209"/>
      <c r="M209"/>
      <c r="N209"/>
      <c r="O209"/>
      <c r="P209"/>
      <c r="Q209"/>
      <c r="R209"/>
      <c r="S209"/>
      <c r="T209"/>
    </row>
    <row r="210" spans="2:20" x14ac:dyDescent="0.2">
      <c r="B210"/>
      <c r="C210"/>
      <c r="D210"/>
      <c r="E210"/>
      <c r="F210"/>
      <c r="G210"/>
      <c r="H210"/>
      <c r="I210"/>
      <c r="J210"/>
      <c r="K210"/>
      <c r="L210"/>
      <c r="M210"/>
      <c r="N210"/>
      <c r="O210"/>
      <c r="P210"/>
      <c r="Q210"/>
      <c r="R210"/>
      <c r="S210"/>
      <c r="T210"/>
    </row>
    <row r="211" spans="2:20" x14ac:dyDescent="0.2">
      <c r="B211"/>
      <c r="C211"/>
      <c r="D211"/>
      <c r="E211"/>
      <c r="F211"/>
      <c r="G211"/>
      <c r="H211"/>
      <c r="I211"/>
      <c r="J211"/>
      <c r="K211"/>
      <c r="L211"/>
      <c r="M211"/>
      <c r="N211"/>
      <c r="O211"/>
      <c r="P211"/>
      <c r="Q211"/>
      <c r="R211"/>
      <c r="S211"/>
      <c r="T211"/>
    </row>
    <row r="212" spans="2:20" x14ac:dyDescent="0.2">
      <c r="B212"/>
      <c r="C212"/>
      <c r="D212"/>
      <c r="E212"/>
      <c r="F212"/>
      <c r="G212"/>
      <c r="H212"/>
      <c r="I212"/>
      <c r="J212"/>
      <c r="K212"/>
      <c r="L212"/>
      <c r="M212"/>
      <c r="N212"/>
      <c r="O212"/>
      <c r="P212"/>
      <c r="Q212"/>
      <c r="R212"/>
      <c r="S212"/>
      <c r="T212"/>
    </row>
    <row r="213" spans="2:20" x14ac:dyDescent="0.2">
      <c r="B213"/>
      <c r="C213"/>
      <c r="D213"/>
      <c r="E213"/>
      <c r="F213"/>
      <c r="G213"/>
      <c r="H213"/>
      <c r="I213"/>
      <c r="J213"/>
      <c r="K213"/>
      <c r="L213"/>
      <c r="M213"/>
      <c r="N213"/>
      <c r="O213"/>
      <c r="P213"/>
      <c r="Q213"/>
      <c r="R213"/>
      <c r="S213"/>
      <c r="T213"/>
    </row>
    <row r="214" spans="2:20" x14ac:dyDescent="0.2">
      <c r="B214"/>
      <c r="C214"/>
      <c r="D214"/>
      <c r="E214"/>
      <c r="F214"/>
      <c r="G214"/>
      <c r="H214"/>
      <c r="I214"/>
      <c r="J214"/>
      <c r="K214"/>
      <c r="L214"/>
      <c r="M214"/>
      <c r="N214"/>
      <c r="O214"/>
      <c r="P214"/>
      <c r="Q214"/>
      <c r="R214"/>
      <c r="S214"/>
      <c r="T214"/>
    </row>
    <row r="215" spans="2:20" x14ac:dyDescent="0.2">
      <c r="B215"/>
      <c r="C215"/>
      <c r="D215"/>
      <c r="E215"/>
      <c r="F215"/>
      <c r="G215"/>
      <c r="H215"/>
      <c r="I215"/>
      <c r="J215"/>
      <c r="K215"/>
      <c r="L215"/>
      <c r="M215"/>
      <c r="N215"/>
      <c r="O215"/>
      <c r="P215"/>
      <c r="Q215"/>
      <c r="R215"/>
      <c r="S215"/>
      <c r="T215"/>
    </row>
    <row r="216" spans="2:20" x14ac:dyDescent="0.2">
      <c r="B216"/>
      <c r="C216"/>
      <c r="D216"/>
      <c r="E216"/>
      <c r="F216"/>
      <c r="G216"/>
      <c r="H216"/>
      <c r="I216"/>
      <c r="J216"/>
      <c r="K216"/>
      <c r="L216"/>
      <c r="M216"/>
      <c r="N216"/>
      <c r="O216"/>
      <c r="P216"/>
      <c r="Q216"/>
      <c r="R216"/>
      <c r="S216"/>
      <c r="T216"/>
    </row>
    <row r="217" spans="2:20" x14ac:dyDescent="0.2">
      <c r="B217"/>
      <c r="C217"/>
      <c r="D217"/>
      <c r="E217"/>
      <c r="F217"/>
      <c r="G217"/>
      <c r="H217"/>
      <c r="I217"/>
      <c r="J217"/>
      <c r="K217"/>
      <c r="L217"/>
      <c r="M217"/>
      <c r="N217"/>
      <c r="O217"/>
      <c r="P217"/>
      <c r="Q217"/>
      <c r="R217"/>
      <c r="S217"/>
      <c r="T217"/>
    </row>
    <row r="218" spans="2:20" x14ac:dyDescent="0.2">
      <c r="B218"/>
      <c r="C218"/>
      <c r="D218"/>
      <c r="E218"/>
      <c r="F218"/>
      <c r="G218"/>
      <c r="H218"/>
      <c r="I218"/>
      <c r="J218"/>
      <c r="K218"/>
      <c r="L218"/>
      <c r="M218"/>
      <c r="N218"/>
      <c r="O218"/>
      <c r="P218"/>
      <c r="Q218"/>
      <c r="R218"/>
      <c r="S218"/>
      <c r="T218"/>
    </row>
    <row r="219" spans="2:20" x14ac:dyDescent="0.2">
      <c r="B219"/>
      <c r="C219"/>
      <c r="D219"/>
      <c r="E219"/>
      <c r="F219"/>
      <c r="G219"/>
      <c r="H219"/>
      <c r="I219"/>
      <c r="J219"/>
      <c r="K219"/>
      <c r="L219"/>
      <c r="M219"/>
      <c r="N219"/>
      <c r="O219"/>
      <c r="P219"/>
      <c r="Q219"/>
      <c r="R219"/>
      <c r="S219"/>
      <c r="T219"/>
    </row>
    <row r="220" spans="2:20" x14ac:dyDescent="0.2">
      <c r="B220"/>
      <c r="C220"/>
      <c r="D220"/>
      <c r="E220"/>
      <c r="F220"/>
      <c r="G220"/>
      <c r="H220"/>
      <c r="I220"/>
      <c r="J220"/>
      <c r="K220"/>
      <c r="L220"/>
      <c r="M220"/>
      <c r="N220"/>
      <c r="O220"/>
      <c r="P220"/>
      <c r="Q220"/>
      <c r="R220"/>
      <c r="S220"/>
      <c r="T220"/>
    </row>
    <row r="221" spans="2:20" x14ac:dyDescent="0.2">
      <c r="B221"/>
      <c r="C221"/>
      <c r="D221"/>
      <c r="E221"/>
      <c r="F221"/>
      <c r="G221"/>
      <c r="H221"/>
      <c r="I221"/>
      <c r="J221"/>
      <c r="K221"/>
      <c r="L221"/>
      <c r="M221"/>
      <c r="N221"/>
      <c r="O221"/>
      <c r="P221"/>
      <c r="Q221"/>
      <c r="R221"/>
      <c r="S221"/>
      <c r="T221"/>
    </row>
    <row r="222" spans="2:20" x14ac:dyDescent="0.2">
      <c r="B222"/>
      <c r="C222"/>
      <c r="D222"/>
      <c r="E222"/>
      <c r="F222"/>
      <c r="G222"/>
      <c r="H222"/>
      <c r="I222"/>
      <c r="J222"/>
      <c r="K222"/>
      <c r="L222"/>
      <c r="M222"/>
      <c r="N222"/>
      <c r="O222"/>
      <c r="P222"/>
      <c r="Q222"/>
      <c r="R222"/>
      <c r="S222"/>
      <c r="T222"/>
    </row>
    <row r="223" spans="2:20" x14ac:dyDescent="0.2">
      <c r="B223"/>
      <c r="C223"/>
      <c r="D223"/>
      <c r="E223"/>
      <c r="F223"/>
      <c r="G223"/>
      <c r="H223"/>
      <c r="I223"/>
      <c r="J223"/>
      <c r="K223"/>
      <c r="L223"/>
      <c r="M223"/>
      <c r="N223"/>
      <c r="O223"/>
      <c r="P223"/>
      <c r="Q223"/>
      <c r="R223"/>
      <c r="S223"/>
      <c r="T223"/>
    </row>
    <row r="224" spans="2:20" x14ac:dyDescent="0.2">
      <c r="B224"/>
      <c r="C224"/>
      <c r="D224"/>
      <c r="E224"/>
      <c r="F224"/>
      <c r="G224"/>
      <c r="H224"/>
      <c r="I224"/>
      <c r="J224"/>
      <c r="K224"/>
      <c r="L224"/>
      <c r="M224"/>
      <c r="N224"/>
      <c r="O224"/>
      <c r="P224"/>
      <c r="Q224"/>
      <c r="R224"/>
      <c r="S224"/>
      <c r="T224"/>
    </row>
    <row r="225" spans="2:20" x14ac:dyDescent="0.2">
      <c r="B225"/>
      <c r="C225"/>
      <c r="D225"/>
      <c r="E225"/>
      <c r="F225"/>
      <c r="G225"/>
      <c r="H225"/>
      <c r="I225"/>
      <c r="J225"/>
      <c r="K225"/>
      <c r="L225"/>
      <c r="M225"/>
      <c r="N225"/>
      <c r="O225"/>
      <c r="P225"/>
      <c r="Q225"/>
      <c r="R225"/>
      <c r="S225"/>
      <c r="T225"/>
    </row>
    <row r="226" spans="2:20" x14ac:dyDescent="0.2">
      <c r="B226"/>
      <c r="C226"/>
      <c r="D226"/>
      <c r="E226"/>
      <c r="F226"/>
      <c r="G226"/>
      <c r="H226"/>
      <c r="I226"/>
      <c r="J226"/>
      <c r="K226"/>
      <c r="L226"/>
      <c r="M226"/>
      <c r="N226"/>
      <c r="O226"/>
      <c r="P226"/>
      <c r="Q226"/>
      <c r="R226"/>
      <c r="S226"/>
      <c r="T226"/>
    </row>
    <row r="227" spans="2:20" x14ac:dyDescent="0.2">
      <c r="B227"/>
      <c r="C227"/>
      <c r="D227"/>
      <c r="E227"/>
      <c r="F227"/>
      <c r="G227"/>
      <c r="H227"/>
      <c r="I227"/>
      <c r="J227"/>
      <c r="K227"/>
      <c r="L227"/>
      <c r="M227"/>
      <c r="N227"/>
      <c r="O227"/>
      <c r="P227"/>
      <c r="Q227"/>
      <c r="R227"/>
      <c r="S227"/>
      <c r="T227"/>
    </row>
    <row r="228" spans="2:20" x14ac:dyDescent="0.2">
      <c r="B228"/>
      <c r="C228"/>
      <c r="D228"/>
      <c r="E228"/>
      <c r="F228"/>
      <c r="G228"/>
      <c r="H228"/>
      <c r="I228"/>
      <c r="J228"/>
      <c r="K228"/>
      <c r="L228"/>
      <c r="M228"/>
      <c r="N228"/>
      <c r="O228"/>
      <c r="P228"/>
      <c r="Q228"/>
      <c r="R228"/>
      <c r="S228"/>
      <c r="T228"/>
    </row>
    <row r="229" spans="2:20" x14ac:dyDescent="0.2">
      <c r="B229"/>
      <c r="C229"/>
      <c r="D229"/>
      <c r="E229"/>
      <c r="F229"/>
      <c r="G229"/>
      <c r="H229"/>
      <c r="I229"/>
      <c r="J229"/>
      <c r="K229"/>
      <c r="L229"/>
      <c r="M229"/>
      <c r="N229"/>
      <c r="O229"/>
      <c r="P229"/>
      <c r="Q229"/>
      <c r="R229"/>
      <c r="S229"/>
      <c r="T229"/>
    </row>
    <row r="230" spans="2:20" x14ac:dyDescent="0.2">
      <c r="B230"/>
      <c r="C230"/>
      <c r="D230"/>
      <c r="E230"/>
      <c r="F230"/>
      <c r="G230"/>
      <c r="H230"/>
      <c r="I230"/>
      <c r="J230"/>
      <c r="K230"/>
      <c r="L230"/>
      <c r="M230"/>
      <c r="N230"/>
      <c r="O230"/>
      <c r="P230"/>
      <c r="Q230"/>
      <c r="R230"/>
      <c r="S230"/>
      <c r="T230"/>
    </row>
    <row r="231" spans="2:20" x14ac:dyDescent="0.2">
      <c r="B231"/>
      <c r="C231"/>
      <c r="D231"/>
      <c r="E231"/>
      <c r="F231"/>
      <c r="G231"/>
      <c r="H231"/>
      <c r="I231"/>
      <c r="J231"/>
      <c r="K231"/>
      <c r="L231"/>
      <c r="M231"/>
      <c r="N231"/>
      <c r="O231"/>
      <c r="P231"/>
      <c r="Q231"/>
      <c r="R231"/>
      <c r="S231"/>
      <c r="T231"/>
    </row>
    <row r="232" spans="2:20" x14ac:dyDescent="0.2">
      <c r="B232"/>
      <c r="C232"/>
      <c r="D232"/>
      <c r="E232"/>
      <c r="F232"/>
      <c r="G232"/>
      <c r="H232"/>
      <c r="I232"/>
      <c r="J232"/>
      <c r="K232"/>
      <c r="L232"/>
      <c r="M232"/>
      <c r="N232"/>
      <c r="O232"/>
      <c r="P232"/>
      <c r="Q232"/>
      <c r="R232"/>
      <c r="S232"/>
      <c r="T232"/>
    </row>
    <row r="233" spans="2:20" x14ac:dyDescent="0.2">
      <c r="B233"/>
      <c r="C233"/>
      <c r="D233"/>
      <c r="E233"/>
      <c r="F233"/>
      <c r="G233"/>
      <c r="H233"/>
      <c r="I233"/>
      <c r="J233"/>
      <c r="K233"/>
      <c r="L233"/>
      <c r="M233"/>
      <c r="N233"/>
      <c r="O233"/>
      <c r="P233"/>
      <c r="Q233"/>
      <c r="R233"/>
      <c r="S233"/>
      <c r="T233"/>
    </row>
    <row r="234" spans="2:20" x14ac:dyDescent="0.2">
      <c r="B234"/>
      <c r="C234"/>
      <c r="D234"/>
      <c r="E234"/>
      <c r="F234"/>
      <c r="G234"/>
      <c r="H234"/>
      <c r="I234"/>
      <c r="J234"/>
      <c r="K234"/>
      <c r="L234"/>
      <c r="M234"/>
      <c r="N234"/>
      <c r="O234"/>
      <c r="P234"/>
      <c r="Q234"/>
      <c r="R234"/>
      <c r="S234"/>
      <c r="T234"/>
    </row>
    <row r="235" spans="2:20" x14ac:dyDescent="0.2">
      <c r="B235"/>
      <c r="C235"/>
      <c r="D235"/>
      <c r="E235"/>
      <c r="F235"/>
      <c r="G235"/>
      <c r="H235"/>
      <c r="I235"/>
      <c r="J235"/>
      <c r="K235"/>
      <c r="L235"/>
      <c r="M235"/>
      <c r="N235"/>
      <c r="O235"/>
      <c r="P235"/>
      <c r="Q235"/>
      <c r="R235"/>
      <c r="S235"/>
      <c r="T235"/>
    </row>
    <row r="236" spans="2:20" x14ac:dyDescent="0.2">
      <c r="B236"/>
      <c r="C236"/>
      <c r="D236"/>
      <c r="E236"/>
      <c r="F236"/>
      <c r="G236"/>
      <c r="H236"/>
      <c r="I236"/>
      <c r="J236"/>
      <c r="K236"/>
      <c r="L236"/>
      <c r="M236"/>
      <c r="N236"/>
      <c r="O236"/>
      <c r="P236"/>
      <c r="Q236"/>
      <c r="R236"/>
      <c r="S236"/>
      <c r="T236"/>
    </row>
    <row r="237" spans="2:20" x14ac:dyDescent="0.2">
      <c r="B237"/>
      <c r="C237"/>
      <c r="D237"/>
      <c r="E237"/>
      <c r="F237"/>
      <c r="G237"/>
      <c r="H237"/>
      <c r="I237"/>
      <c r="J237"/>
      <c r="K237"/>
      <c r="L237"/>
      <c r="M237"/>
      <c r="N237"/>
      <c r="O237"/>
      <c r="P237"/>
      <c r="Q237"/>
      <c r="R237"/>
      <c r="S237"/>
      <c r="T237"/>
    </row>
    <row r="238" spans="2:20" x14ac:dyDescent="0.2">
      <c r="B238"/>
      <c r="C238"/>
      <c r="D238"/>
      <c r="E238"/>
      <c r="F238"/>
      <c r="G238"/>
      <c r="H238"/>
      <c r="I238"/>
      <c r="J238"/>
      <c r="K238"/>
      <c r="L238"/>
      <c r="M238"/>
      <c r="N238"/>
      <c r="O238"/>
      <c r="P238"/>
      <c r="Q238"/>
      <c r="R238"/>
      <c r="S238"/>
      <c r="T238"/>
    </row>
    <row r="239" spans="2:20" x14ac:dyDescent="0.2">
      <c r="B239"/>
      <c r="C239"/>
      <c r="D239"/>
      <c r="E239"/>
      <c r="F239"/>
      <c r="G239"/>
      <c r="H239"/>
      <c r="I239"/>
      <c r="J239"/>
      <c r="K239"/>
      <c r="L239"/>
      <c r="M239"/>
      <c r="N239"/>
      <c r="O239"/>
      <c r="P239"/>
      <c r="Q239"/>
      <c r="R239"/>
      <c r="S239"/>
      <c r="T239"/>
    </row>
    <row r="240" spans="2:20" x14ac:dyDescent="0.2">
      <c r="B240"/>
      <c r="C240"/>
      <c r="D240"/>
      <c r="E240"/>
      <c r="F240"/>
      <c r="G240"/>
      <c r="H240"/>
      <c r="I240"/>
      <c r="J240"/>
      <c r="K240"/>
      <c r="L240"/>
      <c r="M240"/>
      <c r="N240"/>
      <c r="O240"/>
      <c r="P240"/>
      <c r="Q240"/>
      <c r="R240"/>
      <c r="S240"/>
      <c r="T240"/>
    </row>
    <row r="241" spans="2:20" x14ac:dyDescent="0.2">
      <c r="B241"/>
      <c r="C241"/>
      <c r="D241"/>
      <c r="E241"/>
      <c r="F241"/>
      <c r="G241"/>
      <c r="H241"/>
      <c r="I241"/>
      <c r="J241"/>
      <c r="K241"/>
      <c r="L241"/>
      <c r="M241"/>
      <c r="N241"/>
      <c r="O241"/>
      <c r="P241"/>
      <c r="Q241"/>
      <c r="R241"/>
      <c r="S241"/>
      <c r="T241"/>
    </row>
    <row r="242" spans="2:20" x14ac:dyDescent="0.2">
      <c r="B242"/>
      <c r="C242"/>
      <c r="D242"/>
      <c r="E242"/>
      <c r="F242"/>
      <c r="G242"/>
      <c r="H242"/>
      <c r="I242"/>
      <c r="J242"/>
      <c r="K242"/>
      <c r="L242"/>
      <c r="M242"/>
      <c r="N242"/>
      <c r="O242"/>
      <c r="P242"/>
      <c r="Q242"/>
      <c r="R242"/>
      <c r="S242"/>
      <c r="T242"/>
    </row>
    <row r="243" spans="2:20" x14ac:dyDescent="0.2">
      <c r="B243"/>
      <c r="C243"/>
      <c r="D243"/>
      <c r="E243"/>
      <c r="F243"/>
      <c r="G243"/>
      <c r="H243"/>
      <c r="I243"/>
      <c r="J243"/>
      <c r="K243"/>
      <c r="L243"/>
      <c r="M243"/>
      <c r="N243"/>
      <c r="O243"/>
      <c r="P243"/>
      <c r="Q243"/>
      <c r="R243"/>
      <c r="S243"/>
      <c r="T243"/>
    </row>
    <row r="244" spans="2:20" x14ac:dyDescent="0.2">
      <c r="B244"/>
      <c r="C244"/>
      <c r="D244"/>
      <c r="E244"/>
      <c r="F244"/>
      <c r="G244"/>
      <c r="H244"/>
      <c r="I244"/>
      <c r="J244"/>
      <c r="K244"/>
      <c r="L244"/>
      <c r="M244"/>
      <c r="N244"/>
      <c r="O244"/>
      <c r="P244"/>
      <c r="Q244"/>
      <c r="R244"/>
      <c r="S244"/>
      <c r="T244"/>
    </row>
    <row r="245" spans="2:20" x14ac:dyDescent="0.2">
      <c r="B245"/>
      <c r="C245"/>
      <c r="D245"/>
      <c r="E245"/>
      <c r="F245"/>
      <c r="G245"/>
      <c r="H245"/>
      <c r="I245"/>
      <c r="J245"/>
      <c r="K245"/>
      <c r="L245"/>
      <c r="M245"/>
      <c r="N245"/>
      <c r="O245"/>
      <c r="P245"/>
      <c r="Q245"/>
      <c r="R245"/>
      <c r="S245"/>
      <c r="T245"/>
    </row>
    <row r="246" spans="2:20" x14ac:dyDescent="0.2">
      <c r="B246"/>
      <c r="C246"/>
      <c r="D246"/>
      <c r="E246"/>
      <c r="F246"/>
      <c r="G246"/>
      <c r="H246"/>
      <c r="I246"/>
      <c r="J246"/>
      <c r="K246"/>
      <c r="L246"/>
      <c r="M246"/>
      <c r="N246"/>
      <c r="O246"/>
      <c r="P246"/>
      <c r="Q246"/>
      <c r="R246"/>
      <c r="S246"/>
      <c r="T246"/>
    </row>
    <row r="247" spans="2:20" x14ac:dyDescent="0.2">
      <c r="B247"/>
      <c r="C247"/>
      <c r="D247"/>
      <c r="E247"/>
      <c r="F247"/>
      <c r="G247"/>
      <c r="H247"/>
      <c r="I247"/>
      <c r="J247"/>
      <c r="K247"/>
      <c r="L247"/>
      <c r="M247"/>
      <c r="N247"/>
      <c r="O247"/>
      <c r="P247"/>
      <c r="Q247"/>
      <c r="R247"/>
      <c r="S247"/>
      <c r="T247"/>
    </row>
    <row r="248" spans="2:20" x14ac:dyDescent="0.2">
      <c r="B248"/>
      <c r="C248"/>
      <c r="D248"/>
      <c r="E248"/>
      <c r="F248"/>
      <c r="G248"/>
      <c r="H248"/>
      <c r="I248"/>
      <c r="J248"/>
      <c r="K248"/>
      <c r="L248"/>
      <c r="M248"/>
      <c r="N248"/>
      <c r="O248"/>
      <c r="P248"/>
      <c r="Q248"/>
      <c r="R248"/>
      <c r="S248"/>
      <c r="T248"/>
    </row>
    <row r="249" spans="2:20" x14ac:dyDescent="0.2">
      <c r="B249"/>
      <c r="C249"/>
      <c r="D249"/>
      <c r="E249"/>
      <c r="F249"/>
      <c r="G249"/>
      <c r="H249"/>
      <c r="I249"/>
      <c r="J249"/>
      <c r="K249"/>
      <c r="L249"/>
      <c r="M249"/>
      <c r="N249"/>
      <c r="O249"/>
      <c r="P249"/>
      <c r="Q249"/>
      <c r="R249"/>
      <c r="S249"/>
      <c r="T249"/>
    </row>
    <row r="250" spans="2:20" x14ac:dyDescent="0.2">
      <c r="B250"/>
      <c r="C250"/>
      <c r="D250"/>
      <c r="E250"/>
      <c r="F250"/>
      <c r="G250"/>
      <c r="H250"/>
      <c r="I250"/>
      <c r="J250"/>
      <c r="K250"/>
      <c r="L250"/>
      <c r="M250"/>
      <c r="N250"/>
      <c r="O250"/>
      <c r="P250"/>
      <c r="Q250"/>
      <c r="R250"/>
      <c r="S250"/>
      <c r="T250"/>
    </row>
    <row r="251" spans="2:20" x14ac:dyDescent="0.2">
      <c r="B251"/>
      <c r="C251"/>
      <c r="D251"/>
      <c r="E251"/>
      <c r="F251"/>
      <c r="G251"/>
      <c r="H251"/>
      <c r="I251"/>
      <c r="J251"/>
      <c r="K251"/>
      <c r="L251"/>
      <c r="M251"/>
      <c r="N251"/>
      <c r="O251"/>
      <c r="P251"/>
      <c r="Q251"/>
      <c r="R251"/>
      <c r="S251"/>
      <c r="T251"/>
    </row>
    <row r="252" spans="2:20" x14ac:dyDescent="0.2">
      <c r="B252"/>
      <c r="C252"/>
      <c r="D252"/>
      <c r="E252"/>
      <c r="F252"/>
      <c r="G252"/>
      <c r="H252"/>
      <c r="I252"/>
      <c r="J252"/>
      <c r="K252"/>
      <c r="L252"/>
      <c r="M252"/>
      <c r="N252"/>
      <c r="O252"/>
      <c r="P252"/>
      <c r="Q252"/>
      <c r="R252"/>
      <c r="S252"/>
      <c r="T252"/>
    </row>
    <row r="253" spans="2:20" x14ac:dyDescent="0.2">
      <c r="B253"/>
      <c r="C253"/>
      <c r="D253"/>
      <c r="E253"/>
      <c r="F253"/>
      <c r="G253"/>
      <c r="H253"/>
      <c r="I253"/>
      <c r="J253"/>
      <c r="K253"/>
      <c r="L253"/>
      <c r="M253"/>
      <c r="N253"/>
      <c r="O253"/>
      <c r="P253"/>
      <c r="Q253"/>
      <c r="R253"/>
      <c r="S253"/>
      <c r="T253"/>
    </row>
    <row r="254" spans="2:20" x14ac:dyDescent="0.2">
      <c r="B254"/>
      <c r="C254"/>
      <c r="D254"/>
      <c r="E254"/>
      <c r="F254"/>
      <c r="G254"/>
      <c r="H254"/>
      <c r="I254"/>
      <c r="J254"/>
      <c r="K254"/>
      <c r="L254"/>
      <c r="M254"/>
      <c r="N254"/>
      <c r="O254"/>
      <c r="P254"/>
      <c r="Q254"/>
      <c r="R254"/>
      <c r="S254"/>
      <c r="T254"/>
    </row>
    <row r="255" spans="2:20" x14ac:dyDescent="0.2">
      <c r="B255"/>
      <c r="C255"/>
      <c r="D255"/>
      <c r="E255"/>
      <c r="F255"/>
      <c r="G255"/>
      <c r="H255"/>
      <c r="I255"/>
      <c r="J255"/>
      <c r="K255"/>
      <c r="L255"/>
      <c r="M255"/>
      <c r="N255"/>
      <c r="O255"/>
      <c r="P255"/>
      <c r="Q255"/>
      <c r="R255"/>
      <c r="S255"/>
      <c r="T255"/>
    </row>
    <row r="256" spans="2:20" x14ac:dyDescent="0.2">
      <c r="B256"/>
      <c r="C256"/>
      <c r="D256"/>
      <c r="E256"/>
      <c r="F256"/>
      <c r="G256"/>
      <c r="H256"/>
      <c r="I256"/>
      <c r="J256"/>
      <c r="K256"/>
      <c r="L256"/>
      <c r="M256"/>
      <c r="N256"/>
      <c r="O256"/>
      <c r="P256"/>
      <c r="Q256"/>
      <c r="R256"/>
      <c r="S256"/>
      <c r="T256"/>
    </row>
    <row r="257" spans="2:20" x14ac:dyDescent="0.2">
      <c r="B257"/>
      <c r="C257"/>
      <c r="D257"/>
      <c r="E257"/>
      <c r="F257"/>
      <c r="G257"/>
      <c r="H257"/>
      <c r="I257"/>
      <c r="J257"/>
      <c r="K257"/>
      <c r="L257"/>
      <c r="M257"/>
      <c r="N257"/>
      <c r="O257"/>
      <c r="P257"/>
      <c r="Q257"/>
      <c r="R257"/>
      <c r="S257"/>
      <c r="T257"/>
    </row>
    <row r="258" spans="2:20" x14ac:dyDescent="0.2">
      <c r="B258"/>
      <c r="C258"/>
      <c r="D258"/>
      <c r="E258"/>
      <c r="F258"/>
      <c r="G258"/>
      <c r="H258"/>
      <c r="I258"/>
      <c r="J258"/>
      <c r="K258"/>
      <c r="L258"/>
      <c r="M258"/>
      <c r="N258"/>
      <c r="O258"/>
      <c r="P258"/>
      <c r="Q258"/>
      <c r="R258"/>
      <c r="S258"/>
      <c r="T258"/>
    </row>
    <row r="259" spans="2:20" x14ac:dyDescent="0.2">
      <c r="B259"/>
      <c r="C259"/>
      <c r="D259"/>
      <c r="E259"/>
      <c r="F259"/>
      <c r="G259"/>
      <c r="H259"/>
      <c r="I259"/>
      <c r="J259"/>
      <c r="K259"/>
      <c r="L259"/>
      <c r="M259"/>
      <c r="N259"/>
      <c r="O259"/>
      <c r="P259"/>
      <c r="Q259"/>
      <c r="R259"/>
      <c r="S259"/>
      <c r="T259"/>
    </row>
    <row r="260" spans="2:20" x14ac:dyDescent="0.2">
      <c r="B260"/>
      <c r="C260"/>
      <c r="D260"/>
      <c r="E260"/>
      <c r="F260"/>
      <c r="G260"/>
      <c r="H260"/>
      <c r="I260"/>
      <c r="J260"/>
      <c r="K260"/>
      <c r="L260"/>
      <c r="M260"/>
      <c r="N260"/>
      <c r="O260"/>
      <c r="P260"/>
      <c r="Q260"/>
      <c r="R260"/>
      <c r="S260"/>
      <c r="T260"/>
    </row>
    <row r="261" spans="2:20" x14ac:dyDescent="0.2">
      <c r="B261"/>
      <c r="C261"/>
      <c r="D261"/>
      <c r="E261"/>
      <c r="F261"/>
      <c r="G261"/>
      <c r="H261"/>
      <c r="I261"/>
      <c r="J261"/>
      <c r="K261"/>
      <c r="L261"/>
      <c r="M261"/>
      <c r="N261"/>
      <c r="O261"/>
      <c r="P261"/>
      <c r="Q261"/>
      <c r="R261"/>
      <c r="S261"/>
      <c r="T261"/>
    </row>
    <row r="262" spans="2:20" x14ac:dyDescent="0.2">
      <c r="B262"/>
      <c r="C262"/>
      <c r="D262"/>
      <c r="E262"/>
      <c r="F262"/>
      <c r="G262"/>
      <c r="H262"/>
      <c r="I262"/>
      <c r="J262"/>
      <c r="K262"/>
      <c r="L262"/>
      <c r="M262"/>
      <c r="N262"/>
      <c r="O262"/>
      <c r="P262"/>
      <c r="Q262"/>
      <c r="R262"/>
      <c r="S262"/>
      <c r="T262"/>
    </row>
    <row r="263" spans="2:20" x14ac:dyDescent="0.2">
      <c r="B263"/>
      <c r="C263"/>
      <c r="D263"/>
      <c r="E263"/>
      <c r="F263"/>
      <c r="G263"/>
      <c r="H263"/>
      <c r="I263"/>
      <c r="J263"/>
      <c r="K263"/>
      <c r="L263"/>
      <c r="M263"/>
      <c r="N263"/>
      <c r="O263"/>
      <c r="P263"/>
      <c r="Q263"/>
      <c r="R263"/>
      <c r="S263"/>
      <c r="T263"/>
    </row>
    <row r="264" spans="2:20" x14ac:dyDescent="0.2">
      <c r="B264"/>
      <c r="C264"/>
      <c r="D264"/>
      <c r="E264"/>
      <c r="F264"/>
      <c r="G264"/>
      <c r="H264"/>
      <c r="I264"/>
      <c r="J264"/>
      <c r="K264"/>
      <c r="L264"/>
      <c r="M264"/>
      <c r="N264"/>
      <c r="O264"/>
      <c r="P264"/>
      <c r="Q264"/>
      <c r="R264"/>
      <c r="S264"/>
      <c r="T264"/>
    </row>
    <row r="265" spans="2:20" x14ac:dyDescent="0.2">
      <c r="B265"/>
      <c r="C265"/>
      <c r="D265"/>
      <c r="E265"/>
      <c r="F265"/>
      <c r="G265"/>
      <c r="H265"/>
      <c r="I265"/>
      <c r="J265"/>
      <c r="K265"/>
      <c r="L265"/>
      <c r="M265"/>
      <c r="N265"/>
      <c r="O265"/>
      <c r="P265"/>
      <c r="Q265"/>
      <c r="R265"/>
      <c r="S265"/>
      <c r="T265"/>
    </row>
    <row r="266" spans="2:20" x14ac:dyDescent="0.2">
      <c r="B266"/>
      <c r="C266"/>
      <c r="D266"/>
      <c r="E266"/>
      <c r="F266"/>
      <c r="G266"/>
      <c r="H266"/>
      <c r="I266"/>
      <c r="J266"/>
      <c r="K266"/>
      <c r="L266"/>
      <c r="M266"/>
      <c r="N266"/>
      <c r="O266"/>
      <c r="P266"/>
      <c r="Q266"/>
      <c r="R266"/>
      <c r="S266"/>
      <c r="T266"/>
    </row>
    <row r="267" spans="2:20" x14ac:dyDescent="0.2">
      <c r="B267"/>
      <c r="C267"/>
      <c r="D267"/>
      <c r="E267"/>
      <c r="F267"/>
      <c r="G267"/>
      <c r="H267"/>
      <c r="I267"/>
      <c r="J267"/>
      <c r="K267"/>
      <c r="L267"/>
      <c r="M267"/>
      <c r="N267"/>
      <c r="O267"/>
      <c r="P267"/>
      <c r="Q267"/>
      <c r="R267"/>
      <c r="S267"/>
      <c r="T267"/>
    </row>
    <row r="268" spans="2:20" x14ac:dyDescent="0.2">
      <c r="B268"/>
      <c r="C268"/>
      <c r="D268"/>
      <c r="E268"/>
      <c r="F268"/>
      <c r="G268"/>
      <c r="H268"/>
      <c r="I268"/>
      <c r="J268"/>
      <c r="K268"/>
      <c r="L268"/>
      <c r="M268"/>
      <c r="N268"/>
      <c r="O268"/>
      <c r="P268"/>
      <c r="Q268"/>
      <c r="R268"/>
      <c r="S268"/>
      <c r="T268"/>
    </row>
    <row r="269" spans="2:20" x14ac:dyDescent="0.2">
      <c r="B269"/>
      <c r="C269"/>
      <c r="D269"/>
      <c r="E269"/>
      <c r="F269"/>
      <c r="G269"/>
      <c r="H269"/>
      <c r="I269"/>
      <c r="J269"/>
      <c r="K269"/>
      <c r="L269"/>
      <c r="M269"/>
      <c r="N269"/>
      <c r="O269"/>
      <c r="P269"/>
      <c r="Q269"/>
      <c r="R269"/>
      <c r="S269"/>
      <c r="T269"/>
    </row>
    <row r="270" spans="2:20" x14ac:dyDescent="0.2">
      <c r="B270"/>
      <c r="C270"/>
      <c r="D270"/>
      <c r="E270"/>
      <c r="F270"/>
      <c r="G270"/>
      <c r="H270"/>
      <c r="I270"/>
      <c r="J270"/>
      <c r="K270"/>
      <c r="L270"/>
      <c r="M270"/>
      <c r="N270"/>
      <c r="O270"/>
      <c r="P270"/>
      <c r="Q270"/>
      <c r="R270"/>
      <c r="S270"/>
      <c r="T270"/>
    </row>
    <row r="271" spans="2:20" x14ac:dyDescent="0.2">
      <c r="B271"/>
      <c r="C271"/>
      <c r="D271"/>
      <c r="E271"/>
      <c r="F271"/>
      <c r="G271"/>
      <c r="H271"/>
      <c r="I271"/>
      <c r="J271"/>
      <c r="K271"/>
      <c r="L271"/>
      <c r="M271"/>
      <c r="N271"/>
      <c r="O271"/>
      <c r="P271"/>
      <c r="Q271"/>
      <c r="R271"/>
      <c r="S271"/>
      <c r="T271"/>
    </row>
    <row r="272" spans="2:20" x14ac:dyDescent="0.2">
      <c r="B272"/>
      <c r="C272"/>
      <c r="D272"/>
      <c r="E272"/>
      <c r="F272"/>
      <c r="G272"/>
      <c r="H272"/>
      <c r="I272"/>
      <c r="J272"/>
      <c r="K272"/>
      <c r="L272"/>
      <c r="M272"/>
      <c r="N272"/>
      <c r="O272"/>
      <c r="P272"/>
      <c r="Q272"/>
      <c r="R272"/>
      <c r="S272"/>
      <c r="T272"/>
    </row>
    <row r="273" spans="2:20" x14ac:dyDescent="0.2">
      <c r="B273"/>
      <c r="C273"/>
      <c r="D273"/>
      <c r="E273"/>
      <c r="F273"/>
      <c r="G273"/>
      <c r="H273"/>
      <c r="I273"/>
      <c r="J273"/>
      <c r="K273"/>
      <c r="L273"/>
      <c r="M273"/>
      <c r="N273"/>
      <c r="O273"/>
      <c r="P273"/>
      <c r="Q273"/>
      <c r="R273"/>
      <c r="S273"/>
      <c r="T273"/>
    </row>
    <row r="274" spans="2:20" x14ac:dyDescent="0.2">
      <c r="B274"/>
      <c r="C274"/>
      <c r="D274"/>
      <c r="E274"/>
      <c r="F274"/>
      <c r="G274"/>
      <c r="H274"/>
      <c r="I274"/>
      <c r="J274"/>
      <c r="K274"/>
      <c r="L274"/>
      <c r="M274"/>
      <c r="N274"/>
      <c r="O274"/>
      <c r="P274"/>
      <c r="Q274"/>
      <c r="R274"/>
      <c r="S274"/>
      <c r="T274"/>
    </row>
    <row r="275" spans="2:20" x14ac:dyDescent="0.2">
      <c r="B275"/>
      <c r="C275"/>
      <c r="D275"/>
      <c r="E275"/>
      <c r="F275"/>
      <c r="G275"/>
      <c r="H275"/>
      <c r="I275"/>
      <c r="J275"/>
      <c r="K275"/>
      <c r="L275"/>
      <c r="M275"/>
      <c r="N275"/>
      <c r="O275"/>
      <c r="P275"/>
      <c r="Q275"/>
      <c r="R275"/>
      <c r="S275"/>
      <c r="T275"/>
    </row>
    <row r="276" spans="2:20" x14ac:dyDescent="0.2">
      <c r="B276"/>
      <c r="C276"/>
      <c r="D276"/>
      <c r="E276"/>
      <c r="F276"/>
      <c r="G276"/>
      <c r="H276"/>
      <c r="I276"/>
      <c r="J276"/>
      <c r="K276"/>
      <c r="L276"/>
      <c r="M276"/>
      <c r="N276"/>
      <c r="O276"/>
      <c r="P276"/>
      <c r="Q276"/>
      <c r="R276"/>
      <c r="S276"/>
      <c r="T276"/>
    </row>
    <row r="277" spans="2:20" x14ac:dyDescent="0.2">
      <c r="B277"/>
      <c r="C277"/>
      <c r="D277"/>
      <c r="E277"/>
      <c r="F277"/>
      <c r="G277"/>
      <c r="H277"/>
      <c r="I277"/>
      <c r="J277"/>
      <c r="K277"/>
      <c r="L277"/>
      <c r="M277"/>
      <c r="N277"/>
      <c r="O277"/>
      <c r="P277"/>
      <c r="Q277"/>
      <c r="R277"/>
      <c r="S277"/>
      <c r="T277"/>
    </row>
    <row r="278" spans="2:20" x14ac:dyDescent="0.2">
      <c r="B278"/>
      <c r="C278"/>
      <c r="D278"/>
      <c r="E278"/>
      <c r="F278"/>
      <c r="G278"/>
      <c r="H278"/>
      <c r="I278"/>
      <c r="J278"/>
      <c r="K278"/>
      <c r="L278"/>
      <c r="M278"/>
      <c r="N278"/>
      <c r="O278"/>
      <c r="P278"/>
      <c r="Q278"/>
      <c r="R278"/>
      <c r="S278"/>
      <c r="T278"/>
    </row>
    <row r="279" spans="2:20" x14ac:dyDescent="0.2">
      <c r="B279"/>
      <c r="C279"/>
      <c r="D279"/>
      <c r="E279"/>
      <c r="F279"/>
      <c r="G279"/>
      <c r="H279"/>
      <c r="I279"/>
      <c r="J279"/>
      <c r="K279"/>
      <c r="L279"/>
      <c r="M279"/>
      <c r="N279"/>
      <c r="O279"/>
      <c r="P279"/>
      <c r="Q279"/>
      <c r="R279"/>
      <c r="S279"/>
      <c r="T279"/>
    </row>
    <row r="280" spans="2:20" x14ac:dyDescent="0.2">
      <c r="B280"/>
      <c r="C280"/>
      <c r="D280"/>
      <c r="E280"/>
      <c r="F280"/>
      <c r="G280"/>
      <c r="H280"/>
      <c r="I280"/>
      <c r="J280"/>
      <c r="K280"/>
      <c r="L280"/>
      <c r="M280"/>
      <c r="N280"/>
      <c r="O280"/>
      <c r="P280"/>
      <c r="Q280"/>
      <c r="R280"/>
      <c r="S280"/>
      <c r="T280"/>
    </row>
    <row r="281" spans="2:20" x14ac:dyDescent="0.2">
      <c r="B281"/>
      <c r="C281"/>
      <c r="D281"/>
      <c r="E281"/>
      <c r="F281"/>
      <c r="G281"/>
      <c r="H281"/>
      <c r="I281"/>
      <c r="J281"/>
      <c r="K281"/>
      <c r="L281"/>
      <c r="M281"/>
      <c r="N281"/>
      <c r="O281"/>
      <c r="P281"/>
      <c r="Q281"/>
      <c r="R281"/>
      <c r="S281"/>
      <c r="T281"/>
    </row>
    <row r="282" spans="2:20" x14ac:dyDescent="0.2">
      <c r="B282"/>
      <c r="C282"/>
      <c r="D282"/>
      <c r="E282"/>
      <c r="F282"/>
      <c r="G282"/>
      <c r="H282"/>
      <c r="I282"/>
      <c r="J282"/>
      <c r="K282"/>
      <c r="L282"/>
      <c r="M282"/>
      <c r="N282"/>
      <c r="O282"/>
      <c r="P282"/>
      <c r="Q282"/>
      <c r="R282"/>
      <c r="S282"/>
      <c r="T282"/>
    </row>
    <row r="283" spans="2:20" x14ac:dyDescent="0.2">
      <c r="B283"/>
      <c r="C283"/>
      <c r="D283"/>
      <c r="E283"/>
      <c r="F283"/>
      <c r="G283"/>
      <c r="H283"/>
      <c r="I283"/>
      <c r="J283"/>
      <c r="K283"/>
      <c r="L283"/>
      <c r="M283"/>
      <c r="N283"/>
      <c r="O283"/>
      <c r="P283"/>
      <c r="Q283"/>
      <c r="R283"/>
      <c r="S283"/>
      <c r="T283"/>
    </row>
    <row r="284" spans="2:20" x14ac:dyDescent="0.2">
      <c r="B284"/>
      <c r="C284"/>
      <c r="D284"/>
      <c r="E284"/>
      <c r="F284"/>
      <c r="G284"/>
      <c r="H284"/>
      <c r="I284"/>
      <c r="J284"/>
      <c r="K284"/>
      <c r="L284"/>
      <c r="M284"/>
      <c r="N284"/>
      <c r="O284"/>
      <c r="P284"/>
      <c r="Q284"/>
      <c r="R284"/>
      <c r="S284"/>
      <c r="T284"/>
    </row>
    <row r="285" spans="2:20" x14ac:dyDescent="0.2">
      <c r="B285"/>
      <c r="C285"/>
      <c r="D285"/>
      <c r="E285"/>
      <c r="F285"/>
      <c r="G285"/>
      <c r="H285"/>
      <c r="I285"/>
      <c r="J285"/>
      <c r="K285"/>
      <c r="L285"/>
      <c r="M285"/>
      <c r="N285"/>
      <c r="O285"/>
      <c r="P285"/>
      <c r="Q285"/>
      <c r="R285"/>
      <c r="S285"/>
      <c r="T285"/>
    </row>
    <row r="286" spans="2:20" x14ac:dyDescent="0.2">
      <c r="B286"/>
      <c r="C286"/>
      <c r="D286"/>
      <c r="E286"/>
      <c r="F286"/>
      <c r="G286"/>
      <c r="H286"/>
      <c r="I286"/>
      <c r="J286"/>
      <c r="K286"/>
      <c r="L286"/>
      <c r="M286"/>
      <c r="N286"/>
      <c r="O286"/>
      <c r="P286"/>
      <c r="Q286"/>
      <c r="R286"/>
      <c r="S286"/>
      <c r="T286"/>
    </row>
    <row r="287" spans="2:20" x14ac:dyDescent="0.2">
      <c r="B287"/>
      <c r="C287"/>
      <c r="D287"/>
      <c r="E287"/>
      <c r="F287"/>
      <c r="G287"/>
      <c r="H287"/>
      <c r="I287"/>
      <c r="J287"/>
      <c r="K287"/>
      <c r="L287"/>
      <c r="M287"/>
      <c r="N287"/>
      <c r="O287"/>
      <c r="P287"/>
      <c r="Q287"/>
      <c r="R287"/>
      <c r="S287"/>
      <c r="T287"/>
    </row>
    <row r="288" spans="2:20" x14ac:dyDescent="0.2">
      <c r="B288"/>
      <c r="C288"/>
      <c r="D288"/>
      <c r="E288"/>
      <c r="F288"/>
      <c r="G288"/>
      <c r="H288"/>
      <c r="I288"/>
      <c r="J288"/>
      <c r="K288"/>
      <c r="L288"/>
      <c r="M288"/>
      <c r="N288"/>
      <c r="O288"/>
      <c r="P288"/>
      <c r="Q288"/>
      <c r="R288"/>
      <c r="S288"/>
      <c r="T288"/>
    </row>
    <row r="289" spans="2:20" x14ac:dyDescent="0.2">
      <c r="B289"/>
      <c r="C289"/>
      <c r="D289"/>
      <c r="E289"/>
      <c r="F289"/>
      <c r="G289"/>
      <c r="H289"/>
      <c r="I289"/>
      <c r="J289"/>
      <c r="K289"/>
      <c r="L289"/>
      <c r="M289"/>
      <c r="N289"/>
      <c r="O289"/>
      <c r="P289"/>
      <c r="Q289"/>
      <c r="R289"/>
      <c r="S289"/>
      <c r="T289"/>
    </row>
    <row r="290" spans="2:20" x14ac:dyDescent="0.2">
      <c r="B290"/>
      <c r="C290"/>
      <c r="D290"/>
      <c r="E290"/>
      <c r="F290"/>
      <c r="G290"/>
      <c r="H290"/>
      <c r="I290"/>
      <c r="J290"/>
      <c r="K290"/>
      <c r="L290"/>
      <c r="M290"/>
      <c r="N290"/>
      <c r="O290"/>
      <c r="P290"/>
      <c r="Q290"/>
      <c r="R290"/>
      <c r="S290"/>
      <c r="T290"/>
    </row>
    <row r="291" spans="2:20" x14ac:dyDescent="0.2">
      <c r="B291"/>
      <c r="C291"/>
      <c r="D291"/>
      <c r="E291"/>
      <c r="F291"/>
      <c r="G291"/>
      <c r="H291"/>
      <c r="I291"/>
      <c r="J291"/>
      <c r="K291"/>
      <c r="L291"/>
      <c r="M291"/>
      <c r="N291"/>
      <c r="O291"/>
      <c r="P291"/>
      <c r="Q291"/>
      <c r="R291"/>
      <c r="S291"/>
      <c r="T291"/>
    </row>
    <row r="292" spans="2:20" x14ac:dyDescent="0.2">
      <c r="B292"/>
      <c r="C292"/>
      <c r="D292"/>
      <c r="E292"/>
      <c r="F292"/>
      <c r="G292"/>
      <c r="H292"/>
      <c r="I292"/>
      <c r="J292"/>
      <c r="K292"/>
      <c r="L292"/>
      <c r="M292"/>
      <c r="N292"/>
      <c r="O292"/>
      <c r="P292"/>
      <c r="Q292"/>
      <c r="R292"/>
      <c r="S292"/>
      <c r="T292"/>
    </row>
    <row r="293" spans="2:20" x14ac:dyDescent="0.2">
      <c r="B293"/>
      <c r="C293"/>
      <c r="D293"/>
      <c r="E293"/>
      <c r="F293"/>
      <c r="G293"/>
      <c r="H293"/>
      <c r="I293"/>
      <c r="J293"/>
      <c r="K293"/>
      <c r="L293"/>
      <c r="M293"/>
      <c r="N293"/>
      <c r="O293"/>
      <c r="P293"/>
      <c r="Q293"/>
      <c r="R293"/>
      <c r="S293"/>
      <c r="T293"/>
    </row>
    <row r="294" spans="2:20" x14ac:dyDescent="0.2">
      <c r="B294"/>
      <c r="C294"/>
      <c r="D294"/>
      <c r="E294"/>
      <c r="F294"/>
      <c r="G294"/>
      <c r="H294"/>
      <c r="I294"/>
      <c r="J294"/>
      <c r="K294"/>
      <c r="L294"/>
      <c r="M294"/>
      <c r="N294"/>
      <c r="O294"/>
      <c r="P294"/>
      <c r="Q294"/>
      <c r="R294"/>
      <c r="S294"/>
      <c r="T294"/>
    </row>
    <row r="295" spans="2:20" x14ac:dyDescent="0.2">
      <c r="B295"/>
      <c r="C295"/>
      <c r="D295"/>
      <c r="E295"/>
      <c r="F295"/>
      <c r="G295"/>
      <c r="H295"/>
      <c r="I295"/>
      <c r="J295"/>
      <c r="K295"/>
      <c r="L295"/>
      <c r="M295"/>
      <c r="N295"/>
      <c r="O295"/>
      <c r="P295"/>
      <c r="Q295"/>
      <c r="R295"/>
      <c r="S295"/>
      <c r="T295"/>
    </row>
    <row r="296" spans="2:20" x14ac:dyDescent="0.2">
      <c r="B296"/>
      <c r="C296"/>
      <c r="D296"/>
      <c r="E296"/>
      <c r="F296"/>
      <c r="G296"/>
      <c r="H296"/>
      <c r="I296"/>
      <c r="J296"/>
      <c r="K296"/>
      <c r="L296"/>
      <c r="M296"/>
      <c r="N296"/>
      <c r="O296"/>
      <c r="P296"/>
      <c r="Q296"/>
      <c r="R296"/>
      <c r="S296"/>
      <c r="T296"/>
    </row>
    <row r="297" spans="2:20" x14ac:dyDescent="0.2">
      <c r="B297"/>
      <c r="C297"/>
      <c r="D297"/>
      <c r="E297"/>
      <c r="F297"/>
      <c r="G297"/>
      <c r="H297"/>
      <c r="I297"/>
      <c r="J297"/>
      <c r="K297"/>
      <c r="L297"/>
      <c r="M297"/>
      <c r="N297"/>
      <c r="O297"/>
      <c r="P297"/>
      <c r="Q297"/>
      <c r="R297"/>
      <c r="S297"/>
      <c r="T297"/>
    </row>
    <row r="298" spans="2:20" x14ac:dyDescent="0.2">
      <c r="B298"/>
      <c r="C298"/>
      <c r="D298"/>
      <c r="E298"/>
      <c r="F298"/>
      <c r="G298"/>
      <c r="H298"/>
      <c r="I298"/>
      <c r="J298"/>
      <c r="K298"/>
      <c r="L298"/>
      <c r="M298"/>
      <c r="N298"/>
      <c r="O298"/>
      <c r="P298"/>
      <c r="Q298"/>
      <c r="R298"/>
      <c r="S298"/>
      <c r="T298"/>
    </row>
    <row r="299" spans="2:20" x14ac:dyDescent="0.2">
      <c r="B299"/>
      <c r="C299"/>
      <c r="D299"/>
      <c r="E299"/>
      <c r="F299"/>
      <c r="G299"/>
      <c r="H299"/>
      <c r="I299"/>
      <c r="J299"/>
      <c r="K299"/>
      <c r="L299"/>
      <c r="M299"/>
      <c r="N299"/>
      <c r="O299"/>
      <c r="P299"/>
      <c r="Q299"/>
      <c r="R299"/>
      <c r="S299"/>
      <c r="T299"/>
    </row>
    <row r="300" spans="2:20" x14ac:dyDescent="0.2">
      <c r="B300"/>
      <c r="C300"/>
      <c r="D300"/>
      <c r="E300"/>
      <c r="F300"/>
      <c r="G300"/>
      <c r="H300"/>
      <c r="I300"/>
      <c r="J300"/>
      <c r="K300"/>
      <c r="L300"/>
      <c r="M300"/>
      <c r="N300"/>
      <c r="O300"/>
      <c r="P300"/>
      <c r="Q300"/>
      <c r="R300"/>
      <c r="S300"/>
      <c r="T300"/>
    </row>
    <row r="301" spans="2:20" x14ac:dyDescent="0.2">
      <c r="B301"/>
      <c r="C301"/>
      <c r="D301"/>
      <c r="E301"/>
      <c r="F301"/>
      <c r="G301"/>
      <c r="H301"/>
      <c r="I301"/>
      <c r="J301"/>
      <c r="K301"/>
      <c r="L301"/>
      <c r="M301"/>
      <c r="N301"/>
      <c r="O301"/>
      <c r="P301"/>
      <c r="Q301"/>
      <c r="R301"/>
      <c r="S301"/>
      <c r="T301"/>
    </row>
    <row r="302" spans="2:20" x14ac:dyDescent="0.2">
      <c r="B302"/>
      <c r="C302"/>
      <c r="D302"/>
      <c r="E302"/>
      <c r="F302"/>
      <c r="G302"/>
      <c r="H302"/>
      <c r="I302"/>
      <c r="J302"/>
      <c r="K302"/>
      <c r="L302"/>
      <c r="M302"/>
      <c r="N302"/>
      <c r="O302"/>
      <c r="P302"/>
      <c r="Q302"/>
      <c r="R302"/>
      <c r="S302"/>
      <c r="T302"/>
    </row>
    <row r="303" spans="2:20" x14ac:dyDescent="0.2">
      <c r="B303"/>
      <c r="C303"/>
      <c r="D303"/>
      <c r="E303"/>
      <c r="F303"/>
      <c r="G303"/>
      <c r="H303"/>
      <c r="I303"/>
      <c r="J303"/>
      <c r="K303"/>
      <c r="L303"/>
      <c r="M303"/>
      <c r="N303"/>
      <c r="O303"/>
      <c r="P303"/>
      <c r="Q303"/>
      <c r="R303"/>
      <c r="S303"/>
      <c r="T303"/>
    </row>
    <row r="304" spans="2:20" x14ac:dyDescent="0.2">
      <c r="B304"/>
      <c r="C304"/>
      <c r="D304"/>
      <c r="E304"/>
      <c r="F304"/>
      <c r="G304"/>
      <c r="H304"/>
      <c r="I304"/>
      <c r="J304"/>
      <c r="K304"/>
      <c r="L304"/>
      <c r="M304"/>
      <c r="N304"/>
      <c r="O304"/>
      <c r="P304"/>
      <c r="Q304"/>
      <c r="R304"/>
      <c r="S304"/>
      <c r="T304"/>
    </row>
    <row r="305" spans="2:20" x14ac:dyDescent="0.2">
      <c r="B305"/>
      <c r="C305"/>
      <c r="D305"/>
      <c r="E305"/>
      <c r="F305"/>
      <c r="G305"/>
      <c r="H305"/>
      <c r="I305"/>
      <c r="J305"/>
      <c r="K305"/>
      <c r="L305"/>
      <c r="M305"/>
      <c r="N305"/>
      <c r="O305"/>
      <c r="P305"/>
      <c r="Q305"/>
      <c r="R305"/>
      <c r="S305"/>
      <c r="T305"/>
    </row>
    <row r="306" spans="2:20" x14ac:dyDescent="0.2">
      <c r="B306"/>
      <c r="C306"/>
      <c r="D306"/>
      <c r="E306"/>
      <c r="F306"/>
      <c r="G306"/>
      <c r="H306"/>
      <c r="I306"/>
      <c r="J306"/>
      <c r="K306"/>
      <c r="L306"/>
      <c r="M306"/>
      <c r="N306"/>
      <c r="O306"/>
      <c r="P306"/>
      <c r="Q306"/>
      <c r="R306"/>
      <c r="S306"/>
      <c r="T306"/>
    </row>
    <row r="307" spans="2:20" x14ac:dyDescent="0.2">
      <c r="B307"/>
      <c r="C307"/>
      <c r="D307"/>
      <c r="E307"/>
      <c r="F307"/>
      <c r="G307"/>
      <c r="H307"/>
      <c r="I307"/>
      <c r="J307"/>
      <c r="K307"/>
      <c r="L307"/>
      <c r="M307"/>
      <c r="N307"/>
      <c r="O307"/>
      <c r="P307"/>
      <c r="Q307"/>
      <c r="R307"/>
      <c r="S307"/>
      <c r="T307"/>
    </row>
    <row r="308" spans="2:20" x14ac:dyDescent="0.2">
      <c r="B308"/>
      <c r="C308"/>
      <c r="D308"/>
      <c r="E308"/>
      <c r="F308"/>
      <c r="G308"/>
      <c r="H308"/>
      <c r="I308"/>
      <c r="J308"/>
      <c r="K308"/>
      <c r="L308"/>
      <c r="M308"/>
      <c r="N308"/>
      <c r="O308"/>
      <c r="P308"/>
      <c r="Q308"/>
      <c r="R308"/>
      <c r="S308"/>
      <c r="T308"/>
    </row>
    <row r="309" spans="2:20" x14ac:dyDescent="0.2">
      <c r="B309"/>
      <c r="C309"/>
      <c r="D309"/>
      <c r="E309"/>
      <c r="F309"/>
      <c r="G309"/>
      <c r="H309"/>
      <c r="I309"/>
      <c r="J309"/>
      <c r="K309"/>
      <c r="L309"/>
      <c r="M309"/>
      <c r="N309"/>
      <c r="O309"/>
      <c r="P309"/>
      <c r="Q309"/>
      <c r="R309"/>
      <c r="S309"/>
      <c r="T309"/>
    </row>
    <row r="310" spans="2:20" x14ac:dyDescent="0.2">
      <c r="B310"/>
      <c r="C310"/>
      <c r="D310"/>
      <c r="E310"/>
      <c r="F310"/>
      <c r="G310"/>
      <c r="H310"/>
      <c r="I310"/>
      <c r="J310"/>
      <c r="K310"/>
      <c r="L310"/>
      <c r="M310"/>
      <c r="N310"/>
      <c r="O310"/>
      <c r="P310"/>
      <c r="Q310"/>
      <c r="R310"/>
      <c r="S310"/>
      <c r="T310"/>
    </row>
    <row r="311" spans="2:20" x14ac:dyDescent="0.2">
      <c r="B311"/>
      <c r="C311"/>
      <c r="D311"/>
      <c r="E311"/>
      <c r="F311"/>
      <c r="G311"/>
      <c r="H311"/>
      <c r="I311"/>
      <c r="J311"/>
      <c r="K311"/>
      <c r="L311"/>
      <c r="M311"/>
      <c r="N311"/>
      <c r="O311"/>
      <c r="P311"/>
      <c r="Q311"/>
      <c r="R311"/>
      <c r="S311"/>
      <c r="T311"/>
    </row>
    <row r="312" spans="2:20" x14ac:dyDescent="0.2">
      <c r="B312"/>
      <c r="C312"/>
      <c r="D312"/>
      <c r="E312"/>
      <c r="F312"/>
      <c r="G312"/>
      <c r="H312"/>
      <c r="I312"/>
      <c r="J312"/>
      <c r="K312"/>
      <c r="L312"/>
      <c r="M312"/>
      <c r="N312"/>
      <c r="O312"/>
      <c r="P312"/>
      <c r="Q312"/>
      <c r="R312"/>
      <c r="S312"/>
      <c r="T312"/>
    </row>
    <row r="313" spans="2:20" x14ac:dyDescent="0.2">
      <c r="B313"/>
      <c r="C313"/>
      <c r="D313"/>
      <c r="E313"/>
      <c r="F313"/>
      <c r="G313"/>
      <c r="H313"/>
      <c r="I313"/>
      <c r="J313"/>
      <c r="K313"/>
      <c r="L313"/>
      <c r="M313"/>
      <c r="N313"/>
      <c r="O313"/>
      <c r="P313"/>
      <c r="Q313"/>
      <c r="R313"/>
      <c r="S313"/>
      <c r="T313"/>
    </row>
    <row r="314" spans="2:20" x14ac:dyDescent="0.2">
      <c r="B314"/>
      <c r="C314"/>
      <c r="D314"/>
      <c r="E314"/>
      <c r="F314"/>
      <c r="G314"/>
      <c r="H314"/>
      <c r="I314"/>
      <c r="J314"/>
      <c r="K314"/>
      <c r="L314"/>
      <c r="M314"/>
      <c r="N314"/>
      <c r="O314"/>
      <c r="P314"/>
      <c r="Q314"/>
      <c r="R314"/>
      <c r="S314"/>
      <c r="T314"/>
    </row>
    <row r="315" spans="2:20" x14ac:dyDescent="0.2">
      <c r="B315"/>
      <c r="C315"/>
      <c r="D315"/>
      <c r="E315"/>
      <c r="F315"/>
      <c r="G315"/>
      <c r="H315"/>
      <c r="I315"/>
      <c r="J315"/>
      <c r="K315"/>
      <c r="L315"/>
      <c r="M315"/>
      <c r="N315"/>
      <c r="O315"/>
      <c r="P315"/>
      <c r="Q315"/>
      <c r="R315"/>
      <c r="S315"/>
      <c r="T315"/>
    </row>
    <row r="316" spans="2:20" x14ac:dyDescent="0.2">
      <c r="B316"/>
      <c r="C316"/>
      <c r="D316"/>
      <c r="E316"/>
      <c r="F316"/>
      <c r="G316"/>
      <c r="H316"/>
      <c r="I316"/>
      <c r="J316"/>
      <c r="K316"/>
      <c r="L316"/>
      <c r="M316"/>
      <c r="N316"/>
      <c r="O316"/>
      <c r="P316"/>
      <c r="Q316"/>
      <c r="R316"/>
      <c r="S316"/>
      <c r="T316"/>
    </row>
    <row r="317" spans="2:20" x14ac:dyDescent="0.2">
      <c r="B317"/>
      <c r="C317"/>
      <c r="D317"/>
      <c r="E317"/>
      <c r="F317"/>
      <c r="G317"/>
      <c r="H317"/>
      <c r="I317"/>
      <c r="J317"/>
      <c r="K317"/>
      <c r="L317"/>
      <c r="M317"/>
      <c r="N317"/>
      <c r="O317"/>
      <c r="P317"/>
      <c r="Q317"/>
      <c r="R317"/>
      <c r="S317"/>
      <c r="T317"/>
    </row>
    <row r="318" spans="2:20" x14ac:dyDescent="0.2">
      <c r="B318"/>
      <c r="C318"/>
      <c r="D318"/>
      <c r="E318"/>
      <c r="F318"/>
      <c r="G318"/>
      <c r="H318"/>
      <c r="I318"/>
      <c r="J318"/>
      <c r="K318"/>
      <c r="L318"/>
      <c r="M318"/>
      <c r="N318"/>
      <c r="O318"/>
      <c r="P318"/>
      <c r="Q318"/>
      <c r="R318"/>
      <c r="S318"/>
      <c r="T318"/>
    </row>
    <row r="319" spans="2:20" x14ac:dyDescent="0.2">
      <c r="B319"/>
      <c r="C319"/>
      <c r="D319"/>
      <c r="E319"/>
      <c r="F319"/>
      <c r="G319"/>
      <c r="H319"/>
      <c r="I319"/>
      <c r="J319"/>
      <c r="K319"/>
      <c r="L319"/>
      <c r="M319"/>
      <c r="N319"/>
      <c r="O319"/>
      <c r="P319"/>
      <c r="Q319"/>
      <c r="R319"/>
      <c r="S319"/>
      <c r="T319"/>
    </row>
    <row r="320" spans="2:20" x14ac:dyDescent="0.2">
      <c r="B320"/>
      <c r="C320"/>
      <c r="D320"/>
      <c r="E320"/>
      <c r="F320"/>
      <c r="G320"/>
      <c r="H320"/>
      <c r="I320"/>
      <c r="J320"/>
      <c r="K320"/>
      <c r="L320"/>
      <c r="M320"/>
      <c r="N320"/>
      <c r="O320"/>
      <c r="P320"/>
      <c r="Q320"/>
      <c r="R320"/>
      <c r="S320"/>
      <c r="T320"/>
    </row>
    <row r="321" spans="2:20" x14ac:dyDescent="0.2">
      <c r="B321"/>
      <c r="C321"/>
      <c r="D321"/>
      <c r="E321"/>
      <c r="F321"/>
      <c r="G321"/>
      <c r="H321"/>
      <c r="I321"/>
      <c r="J321"/>
      <c r="K321"/>
      <c r="L321"/>
      <c r="M321"/>
      <c r="N321"/>
      <c r="O321"/>
      <c r="P321"/>
      <c r="Q321"/>
      <c r="R321"/>
      <c r="S321"/>
      <c r="T321"/>
    </row>
    <row r="322" spans="2:20" x14ac:dyDescent="0.2">
      <c r="B322"/>
      <c r="C322"/>
      <c r="D322"/>
      <c r="E322"/>
      <c r="F322"/>
      <c r="G322"/>
      <c r="H322"/>
      <c r="I322"/>
      <c r="J322"/>
      <c r="K322"/>
      <c r="L322"/>
      <c r="M322"/>
      <c r="N322"/>
      <c r="O322"/>
      <c r="P322"/>
      <c r="Q322"/>
      <c r="R322"/>
      <c r="S322"/>
      <c r="T322"/>
    </row>
    <row r="323" spans="2:20" x14ac:dyDescent="0.2">
      <c r="B323"/>
      <c r="C323"/>
      <c r="D323"/>
      <c r="E323"/>
      <c r="F323"/>
      <c r="G323"/>
      <c r="H323"/>
      <c r="I323"/>
      <c r="J323"/>
      <c r="K323"/>
      <c r="L323"/>
      <c r="M323"/>
      <c r="N323"/>
      <c r="O323"/>
      <c r="P323"/>
      <c r="Q323"/>
      <c r="R323"/>
      <c r="S323"/>
      <c r="T323"/>
    </row>
    <row r="324" spans="2:20" x14ac:dyDescent="0.2">
      <c r="B324"/>
      <c r="C324"/>
      <c r="D324"/>
      <c r="E324"/>
      <c r="F324"/>
      <c r="G324"/>
      <c r="H324"/>
      <c r="I324"/>
      <c r="J324"/>
      <c r="K324"/>
      <c r="L324"/>
      <c r="M324"/>
      <c r="N324"/>
      <c r="O324"/>
      <c r="P324"/>
      <c r="Q324"/>
      <c r="R324"/>
      <c r="S324"/>
      <c r="T324"/>
    </row>
    <row r="325" spans="2:20" x14ac:dyDescent="0.2">
      <c r="B325"/>
      <c r="C325"/>
      <c r="D325"/>
      <c r="E325"/>
      <c r="F325"/>
      <c r="G325"/>
      <c r="H325"/>
      <c r="I325"/>
      <c r="J325"/>
      <c r="K325"/>
      <c r="L325"/>
      <c r="M325"/>
      <c r="N325"/>
      <c r="O325"/>
      <c r="P325"/>
      <c r="Q325"/>
      <c r="R325"/>
      <c r="S325"/>
      <c r="T325"/>
    </row>
    <row r="326" spans="2:20" x14ac:dyDescent="0.2">
      <c r="B326"/>
      <c r="C326"/>
      <c r="D326"/>
      <c r="E326"/>
      <c r="F326"/>
      <c r="G326"/>
      <c r="H326"/>
      <c r="I326"/>
      <c r="J326"/>
      <c r="K326"/>
      <c r="L326"/>
      <c r="M326"/>
      <c r="N326"/>
      <c r="O326"/>
      <c r="P326"/>
      <c r="Q326"/>
      <c r="R326"/>
      <c r="S326"/>
      <c r="T326"/>
    </row>
    <row r="327" spans="2:20" x14ac:dyDescent="0.2">
      <c r="B327"/>
      <c r="C327"/>
      <c r="D327"/>
      <c r="E327"/>
      <c r="F327"/>
      <c r="G327"/>
      <c r="H327"/>
      <c r="I327"/>
      <c r="J327"/>
      <c r="K327"/>
      <c r="L327"/>
      <c r="M327"/>
      <c r="N327"/>
      <c r="O327"/>
      <c r="P327"/>
      <c r="Q327"/>
      <c r="R327"/>
      <c r="S327"/>
      <c r="T327"/>
    </row>
    <row r="328" spans="2:20" x14ac:dyDescent="0.2">
      <c r="B328"/>
      <c r="C328"/>
      <c r="D328"/>
      <c r="E328"/>
      <c r="F328"/>
      <c r="G328"/>
      <c r="H328"/>
      <c r="I328"/>
      <c r="J328"/>
      <c r="K328"/>
      <c r="L328"/>
      <c r="M328"/>
      <c r="N328"/>
      <c r="O328"/>
      <c r="P328"/>
      <c r="Q328"/>
      <c r="R328"/>
      <c r="S328"/>
      <c r="T328"/>
    </row>
    <row r="329" spans="2:20" x14ac:dyDescent="0.2">
      <c r="B329"/>
      <c r="C329"/>
      <c r="D329"/>
      <c r="E329"/>
      <c r="F329"/>
      <c r="G329"/>
      <c r="H329"/>
      <c r="I329"/>
      <c r="J329"/>
      <c r="K329"/>
      <c r="L329"/>
      <c r="M329"/>
      <c r="N329"/>
      <c r="O329"/>
      <c r="P329"/>
      <c r="Q329"/>
      <c r="R329"/>
      <c r="S329"/>
      <c r="T329"/>
    </row>
    <row r="330" spans="2:20" x14ac:dyDescent="0.2">
      <c r="B330"/>
      <c r="C330"/>
      <c r="D330"/>
      <c r="E330"/>
      <c r="F330"/>
      <c r="G330"/>
      <c r="H330"/>
      <c r="I330"/>
      <c r="J330"/>
      <c r="K330"/>
      <c r="L330"/>
      <c r="M330"/>
      <c r="N330"/>
      <c r="O330"/>
      <c r="P330"/>
      <c r="Q330"/>
      <c r="R330"/>
      <c r="S330"/>
      <c r="T330"/>
    </row>
    <row r="331" spans="2:20" x14ac:dyDescent="0.2">
      <c r="B331"/>
      <c r="C331"/>
      <c r="D331"/>
      <c r="E331"/>
      <c r="F331"/>
      <c r="G331"/>
      <c r="H331"/>
      <c r="I331"/>
      <c r="J331"/>
      <c r="K331"/>
      <c r="L331"/>
      <c r="M331"/>
      <c r="N331"/>
      <c r="O331"/>
      <c r="P331"/>
      <c r="Q331"/>
      <c r="R331"/>
      <c r="S331"/>
      <c r="T331"/>
    </row>
    <row r="332" spans="2:20" x14ac:dyDescent="0.2">
      <c r="B332"/>
      <c r="C332"/>
      <c r="D332"/>
      <c r="E332"/>
      <c r="F332"/>
      <c r="G332"/>
      <c r="H332"/>
      <c r="I332"/>
      <c r="J332"/>
      <c r="K332"/>
      <c r="L332"/>
      <c r="M332"/>
      <c r="N332"/>
      <c r="O332"/>
      <c r="P332"/>
      <c r="Q332"/>
      <c r="R332"/>
      <c r="S332"/>
      <c r="T332"/>
    </row>
    <row r="333" spans="2:20" x14ac:dyDescent="0.2">
      <c r="B333"/>
      <c r="C333"/>
      <c r="D333"/>
      <c r="E333"/>
      <c r="F333"/>
      <c r="G333"/>
      <c r="H333"/>
      <c r="I333"/>
      <c r="J333"/>
      <c r="K333"/>
      <c r="L333"/>
      <c r="M333"/>
      <c r="N333"/>
      <c r="O333"/>
      <c r="P333"/>
      <c r="Q333"/>
      <c r="R333"/>
      <c r="S333"/>
      <c r="T333"/>
    </row>
    <row r="334" spans="2:20" x14ac:dyDescent="0.2">
      <c r="B334"/>
      <c r="C334"/>
      <c r="D334"/>
      <c r="E334"/>
      <c r="F334"/>
      <c r="G334"/>
      <c r="H334"/>
      <c r="I334"/>
      <c r="J334"/>
      <c r="K334"/>
      <c r="L334"/>
      <c r="M334"/>
      <c r="N334"/>
      <c r="O334"/>
      <c r="P334"/>
      <c r="Q334"/>
      <c r="R334"/>
      <c r="S334"/>
      <c r="T334"/>
    </row>
    <row r="335" spans="2:20" x14ac:dyDescent="0.2">
      <c r="B335"/>
      <c r="C335"/>
      <c r="D335"/>
      <c r="E335"/>
      <c r="F335"/>
      <c r="G335"/>
      <c r="H335"/>
      <c r="I335"/>
      <c r="J335"/>
      <c r="K335"/>
      <c r="L335"/>
      <c r="M335"/>
      <c r="N335"/>
      <c r="O335"/>
      <c r="P335"/>
      <c r="Q335"/>
      <c r="R335"/>
      <c r="S335"/>
      <c r="T335"/>
    </row>
    <row r="336" spans="2:20" x14ac:dyDescent="0.2">
      <c r="B336"/>
      <c r="C336"/>
      <c r="D336"/>
      <c r="E336"/>
      <c r="F336"/>
      <c r="G336"/>
      <c r="H336"/>
      <c r="I336"/>
      <c r="J336"/>
      <c r="K336"/>
      <c r="L336"/>
      <c r="M336"/>
      <c r="N336"/>
      <c r="O336"/>
      <c r="P336"/>
      <c r="Q336"/>
      <c r="R336"/>
      <c r="S336"/>
      <c r="T336"/>
    </row>
    <row r="337" spans="2:20" x14ac:dyDescent="0.2">
      <c r="B337"/>
      <c r="C337"/>
      <c r="D337"/>
      <c r="E337"/>
      <c r="F337"/>
      <c r="G337"/>
      <c r="H337"/>
      <c r="I337"/>
      <c r="J337"/>
      <c r="K337"/>
      <c r="L337"/>
      <c r="M337"/>
      <c r="N337"/>
      <c r="O337"/>
      <c r="P337"/>
      <c r="Q337"/>
      <c r="R337"/>
      <c r="S337"/>
      <c r="T337"/>
    </row>
    <row r="338" spans="2:20" x14ac:dyDescent="0.2">
      <c r="B338"/>
      <c r="C338"/>
      <c r="D338"/>
      <c r="E338"/>
      <c r="F338"/>
      <c r="G338"/>
      <c r="H338"/>
      <c r="I338"/>
      <c r="J338"/>
      <c r="K338"/>
      <c r="L338"/>
      <c r="M338"/>
      <c r="N338"/>
      <c r="O338"/>
      <c r="P338"/>
      <c r="Q338"/>
      <c r="R338"/>
      <c r="S338"/>
      <c r="T338"/>
    </row>
    <row r="339" spans="2:20" x14ac:dyDescent="0.2">
      <c r="B339"/>
      <c r="C339"/>
      <c r="D339"/>
      <c r="E339"/>
      <c r="F339"/>
      <c r="G339"/>
      <c r="H339"/>
      <c r="I339"/>
      <c r="J339"/>
      <c r="K339"/>
      <c r="L339"/>
      <c r="M339"/>
      <c r="N339"/>
      <c r="O339"/>
      <c r="P339"/>
      <c r="Q339"/>
      <c r="R339"/>
      <c r="S339"/>
      <c r="T339"/>
    </row>
    <row r="340" spans="2:20" x14ac:dyDescent="0.2">
      <c r="B340"/>
      <c r="C340"/>
      <c r="D340"/>
      <c r="E340"/>
      <c r="F340"/>
      <c r="G340"/>
      <c r="H340"/>
      <c r="I340"/>
      <c r="J340"/>
      <c r="K340"/>
      <c r="L340"/>
      <c r="M340"/>
      <c r="N340"/>
      <c r="O340"/>
      <c r="P340"/>
      <c r="Q340"/>
      <c r="R340"/>
      <c r="S340"/>
      <c r="T340"/>
    </row>
    <row r="341" spans="2:20" x14ac:dyDescent="0.2">
      <c r="B341"/>
      <c r="C341"/>
      <c r="D341"/>
      <c r="E341"/>
      <c r="F341"/>
      <c r="G341"/>
      <c r="H341"/>
      <c r="I341"/>
      <c r="J341"/>
      <c r="K341"/>
      <c r="L341"/>
      <c r="M341"/>
      <c r="N341"/>
      <c r="O341"/>
      <c r="P341"/>
      <c r="Q341"/>
      <c r="R341"/>
      <c r="S341"/>
      <c r="T341"/>
    </row>
    <row r="342" spans="2:20" x14ac:dyDescent="0.2">
      <c r="B342"/>
      <c r="C342"/>
      <c r="D342"/>
      <c r="E342"/>
      <c r="F342"/>
      <c r="G342"/>
      <c r="H342"/>
      <c r="I342"/>
      <c r="J342"/>
      <c r="K342"/>
      <c r="L342"/>
      <c r="M342"/>
      <c r="N342"/>
      <c r="O342"/>
      <c r="P342"/>
      <c r="Q342"/>
      <c r="R342"/>
      <c r="S342"/>
      <c r="T342"/>
    </row>
    <row r="343" spans="2:20" x14ac:dyDescent="0.2">
      <c r="B343"/>
      <c r="C343"/>
      <c r="D343"/>
      <c r="E343"/>
      <c r="F343"/>
      <c r="G343"/>
      <c r="H343"/>
      <c r="I343"/>
      <c r="J343"/>
      <c r="K343"/>
      <c r="L343"/>
      <c r="M343"/>
      <c r="N343"/>
      <c r="O343"/>
      <c r="P343"/>
      <c r="Q343"/>
      <c r="R343"/>
      <c r="S343"/>
      <c r="T343"/>
    </row>
    <row r="344" spans="2:20" x14ac:dyDescent="0.2">
      <c r="B344"/>
      <c r="C344"/>
      <c r="D344"/>
      <c r="E344"/>
      <c r="F344"/>
      <c r="G344"/>
      <c r="H344"/>
      <c r="I344"/>
      <c r="J344"/>
      <c r="K344"/>
      <c r="L344"/>
      <c r="M344"/>
      <c r="N344"/>
      <c r="O344"/>
      <c r="P344"/>
      <c r="Q344"/>
      <c r="R344"/>
      <c r="S344"/>
      <c r="T344"/>
    </row>
    <row r="345" spans="2:20" x14ac:dyDescent="0.2">
      <c r="B345"/>
      <c r="C345"/>
      <c r="D345"/>
      <c r="E345"/>
      <c r="F345"/>
      <c r="G345"/>
      <c r="H345"/>
      <c r="I345"/>
      <c r="J345"/>
      <c r="K345"/>
      <c r="L345"/>
      <c r="M345"/>
      <c r="N345"/>
      <c r="O345"/>
      <c r="P345"/>
      <c r="Q345"/>
      <c r="R345"/>
      <c r="S345"/>
      <c r="T345"/>
    </row>
    <row r="346" spans="2:20" x14ac:dyDescent="0.2">
      <c r="B346"/>
      <c r="C346"/>
      <c r="D346"/>
      <c r="E346"/>
      <c r="F346"/>
      <c r="G346"/>
      <c r="H346"/>
      <c r="I346"/>
      <c r="J346"/>
      <c r="K346"/>
      <c r="L346"/>
      <c r="M346"/>
      <c r="N346"/>
      <c r="O346"/>
      <c r="P346"/>
      <c r="Q346"/>
      <c r="R346"/>
      <c r="S346"/>
      <c r="T346"/>
    </row>
    <row r="347" spans="2:20" x14ac:dyDescent="0.2">
      <c r="B347"/>
      <c r="C347"/>
      <c r="D347"/>
      <c r="E347"/>
      <c r="F347"/>
      <c r="G347"/>
      <c r="H347"/>
      <c r="I347"/>
      <c r="J347"/>
      <c r="K347"/>
      <c r="L347"/>
      <c r="M347"/>
      <c r="N347"/>
      <c r="O347"/>
      <c r="P347"/>
      <c r="Q347"/>
      <c r="R347"/>
      <c r="S347"/>
      <c r="T347"/>
    </row>
    <row r="348" spans="2:20" x14ac:dyDescent="0.2">
      <c r="B348"/>
      <c r="C348"/>
      <c r="D348"/>
      <c r="E348"/>
      <c r="F348"/>
      <c r="G348"/>
      <c r="H348"/>
      <c r="I348"/>
      <c r="J348"/>
      <c r="K348"/>
      <c r="L348"/>
      <c r="M348"/>
      <c r="N348"/>
      <c r="O348"/>
      <c r="P348"/>
      <c r="Q348"/>
      <c r="R348"/>
      <c r="S348"/>
      <c r="T348"/>
    </row>
    <row r="349" spans="2:20" x14ac:dyDescent="0.2">
      <c r="B349"/>
      <c r="C349"/>
      <c r="D349"/>
      <c r="E349"/>
      <c r="F349"/>
      <c r="G349"/>
      <c r="H349"/>
      <c r="I349"/>
      <c r="J349"/>
      <c r="K349"/>
      <c r="L349"/>
      <c r="M349"/>
      <c r="N349"/>
      <c r="O349"/>
      <c r="P349"/>
      <c r="Q349"/>
      <c r="R349"/>
      <c r="S349"/>
      <c r="T349"/>
    </row>
    <row r="350" spans="2:20" x14ac:dyDescent="0.2">
      <c r="B350"/>
      <c r="C350"/>
      <c r="D350"/>
      <c r="E350"/>
      <c r="F350"/>
      <c r="G350"/>
      <c r="H350"/>
      <c r="I350"/>
      <c r="J350"/>
      <c r="K350"/>
      <c r="L350"/>
      <c r="M350"/>
      <c r="N350"/>
      <c r="O350"/>
      <c r="P350"/>
      <c r="Q350"/>
      <c r="R350"/>
      <c r="S350"/>
      <c r="T350"/>
    </row>
    <row r="351" spans="2:20" x14ac:dyDescent="0.2">
      <c r="B351"/>
      <c r="C351"/>
      <c r="D351"/>
      <c r="E351"/>
      <c r="F351"/>
      <c r="G351"/>
      <c r="H351"/>
      <c r="I351"/>
      <c r="J351"/>
      <c r="K351"/>
      <c r="L351"/>
      <c r="M351"/>
      <c r="N351"/>
      <c r="O351"/>
      <c r="P351"/>
      <c r="Q351"/>
      <c r="R351"/>
      <c r="S351"/>
      <c r="T351"/>
    </row>
    <row r="352" spans="2:20" x14ac:dyDescent="0.2">
      <c r="B352"/>
      <c r="C352"/>
      <c r="D352"/>
      <c r="E352"/>
      <c r="F352"/>
      <c r="G352"/>
      <c r="H352"/>
      <c r="I352"/>
      <c r="J352"/>
      <c r="K352"/>
      <c r="L352"/>
      <c r="M352"/>
      <c r="N352"/>
      <c r="O352"/>
      <c r="P352"/>
      <c r="Q352"/>
      <c r="R352"/>
      <c r="S352"/>
      <c r="T352"/>
    </row>
    <row r="353" spans="2:20" x14ac:dyDescent="0.2">
      <c r="B353"/>
      <c r="C353"/>
      <c r="D353"/>
      <c r="E353"/>
      <c r="F353"/>
      <c r="G353"/>
      <c r="H353"/>
      <c r="I353"/>
      <c r="J353"/>
      <c r="K353"/>
      <c r="L353"/>
      <c r="M353"/>
      <c r="N353"/>
      <c r="O353"/>
      <c r="P353"/>
      <c r="Q353"/>
      <c r="R353"/>
      <c r="S353"/>
      <c r="T353"/>
    </row>
    <row r="354" spans="2:20" x14ac:dyDescent="0.2">
      <c r="B354"/>
      <c r="C354"/>
      <c r="D354"/>
      <c r="E354"/>
      <c r="F354"/>
      <c r="G354"/>
      <c r="H354"/>
      <c r="I354"/>
      <c r="J354"/>
      <c r="K354"/>
      <c r="L354"/>
      <c r="M354"/>
      <c r="N354"/>
      <c r="O354"/>
      <c r="P354"/>
      <c r="Q354"/>
      <c r="R354"/>
      <c r="S354"/>
      <c r="T354"/>
    </row>
    <row r="355" spans="2:20" x14ac:dyDescent="0.2">
      <c r="B355"/>
      <c r="C355"/>
      <c r="D355"/>
      <c r="E355"/>
      <c r="F355"/>
      <c r="G355"/>
      <c r="H355"/>
      <c r="I355"/>
      <c r="J355"/>
      <c r="K355"/>
      <c r="L355"/>
      <c r="M355"/>
      <c r="N355"/>
      <c r="O355"/>
      <c r="P355"/>
      <c r="Q355"/>
      <c r="R355"/>
      <c r="S355"/>
      <c r="T355"/>
    </row>
    <row r="356" spans="2:20" x14ac:dyDescent="0.2">
      <c r="B356"/>
      <c r="C356"/>
      <c r="D356"/>
      <c r="E356"/>
      <c r="F356"/>
      <c r="G356"/>
      <c r="H356"/>
      <c r="I356"/>
      <c r="J356"/>
      <c r="K356"/>
      <c r="L356"/>
      <c r="M356"/>
      <c r="N356"/>
      <c r="O356"/>
      <c r="P356"/>
      <c r="Q356"/>
      <c r="R356"/>
      <c r="S356"/>
      <c r="T356"/>
    </row>
    <row r="357" spans="2:20" x14ac:dyDescent="0.2">
      <c r="B357"/>
      <c r="C357"/>
      <c r="D357"/>
      <c r="E357"/>
      <c r="F357"/>
      <c r="G357"/>
      <c r="H357"/>
      <c r="I357"/>
      <c r="J357"/>
      <c r="K357"/>
      <c r="L357"/>
      <c r="M357"/>
      <c r="N357"/>
      <c r="O357"/>
      <c r="P357"/>
      <c r="Q357"/>
      <c r="R357"/>
      <c r="S357"/>
      <c r="T357"/>
    </row>
    <row r="358" spans="2:20" x14ac:dyDescent="0.2">
      <c r="B358"/>
      <c r="C358"/>
      <c r="D358"/>
      <c r="E358"/>
      <c r="F358"/>
      <c r="G358"/>
      <c r="H358"/>
      <c r="I358"/>
      <c r="J358"/>
      <c r="K358"/>
      <c r="L358"/>
      <c r="M358"/>
      <c r="N358"/>
      <c r="O358"/>
      <c r="P358"/>
      <c r="Q358"/>
      <c r="R358"/>
      <c r="S358"/>
      <c r="T358"/>
    </row>
    <row r="359" spans="2:20" x14ac:dyDescent="0.2">
      <c r="B359"/>
      <c r="C359"/>
      <c r="D359"/>
      <c r="E359"/>
      <c r="F359"/>
      <c r="G359"/>
      <c r="H359"/>
      <c r="I359"/>
      <c r="J359"/>
      <c r="K359"/>
      <c r="L359"/>
      <c r="M359"/>
      <c r="N359"/>
      <c r="O359"/>
      <c r="P359"/>
      <c r="Q359"/>
      <c r="R359"/>
      <c r="S359"/>
      <c r="T359"/>
    </row>
    <row r="360" spans="2:20" x14ac:dyDescent="0.2">
      <c r="B360"/>
      <c r="C360"/>
      <c r="D360"/>
      <c r="E360"/>
      <c r="F360"/>
      <c r="G360"/>
      <c r="H360"/>
      <c r="I360"/>
      <c r="J360"/>
      <c r="K360"/>
      <c r="L360"/>
      <c r="M360"/>
      <c r="N360"/>
      <c r="O360"/>
      <c r="P360"/>
      <c r="Q360"/>
      <c r="R360"/>
      <c r="S360"/>
      <c r="T360"/>
    </row>
    <row r="361" spans="2:20" x14ac:dyDescent="0.2">
      <c r="B361"/>
      <c r="C361"/>
      <c r="D361"/>
      <c r="E361"/>
      <c r="F361"/>
      <c r="G361"/>
      <c r="H361"/>
      <c r="I361"/>
      <c r="J361"/>
      <c r="K361"/>
      <c r="L361"/>
      <c r="M361"/>
      <c r="N361"/>
      <c r="O361"/>
      <c r="P361"/>
      <c r="Q361"/>
      <c r="R361"/>
      <c r="S361"/>
      <c r="T361"/>
    </row>
    <row r="362" spans="2:20" x14ac:dyDescent="0.2">
      <c r="B362"/>
      <c r="C362"/>
      <c r="D362"/>
      <c r="E362"/>
      <c r="F362"/>
      <c r="G362"/>
      <c r="H362"/>
      <c r="I362"/>
      <c r="J362"/>
      <c r="K362"/>
      <c r="L362"/>
      <c r="M362"/>
      <c r="N362"/>
      <c r="O362"/>
      <c r="P362"/>
      <c r="Q362"/>
      <c r="R362"/>
      <c r="S362"/>
      <c r="T362"/>
    </row>
    <row r="363" spans="2:20" x14ac:dyDescent="0.2">
      <c r="B363"/>
      <c r="C363"/>
      <c r="D363"/>
      <c r="E363"/>
      <c r="F363"/>
      <c r="G363"/>
      <c r="H363"/>
      <c r="I363"/>
      <c r="J363"/>
      <c r="K363"/>
      <c r="L363"/>
      <c r="M363"/>
      <c r="N363"/>
      <c r="O363"/>
      <c r="P363"/>
      <c r="Q363"/>
      <c r="R363"/>
      <c r="S363"/>
      <c r="T363"/>
    </row>
    <row r="364" spans="2:20" x14ac:dyDescent="0.2">
      <c r="B364"/>
      <c r="C364"/>
      <c r="D364"/>
      <c r="E364"/>
      <c r="F364"/>
      <c r="G364"/>
      <c r="H364"/>
      <c r="I364"/>
      <c r="J364"/>
      <c r="K364"/>
      <c r="L364"/>
      <c r="M364"/>
      <c r="N364"/>
      <c r="O364"/>
      <c r="P364"/>
      <c r="Q364"/>
      <c r="R364"/>
      <c r="S364"/>
      <c r="T364"/>
    </row>
    <row r="365" spans="2:20" x14ac:dyDescent="0.2">
      <c r="B365"/>
      <c r="C365"/>
      <c r="D365"/>
      <c r="E365"/>
      <c r="F365"/>
      <c r="G365"/>
      <c r="H365"/>
      <c r="I365"/>
      <c r="J365"/>
      <c r="K365"/>
      <c r="L365"/>
      <c r="M365"/>
      <c r="N365"/>
      <c r="O365"/>
      <c r="P365"/>
      <c r="Q365"/>
      <c r="R365"/>
      <c r="S365"/>
      <c r="T365"/>
    </row>
    <row r="366" spans="2:20" x14ac:dyDescent="0.2">
      <c r="B366"/>
      <c r="C366"/>
      <c r="D366"/>
      <c r="E366"/>
      <c r="F366"/>
      <c r="G366"/>
      <c r="H366"/>
      <c r="I366"/>
      <c r="J366"/>
      <c r="K366"/>
      <c r="L366"/>
      <c r="M366"/>
      <c r="N366"/>
      <c r="O366"/>
      <c r="P366"/>
      <c r="Q366"/>
      <c r="R366"/>
      <c r="S366"/>
      <c r="T366"/>
    </row>
    <row r="367" spans="2:20" x14ac:dyDescent="0.2">
      <c r="B367"/>
      <c r="C367"/>
      <c r="D367"/>
      <c r="E367"/>
      <c r="F367"/>
      <c r="G367"/>
      <c r="H367"/>
      <c r="I367"/>
      <c r="J367"/>
      <c r="K367"/>
      <c r="L367"/>
      <c r="M367"/>
      <c r="N367"/>
      <c r="O367"/>
      <c r="P367"/>
      <c r="Q367"/>
      <c r="R367"/>
      <c r="S367"/>
      <c r="T367"/>
    </row>
    <row r="368" spans="2:20" x14ac:dyDescent="0.2">
      <c r="B368"/>
      <c r="C368"/>
      <c r="D368"/>
      <c r="E368"/>
      <c r="F368"/>
      <c r="G368"/>
      <c r="H368"/>
      <c r="I368"/>
      <c r="J368"/>
      <c r="K368"/>
      <c r="L368"/>
      <c r="M368"/>
      <c r="N368"/>
      <c r="O368"/>
      <c r="P368"/>
      <c r="Q368"/>
      <c r="R368"/>
      <c r="S368"/>
      <c r="T368"/>
    </row>
    <row r="369" spans="2:20" x14ac:dyDescent="0.2">
      <c r="B369"/>
      <c r="C369"/>
      <c r="D369"/>
      <c r="E369"/>
      <c r="F369"/>
      <c r="G369"/>
      <c r="H369"/>
      <c r="I369"/>
      <c r="J369"/>
      <c r="K369"/>
      <c r="L369"/>
      <c r="M369"/>
      <c r="N369"/>
      <c r="O369"/>
      <c r="P369"/>
      <c r="Q369"/>
      <c r="R369"/>
      <c r="S369"/>
      <c r="T369"/>
    </row>
    <row r="370" spans="2:20" x14ac:dyDescent="0.2">
      <c r="B370"/>
      <c r="C370"/>
      <c r="D370"/>
      <c r="E370"/>
      <c r="F370"/>
      <c r="G370"/>
      <c r="H370"/>
      <c r="I370"/>
      <c r="J370"/>
      <c r="K370"/>
      <c r="L370"/>
      <c r="M370"/>
      <c r="N370"/>
      <c r="O370"/>
      <c r="P370"/>
      <c r="Q370"/>
      <c r="R370"/>
      <c r="S370"/>
      <c r="T370"/>
    </row>
    <row r="371" spans="2:20" x14ac:dyDescent="0.2">
      <c r="B371"/>
      <c r="C371"/>
      <c r="D371"/>
      <c r="E371"/>
      <c r="F371"/>
      <c r="G371"/>
      <c r="H371"/>
      <c r="I371"/>
      <c r="J371"/>
      <c r="K371"/>
      <c r="L371"/>
      <c r="M371"/>
      <c r="N371"/>
      <c r="O371"/>
      <c r="P371"/>
      <c r="Q371"/>
      <c r="R371"/>
      <c r="S371"/>
      <c r="T371"/>
    </row>
    <row r="372" spans="2:20" x14ac:dyDescent="0.2">
      <c r="B372"/>
      <c r="C372"/>
      <c r="D372"/>
      <c r="E372"/>
      <c r="F372"/>
      <c r="G372"/>
      <c r="H372"/>
      <c r="I372"/>
      <c r="J372"/>
      <c r="K372"/>
      <c r="L372"/>
      <c r="M372"/>
      <c r="N372"/>
      <c r="O372"/>
      <c r="P372"/>
      <c r="Q372"/>
      <c r="R372"/>
      <c r="S372"/>
      <c r="T372"/>
    </row>
    <row r="373" spans="2:20" x14ac:dyDescent="0.2">
      <c r="B373"/>
      <c r="C373"/>
      <c r="D373"/>
      <c r="E373"/>
      <c r="F373"/>
      <c r="G373"/>
      <c r="H373"/>
      <c r="I373"/>
      <c r="J373"/>
      <c r="K373"/>
      <c r="L373"/>
      <c r="M373"/>
      <c r="N373"/>
      <c r="O373"/>
      <c r="P373"/>
      <c r="Q373"/>
      <c r="R373"/>
      <c r="S373"/>
      <c r="T373"/>
    </row>
    <row r="374" spans="2:20" x14ac:dyDescent="0.2">
      <c r="B374"/>
      <c r="C374"/>
      <c r="D374"/>
      <c r="E374"/>
      <c r="F374"/>
      <c r="G374"/>
      <c r="H374"/>
      <c r="I374"/>
      <c r="J374"/>
      <c r="K374"/>
      <c r="L374"/>
      <c r="M374"/>
      <c r="N374"/>
      <c r="O374"/>
      <c r="P374"/>
      <c r="Q374"/>
      <c r="R374"/>
      <c r="S374"/>
      <c r="T374"/>
    </row>
    <row r="375" spans="2:20" x14ac:dyDescent="0.2">
      <c r="B375"/>
      <c r="C375"/>
      <c r="D375"/>
      <c r="E375"/>
      <c r="F375"/>
      <c r="G375"/>
      <c r="H375"/>
      <c r="I375"/>
      <c r="J375"/>
      <c r="K375"/>
      <c r="L375"/>
      <c r="M375"/>
      <c r="N375"/>
      <c r="O375"/>
      <c r="P375"/>
      <c r="Q375"/>
      <c r="R375"/>
      <c r="S375"/>
      <c r="T375"/>
    </row>
    <row r="376" spans="2:20" x14ac:dyDescent="0.2">
      <c r="B376"/>
      <c r="C376"/>
      <c r="D376"/>
      <c r="E376"/>
      <c r="F376"/>
      <c r="G376"/>
      <c r="H376"/>
      <c r="I376"/>
      <c r="J376"/>
      <c r="K376"/>
      <c r="L376"/>
      <c r="M376"/>
      <c r="N376"/>
      <c r="O376"/>
      <c r="P376"/>
      <c r="Q376"/>
      <c r="R376"/>
      <c r="S376"/>
      <c r="T376"/>
    </row>
    <row r="377" spans="2:20" x14ac:dyDescent="0.2">
      <c r="B377"/>
      <c r="C377"/>
      <c r="D377"/>
      <c r="E377"/>
      <c r="F377"/>
      <c r="G377"/>
      <c r="H377"/>
      <c r="I377"/>
      <c r="J377"/>
      <c r="K377"/>
      <c r="L377"/>
      <c r="M377"/>
      <c r="N377"/>
      <c r="O377"/>
      <c r="P377"/>
      <c r="Q377"/>
      <c r="R377"/>
      <c r="S377"/>
      <c r="T377"/>
    </row>
    <row r="378" spans="2:20" x14ac:dyDescent="0.2">
      <c r="B378"/>
      <c r="C378"/>
      <c r="D378"/>
      <c r="E378"/>
      <c r="F378"/>
      <c r="G378"/>
      <c r="H378"/>
      <c r="I378"/>
      <c r="J378"/>
      <c r="K378"/>
      <c r="L378"/>
      <c r="M378"/>
      <c r="N378"/>
      <c r="O378"/>
      <c r="P378"/>
      <c r="Q378"/>
      <c r="R378"/>
      <c r="S378"/>
      <c r="T378"/>
    </row>
    <row r="379" spans="2:20" x14ac:dyDescent="0.2">
      <c r="B379"/>
      <c r="C379"/>
      <c r="D379"/>
      <c r="E379"/>
      <c r="F379"/>
      <c r="G379"/>
      <c r="H379"/>
      <c r="I379"/>
      <c r="J379"/>
      <c r="K379"/>
      <c r="L379"/>
      <c r="M379"/>
      <c r="N379"/>
      <c r="O379"/>
      <c r="P379"/>
      <c r="Q379"/>
      <c r="R379"/>
      <c r="S379"/>
      <c r="T379"/>
    </row>
    <row r="380" spans="2:20" x14ac:dyDescent="0.2">
      <c r="B380"/>
      <c r="C380"/>
      <c r="D380"/>
      <c r="E380"/>
      <c r="F380"/>
      <c r="G380"/>
      <c r="H380"/>
      <c r="I380"/>
      <c r="J380"/>
      <c r="K380"/>
      <c r="L380"/>
      <c r="M380"/>
      <c r="N380"/>
      <c r="O380"/>
      <c r="P380"/>
      <c r="Q380"/>
      <c r="R380"/>
      <c r="S380"/>
      <c r="T380"/>
    </row>
    <row r="381" spans="2:20" x14ac:dyDescent="0.2">
      <c r="B381"/>
      <c r="C381"/>
      <c r="D381"/>
      <c r="E381"/>
      <c r="F381"/>
      <c r="G381"/>
      <c r="H381"/>
      <c r="I381"/>
      <c r="J381"/>
      <c r="K381"/>
      <c r="L381"/>
      <c r="M381"/>
      <c r="N381"/>
      <c r="O381"/>
      <c r="P381"/>
      <c r="Q381"/>
      <c r="R381"/>
      <c r="S381"/>
      <c r="T381"/>
    </row>
    <row r="382" spans="2:20" x14ac:dyDescent="0.2">
      <c r="B382"/>
      <c r="C382"/>
      <c r="D382"/>
      <c r="E382"/>
      <c r="F382"/>
      <c r="G382"/>
      <c r="H382"/>
      <c r="I382"/>
      <c r="J382"/>
      <c r="K382"/>
      <c r="L382"/>
      <c r="M382"/>
      <c r="N382"/>
      <c r="O382"/>
      <c r="P382"/>
      <c r="Q382"/>
      <c r="R382"/>
      <c r="S382"/>
      <c r="T382"/>
    </row>
    <row r="383" spans="2:20" x14ac:dyDescent="0.2">
      <c r="B383"/>
      <c r="C383"/>
      <c r="D383"/>
      <c r="E383"/>
      <c r="F383"/>
      <c r="G383"/>
      <c r="H383"/>
      <c r="I383"/>
      <c r="J383"/>
      <c r="K383"/>
      <c r="L383"/>
      <c r="M383"/>
      <c r="N383"/>
      <c r="O383"/>
      <c r="P383"/>
      <c r="Q383"/>
      <c r="R383"/>
      <c r="S383"/>
      <c r="T383"/>
    </row>
    <row r="384" spans="2:20" x14ac:dyDescent="0.2">
      <c r="B384"/>
      <c r="C384"/>
      <c r="D384"/>
      <c r="E384"/>
      <c r="F384"/>
      <c r="G384"/>
      <c r="H384"/>
      <c r="I384"/>
      <c r="J384"/>
      <c r="K384"/>
      <c r="L384"/>
      <c r="M384"/>
      <c r="N384"/>
      <c r="O384"/>
      <c r="P384"/>
      <c r="Q384"/>
      <c r="R384"/>
      <c r="S384"/>
      <c r="T384"/>
    </row>
    <row r="385" spans="2:20" x14ac:dyDescent="0.2">
      <c r="B385"/>
      <c r="C385"/>
      <c r="D385"/>
      <c r="E385"/>
      <c r="F385"/>
      <c r="G385"/>
      <c r="H385"/>
      <c r="I385"/>
      <c r="J385"/>
      <c r="K385"/>
      <c r="L385"/>
      <c r="M385"/>
      <c r="N385"/>
      <c r="O385"/>
      <c r="P385"/>
      <c r="Q385"/>
      <c r="R385"/>
      <c r="S385"/>
      <c r="T385"/>
    </row>
    <row r="386" spans="2:20" x14ac:dyDescent="0.2">
      <c r="B386"/>
      <c r="C386"/>
      <c r="D386"/>
      <c r="E386"/>
      <c r="F386"/>
      <c r="G386"/>
      <c r="H386"/>
      <c r="I386"/>
      <c r="J386"/>
      <c r="K386"/>
      <c r="L386"/>
      <c r="M386"/>
      <c r="N386"/>
      <c r="O386"/>
      <c r="P386"/>
      <c r="Q386"/>
      <c r="R386"/>
      <c r="S386"/>
      <c r="T386"/>
    </row>
    <row r="387" spans="2:20" x14ac:dyDescent="0.2">
      <c r="B387"/>
      <c r="C387"/>
      <c r="D387"/>
      <c r="E387"/>
      <c r="F387"/>
      <c r="G387"/>
      <c r="H387"/>
      <c r="I387"/>
      <c r="J387"/>
      <c r="K387"/>
      <c r="L387"/>
      <c r="M387"/>
      <c r="N387"/>
      <c r="O387"/>
      <c r="P387"/>
      <c r="Q387"/>
      <c r="R387"/>
      <c r="S387"/>
      <c r="T387"/>
    </row>
    <row r="388" spans="2:20" x14ac:dyDescent="0.2">
      <c r="B388"/>
      <c r="C388"/>
      <c r="D388"/>
      <c r="E388"/>
      <c r="F388"/>
      <c r="G388"/>
      <c r="H388"/>
      <c r="I388"/>
      <c r="J388"/>
      <c r="K388"/>
      <c r="L388"/>
      <c r="M388"/>
      <c r="N388"/>
      <c r="O388"/>
      <c r="P388"/>
      <c r="Q388"/>
      <c r="R388"/>
      <c r="S388"/>
      <c r="T388"/>
    </row>
    <row r="389" spans="2:20" x14ac:dyDescent="0.2">
      <c r="B389"/>
      <c r="C389"/>
      <c r="D389"/>
      <c r="E389"/>
      <c r="F389"/>
      <c r="G389"/>
      <c r="H389"/>
      <c r="I389"/>
      <c r="J389"/>
      <c r="K389"/>
      <c r="L389"/>
      <c r="M389"/>
      <c r="N389"/>
      <c r="O389"/>
      <c r="P389"/>
      <c r="Q389"/>
      <c r="R389"/>
      <c r="S389"/>
      <c r="T38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1051EA4B-6556-4FB5-93C8-23CAF0A51C32}">
          <x14:formula1>
            <xm:f>'Annex 1 LV, HV and UMS charges'!$A$12:$A$27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Designated EHV Prop</vt:lpstr>
      <vt:lpstr>Annex 7 Pass-Through Costs</vt:lpstr>
      <vt:lpstr>Nodal prices</vt:lpstr>
      <vt:lpstr>SSC TPR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HV and UMS charges'!Print_Titles</vt:lpstr>
      <vt:lpstr>'Annex 2 EHV charges'!Print_Titles</vt:lpstr>
      <vt:lpstr>'Annex 2a Import'!Print_Titles</vt:lpstr>
      <vt:lpstr>'Annex 2b Export'!Print_Titles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2018-03-23T09:00:35Z</dcterms:created>
  <dcterms:modified xsi:type="dcterms:W3CDTF">2021-04-29T12:46:00Z</dcterms:modified>
</cp:coreProperties>
</file>