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8749AFB0-D0BF-4B38-B8FB-93D2C54B49CA}" xr6:coauthVersionLast="45" xr6:coauthVersionMax="45" xr10:uidLastSave="{00000000-0000-0000-0000-000000000000}"/>
  <bookViews>
    <workbookView xWindow="-120" yWindow="-120" windowWidth="29040" windowHeight="15840" tabRatio="841" activeTab="1"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charges'!$A$2:$K$12</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charges'!$A$2:$J$12</definedName>
    <definedName name="_xlnm.Print_Area" localSheetId="7">'Annex 5 LLFs'!$A$3:$H$19</definedName>
    <definedName name="_xlnm.Print_Area" localSheetId="8">'Annex 6 New Designated EHV Prop'!$A$2:$Q$10</definedName>
    <definedName name="_xlnm.Print_Area" localSheetId="10">'Nodal prices'!$A$2:$D$4</definedName>
    <definedName name="_xlnm.Print_Titles" localSheetId="1">'Annex 1 LV, HV and UMS charges'!$2:$12</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charges'!$A$2:$K$12</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charges'!$A$2:$I$12</definedName>
    <definedName name="Z_5032A364_B81A_48DA_88DA_AB3B86B47EE9_.wvu.PrintArea" localSheetId="7" hidden="1">'Annex 5 LLFs'!$A$3:$F$19</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charges'!$2:$12</definedName>
    <definedName name="Z_5032A364_B81A_48DA_88DA_AB3B86B47EE9_.wvu.PrintTitles" localSheetId="2" hidden="1">'Annex 2 EHV charges'!$2:$9</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A30" i="5" a="1"/>
  <c r="A30" i="5" s="1"/>
  <c r="E29" i="5" l="1"/>
  <c r="H29" i="5"/>
  <c r="F29" i="5"/>
  <c r="C29" i="5"/>
  <c r="G29" i="5"/>
  <c r="D29" i="5"/>
  <c r="F30" i="5"/>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<sst xmlns="http://schemas.openxmlformats.org/spreadsheetml/2006/main" count="2771" uniqueCount="604">
  <si>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</si>
  <si>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</si>
  <si>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</si>
  <si>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</si>
  <si>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</si>
  <si>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</si>
  <si>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</si>
  <si>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</si>
  <si>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</si>
  <si>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</si>
  <si>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</si>
  <si>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</si>
  <si>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</si>
  <si>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</si>
  <si>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</si>
  <si>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</si>
  <si>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</si>
  <si>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</si>
  <si>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</si>
  <si>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</si>
  <si>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</si>
  <si>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</si>
  <si>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</si>
  <si>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</si>
  <si>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</si>
  <si>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</si>
  <si>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</si>
  <si>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</si>
  <si>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</si>
  <si>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</si>
  <si>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</si>
  <si>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</si>
  <si>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</si>
  <si>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</si>
  <si>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</si>
  <si>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</si>
  <si>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</si>
  <si>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</si>
  <si>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</si>
  <si>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</si>
  <si>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</si>
  <si>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</si>
  <si>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</si>
  <si>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</si>
  <si>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</si>
  <si>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</si>
  <si>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</si>
  <si>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</si>
  <si>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</si>
  <si>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</si>
  <si>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</si>
  <si>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</si>
  <si>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</si>
  <si>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</si>
  <si>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</si>
  <si>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</si>
  <si>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</si>
  <si>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</si>
  <si>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</si>
  <si>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</si>
  <si>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</si>
  <si>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</si>
  <si>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</si>
  <si>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</si>
  <si>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</si>
  <si>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</si>
  <si>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</si>
  <si>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</si>
  <si>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</si>
  <si>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</si>
  <si>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</si>
  <si>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</si>
  <si>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</si>
  <si>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</si>
  <si>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</si>
  <si>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</si>
  <si>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</si>
  <si>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</si>
  <si>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</si>
  <si>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</si>
  <si>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</si>
  <si>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</si>
  <si>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</si>
  <si>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</si>
  <si>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</si>
  <si>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</si>
  <si>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</si>
  <si>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</si>
  <si>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</si>
  <si>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</si>
  <si>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</si>
  <si>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</si>
  <si>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</si>
  <si>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</si>
  <si>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</si>
  <si>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</si>
  <si>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</si>
  <si>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</si>
  <si>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</si>
  <si>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</si>
  <si>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</si>
  <si>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</si>
  <si>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</si>
  <si>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</si>
  <si>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</si>
  <si>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</si>
  <si>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</si>
  <si>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</si>
  <si>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</si>
  <si>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</si>
  <si>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</si>
  <si>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</si>
  <si>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</si>
  <si>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</si>
  <si>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</si>
  <si>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</si>
  <si>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</si>
  <si>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</si>
  <si>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</si>
  <si>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</si>
  <si>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</si>
  <si>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</si>
  <si>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</si>
  <si>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</si>
  <si>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</si>
  <si>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</si>
  <si>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</si>
  <si>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</si>
  <si>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</si>
  <si>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</si>
  <si>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</si>
  <si>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</si>
  <si>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</si>
  <si>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</si>
  <si>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</si>
  <si>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</si>
  <si>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</si>
  <si>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</si>
  <si>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</si>
  <si>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</si>
  <si>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</si>
  <si>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</si>
  <si>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</si>
  <si>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</si>
  <si>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</si>
  <si>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</si>
  <si>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</si>
  <si>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</si>
  <si>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</si>
  <si>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</si>
  <si>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</si>
  <si>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</si>
  <si>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</si>
  <si>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</si>
  <si>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</si>
  <si>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</si>
  <si>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</si>
  <si>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</si>
  <si>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</si>
  <si>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</si>
  <si>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</si>
  <si>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</si>
  <si>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</si>
  <si>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</si>
  <si>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</si>
  <si>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</si>
  <si>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</si>
  <si>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</si>
  <si>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</si>
  <si>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</si>
  <si>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</si>
  <si>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</si>
  <si>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</si>
  <si>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</si>
  <si>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</si>
  <si>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</si>
  <si>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</si>
  <si>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</si>
  <si>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</si>
  <si>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</si>
  <si>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</si>
  <si>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</si>
  <si>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</si>
  <si>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</si>
  <si>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</si>
  <si>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</si>
  <si>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</si>
  <si>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</si>
  <si>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</si>
  <si>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</si>
  <si>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</si>
  <si>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</si>
  <si>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</si>
  <si>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</si>
  <si>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</si>
  <si>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</si>
  <si>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</si>
  <si>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</si>
  <si>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</si>
  <si>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</si>
  <si>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</si>
  <si>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</si>
  <si>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</si>
  <si>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</si>
  <si>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</si>
  <si>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</si>
  <si>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</si>
  <si>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</si>
  <si>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</si>
  <si>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</si>
  <si>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</si>
  <si>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</si>
  <si>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</si>
  <si>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</si>
  <si>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</si>
  <si>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</si>
  <si>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</si>
  <si>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</si>
  <si>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</si>
  <si>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</si>
  <si>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</si>
  <si>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</si>
  <si>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</si>
  <si>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</si>
  <si>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</si>
  <si>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</si>
  <si>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</si>
  <si>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</si>
  <si>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</si>
  <si>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</si>
  <si>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</si>
  <si>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</si>
  <si>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</si>
  <si>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</si>
  <si>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</si>
  <si>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</si>
  <si>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</si>
  <si>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</si>
  <si>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</si>
  <si>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</si>
  <si>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</si>
  <si>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</si>
  <si>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</si>
  <si>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</si>
  <si>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</si>
  <si>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</si>
  <si>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</si>
  <si>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</si>
  <si>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</si>
  <si>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</si>
  <si>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</si>
  <si>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</si>
  <si>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</si>
  <si>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</si>
  <si>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</si>
  <si>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</si>
  <si>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</si>
  <si>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</si>
  <si>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</si>
  <si>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</si>
  <si>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</si>
  <si>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</si>
  <si>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</si>
  <si>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</si>
  <si>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</si>
  <si>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</si>
  <si>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</si>
  <si>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</si>
  <si>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</si>
  <si>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</si>
  <si>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</si>
  <si>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</si>
  <si>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</si>
  <si>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</si>
  <si>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</si>
  <si>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</si>
  <si>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</si>
  <si>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</si>
  <si>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</si>
  <si>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</si>
  <si>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</si>
  <si>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</si>
  <si>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</si>
  <si>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</si>
  <si>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</si>
  <si>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</si>
  <si>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</si>
  <si>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</si>
  <si>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</si>
  <si>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</si>
  <si>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</si>
  <si>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</si>
  <si>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</si>
  <si>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</si>
  <si>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</si>
  <si>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</si>
  <si>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</si>
  <si>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</si>
  <si>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</si>
  <si>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</si>
  <si>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</si>
  <si>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</si>
  <si>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</si>
  <si>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</si>
  <si>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</si>
  <si>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</si>
  <si>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</si>
  <si>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</si>
  <si>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</si>
  <si>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</si>
  <si>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</si>
  <si>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</si>
  <si>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</si>
  <si>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</si>
  <si>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</si>
  <si>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</si>
  <si>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</si>
  <si>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</si>
  <si>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</si>
  <si>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</si>
  <si>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</si>
  <si>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</si>
  <si>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</si>
  <si>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</si>
  <si>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</si>
  <si>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</si>
  <si>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</si>
  <si>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</si>
  <si>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</si>
  <si>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</si>
  <si>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</si>
  <si>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</si>
  <si>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</si>
  <si>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</si>
  <si>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</si>
  <si>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</si>
  <si>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</si>
  <si>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</si>
  <si>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</si>
  <si>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</si>
  <si>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</si>
  <si>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</si>
  <si>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</si>
  <si>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</si>
  <si>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</si>
  <si>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</si>
  <si>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</si>
  <si>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</si>
  <si>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</si>
  <si>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</si>
  <si>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</si>
  <si>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</si>
  <si>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</si>
  <si>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</si>
  <si>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</si>
  <si>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</si>
  <si>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</si>
  <si>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</si>
  <si>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</si>
  <si>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</si>
  <si>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</si>
  <si>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</si>
  <si>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</si>
  <si>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</si>
  <si>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</si>
  <si>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</si>
  <si>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</si>
  <si>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</si>
  <si>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</si>
  <si>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</si>
  <si>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</si>
  <si>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</si>
  <si>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</si>
  <si>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</si>
  <si>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</si>
  <si>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</si>
  <si>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</si>
  <si>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</si>
  <si>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</si>
  <si>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</si>
  <si>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</si>
  <si>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</si>
  <si>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</si>
  <si>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</si>
  <si>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</si>
  <si>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</si>
  <si>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</si>
  <si>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</si>
  <si>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</si>
  <si>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</si>
  <si>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</si>
  <si>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</si>
  <si>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</si>
  <si>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</si>
  <si>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</si>
  <si>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</si>
  <si>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</si>
  <si>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</si>
  <si>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</si>
  <si>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</si>
  <si>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</si>
  <si>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</si>
  <si>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</si>
  <si>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</si>
  <si>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</si>
  <si>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</si>
  <si>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</si>
  <si>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</si>
  <si>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</si>
  <si>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</si>
  <si>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</si>
  <si>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</si>
  <si>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</si>
  <si>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</si>
  <si>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</si>
  <si>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</si>
  <si>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</si>
  <si>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</si>
  <si>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</si>
  <si>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</si>
  <si>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</si>
  <si>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</si>
  <si>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</si>
  <si>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</si>
  <si>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</si>
  <si>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</si>
  <si>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</si>
  <si>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</si>
  <si>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</si>
  <si>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</si>
  <si>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</si>
  <si>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</si>
  <si>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</si>
  <si>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</si>
  <si>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</si>
  <si>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</si>
  <si>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</si>
  <si>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</si>
  <si>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</si>
  <si>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</si>
  <si>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</si>
  <si>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</si>
  <si>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</si>
  <si>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</si>
  <si>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</si>
  <si>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</si>
  <si>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</si>
  <si>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</si>
  <si>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</si>
  <si>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</si>
  <si>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</si>
  <si>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</si>
  <si>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</si>
  <si>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</si>
  <si>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</si>
  <si>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</si>
  <si>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</si>
  <si>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</si>
  <si>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</si>
  <si>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</si>
  <si>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</si>
  <si>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</si>
  <si>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</si>
  <si>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</si>
  <si>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</si>
  <si>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</si>
  <si>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</si>
  <si>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</si>
  <si>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</si>
  <si>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</si>
  <si>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</si>
  <si>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</si>
  <si>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</si>
  <si>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</si>
  <si>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</si>
  <si>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</si>
  <si>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</si>
  <si>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</si>
  <si>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</si>
  <si>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</si>
  <si>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</si>
  <si>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</si>
  <si>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</si>
  <si>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</si>
  <si>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</si>
  <si>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</si>
  <si>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</si>
  <si>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</si>
  <si>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</si>
  <si>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</si>
  <si>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</si>
  <si>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</si>
  <si>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</si>
  <si>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</si>
  <si>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</si>
  <si>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</si>
  <si>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</si>
  <si>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</si>
  <si>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</si>
  <si>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</si>
  <si>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</si>
  <si>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</si>
  <si>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</si>
  <si>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</si>
  <si>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</si>
  <si>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</si>
  <si>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</si>
  <si>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</si>
  <si>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</si>
  <si>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</si>
  <si>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</si>
  <si>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</si>
  <si>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</si>
  <si>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</si>
  <si>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</si>
  <si>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</si>
  <si>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</si>
  <si>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</si>
  <si>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</si>
  <si>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</si>
  <si>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</si>
  <si>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</si>
  <si>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</si>
  <si>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</si>
  <si>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</si>
  <si>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</si>
  <si>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</si>
  <si>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</si>
  <si>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</si>
  <si>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</si>
  <si>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</si>
  <si>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0, 1 or 8</t>
  </si>
  <si>
    <t>Monday to Friday 
(Including Bank Holidays)
March to October</t>
  </si>
  <si>
    <t xml:space="preserve">Monday to Friday 
(Including Bank Holidays)
November to February </t>
  </si>
  <si>
    <t>Monday to Friday 
(Including Bank Holidays)
April to March</t>
  </si>
  <si>
    <t>Saturday and Sunday 
All Year</t>
  </si>
  <si>
    <t>1, 2 or 5-8</t>
  </si>
  <si>
    <t>3, 4 or 5-8</t>
  </si>
  <si>
    <t>All the above times are in UK Clock time</t>
  </si>
  <si>
    <t>16:00 – 19:00</t>
  </si>
  <si>
    <t>07:30 – 16:00
19:00 – 20:00</t>
  </si>
  <si>
    <t>20:00 – 00:30</t>
  </si>
  <si>
    <t>00:30 – 07:30</t>
  </si>
  <si>
    <t>07:30 – 00:30</t>
  </si>
  <si>
    <t>Monday to Friday
Nov to Feb</t>
  </si>
  <si>
    <t>Saturday and Sunday
All Year and
Monday to Friday
Mar to Oct</t>
  </si>
  <si>
    <t>16:30 - 19:30</t>
  </si>
  <si>
    <t>Fulcrum Electricity Assets Limited - GSP_H</t>
  </si>
  <si>
    <t>07:00 - 16:30
19:30 - 22:00</t>
  </si>
  <si>
    <t>00:00 - 07:00
22:00 - 24:00</t>
  </si>
  <si>
    <t>09:30 - 21:30</t>
  </si>
  <si>
    <t>00:00 - 09:30
21:30 - 24:00</t>
  </si>
  <si>
    <t>07:00 - 22:00</t>
  </si>
  <si>
    <t>201, 202, 205, 209, 338, 346</t>
  </si>
  <si>
    <t>203, 204, 206, 339, 345, 347</t>
  </si>
  <si>
    <t>200, 208</t>
  </si>
  <si>
    <t>600, 601</t>
  </si>
  <si>
    <t>H15, H16, H17, H18, H19, H48, H49, H50, H51, H52 ,H81, H82, H83, H84, H85</t>
  </si>
  <si>
    <t>807, 808, 811, 812</t>
  </si>
  <si>
    <t>952, 951, 853, 815</t>
  </si>
  <si>
    <t>201, 202, 205</t>
  </si>
  <si>
    <t>203, 204, 206</t>
  </si>
  <si>
    <t>H15, H16, H17, H18, H19</t>
  </si>
  <si>
    <t>807, 808</t>
  </si>
  <si>
    <t>209, 338, 346</t>
  </si>
  <si>
    <t>339, 345, 347</t>
  </si>
  <si>
    <t>H48, H49, H50, H51, H52</t>
  </si>
  <si>
    <t>813, 814</t>
  </si>
  <si>
    <t>811, 812</t>
  </si>
  <si>
    <t>952, 951</t>
  </si>
  <si>
    <t>H81, H82, H83, H84, H85</t>
  </si>
  <si>
    <t>853, 815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</si>
  <si>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</si>
  <si>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</si>
  <si>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</si>
  <si>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</si>
  <si>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</si>
  <si>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</si>
  <si>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</si>
  <si>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200,  201,  202,  203,  204, 205, 206, H15, H16, H17, H18, H19, 807, 808</t>
  </si>
  <si>
    <t>208, 209, 338, 339, 345, 346, 347, 600, H48, H49, H50, H51, H52, 811, 812, 951, 952</t>
  </si>
  <si>
    <t>475, 813, 814</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</si>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</sst>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
      <b/>
      <sz val="11"/>
      <color indexed="8"/>
      <name val="Arial"/>
      <family val="2"/>
    </font>
  </fonts>
  <fills count="40">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
      <patternFill patternType="solid">
        <fgColor rgb="FFC0C0C0"/>
        <bgColor rgb="FF000000"/>
      </patternFill>
    </fill>
    <fill>
      <patternFill patternType="lightUp">
        <fgColor theme="0" tint="-0.499984740745262"/>
        <bgColor rgb="FFFFFFFF"/>
      </patternFill>
    </fill>
  </fills>
  <borders count="20">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rgb="FF999999"/>
      </left>
      <right/>
      <top/>
      <bottom/>
      <diagonal/>
    </border>
  </borders>
  <cellStyleXfs count="24">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18" fillId="0" borderId="0"/>
    <xf numFmtId="0" fontId="3" fillId="0" borderId="0"/>
    <xf numFmtId="43" fontId="3" fillId="0" borderId="0" applyFont="0" applyFill="0" applyBorder="0" applyAlignment="0" applyProtection="0"/>
    <xf numFmtId="0" fontId="1" fillId="0" borderId="0"/>
    <xf numFmtId="0" fontId="26" fillId="5" borderId="0" applyNumberFormat="0" applyBorder="0" applyAlignment="0" applyProtection="0"/>
    <xf numFmtId="0" fontId="26" fillId="8" borderId="0" applyNumberFormat="0" applyBorder="0" applyAlignment="0" applyProtection="0"/>
    <xf numFmtId="0" fontId="1" fillId="0" borderId="0" applyNumberFormat="0" applyFill="0" applyBorder="0" applyAlignment="0" applyProtection="0">
      <alignment horizontal="left"/>
    </xf>
    <xf numFmtId="0" fontId="1" fillId="39" borderId="19" applyNumberFormat="0" applyBorder="0" applyAlignment="0" applyProtection="0">
      <alignment vertical="center"/>
    </xf>
  </cellStyleXfs>
  <cellXfs count="334">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0" fillId="0" borderId="6" xfId="0" applyBorder="1" applyAlignment="1">
      <alignment horizontal="center" vertical="center"/>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0" borderId="7" xfId="0" applyFont="1" applyBorder="1" applyAlignment="1">
      <alignment vertical="center" wrapText="1"/>
    </xf>
    <xf numFmtId="0" fontId="3" fillId="0" borderId="10" xfId="0" applyFont="1" applyBorder="1" applyAlignment="1">
      <alignment horizontal="center" vertical="center" wrapText="1"/>
    </xf>
    <xf numFmtId="0" fontId="12" fillId="0" borderId="8" xfId="0" applyFont="1" applyBorder="1" applyAlignment="1">
      <alignment vertical="center" wrapText="1"/>
    </xf>
    <xf numFmtId="0" fontId="3" fillId="18" borderId="8" xfId="0" applyFont="1" applyFill="1" applyBorder="1" applyAlignment="1">
      <alignment vertical="center" wrapText="1"/>
    </xf>
    <xf numFmtId="0" fontId="12" fillId="0" borderId="6" xfId="0" applyFont="1" applyBorder="1" applyAlignment="1">
      <alignment vertical="center" wrapText="1"/>
    </xf>
    <xf numFmtId="0" fontId="12" fillId="11" borderId="0" xfId="0" applyFont="1" applyFill="1" applyBorder="1" applyAlignment="1">
      <alignment horizontal="left" vertical="center" wrapText="1" indent="1"/>
    </xf>
    <xf numFmtId="0" fontId="3" fillId="0" borderId="0" xfId="0" applyFont="1" applyAlignment="1">
      <alignment horizontal="center" vertical="center"/>
    </xf>
    <xf numFmtId="0" fontId="3" fillId="0" borderId="6" xfId="0" quotePrefix="1" applyFont="1" applyBorder="1" applyAlignment="1">
      <alignment horizontal="center" vertical="center" wrapText="1"/>
    </xf>
    <xf numFmtId="0" fontId="3" fillId="38" borderId="6" xfId="0" applyFont="1" applyFill="1" applyBorder="1" applyAlignment="1">
      <alignment horizontal="center" vertical="center" wrapText="1"/>
    </xf>
    <xf numFmtId="0" fontId="0" fillId="11" borderId="0" xfId="0" applyFill="1" applyAlignment="1">
      <alignment horizontal="center" vertical="center"/>
    </xf>
    <xf numFmtId="165" fontId="0" fillId="0" borderId="8" xfId="0" applyNumberFormat="1" applyBorder="1" applyAlignment="1">
      <alignment horizontal="center" vertical="center"/>
    </xf>
    <xf numFmtId="0" fontId="12" fillId="12" borderId="16" xfId="0" applyFont="1" applyFill="1" applyBorder="1" applyAlignment="1" applyProtection="1">
      <alignment horizontal="center" vertical="center" wrapText="1"/>
      <protection locked="0"/>
    </xf>
    <xf numFmtId="0" fontId="27" fillId="0" borderId="18" xfId="0" applyFont="1" applyBorder="1" applyAlignment="1">
      <alignment horizontal="left" vertical="top" wrapText="1" shrinkToFit="1"/>
    </xf>
    <xf numFmtId="0" fontId="0" fillId="0" borderId="6" xfId="0" applyBorder="1" applyAlignment="1">
      <alignment horizontal="left" wrapText="1"/>
    </xf>
    <xf numFmtId="3" fontId="0" fillId="0" borderId="6" xfId="0" applyNumberFormat="1" applyBorder="1" applyAlignment="1">
      <alignment horizontal="left" wrapText="1"/>
    </xf>
    <xf numFmtId="0" fontId="3" fillId="0" borderId="6" xfId="0" applyFont="1" applyBorder="1" applyAlignment="1">
      <alignment horizontal="left" wrapText="1"/>
    </xf>
    <xf numFmtId="0" fontId="7" fillId="10" borderId="0" xfId="13" applyFill="1" applyAlignment="1" applyProtection="1">
      <alignment vertical="center"/>
    </xf>
    <xf numFmtId="0" fontId="3" fillId="11" borderId="0" xfId="14" applyFill="1"/>
    <xf numFmtId="0" fontId="3" fillId="10" borderId="0" xfId="14" applyFill="1"/>
    <xf numFmtId="0" fontId="3" fillId="10" borderId="0" xfId="14" applyFill="1" applyAlignment="1">
      <alignment vertical="center"/>
    </xf>
    <xf numFmtId="0" fontId="12" fillId="12" borderId="6" xfId="14" applyFont="1" applyFill="1" applyBorder="1" applyAlignment="1" applyProtection="1">
      <alignment vertical="center" wrapText="1"/>
      <protection locked="0"/>
    </xf>
    <xf numFmtId="0" fontId="8" fillId="19" borderId="6" xfId="14" quotePrefix="1" applyFont="1" applyFill="1" applyBorder="1" applyAlignment="1" applyProtection="1">
      <alignment horizontal="left" vertical="top" wrapText="1"/>
      <protection locked="0"/>
    </xf>
    <xf numFmtId="0" fontId="14" fillId="11" borderId="6" xfId="14" applyFont="1" applyFill="1" applyBorder="1" applyAlignment="1" applyProtection="1">
      <alignment horizontal="center" vertical="center" wrapText="1"/>
      <protection locked="0"/>
    </xf>
    <xf numFmtId="164" fontId="14" fillId="20"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3" fontId="8" fillId="19" borderId="6" xfId="14" applyNumberFormat="1" applyFont="1" applyFill="1" applyBorder="1" applyAlignment="1" applyProtection="1">
      <alignment horizontal="left" vertical="top" wrapText="1"/>
      <protection locked="0"/>
    </xf>
    <xf numFmtId="3" fontId="8" fillId="19" borderId="6" xfId="14" quotePrefix="1" applyNumberFormat="1" applyFont="1" applyFill="1" applyBorder="1" applyAlignment="1" applyProtection="1">
      <alignment horizontal="left" vertical="top" wrapText="1"/>
      <protection locked="0"/>
    </xf>
    <xf numFmtId="0" fontId="12" fillId="30" borderId="6" xfId="14" applyFont="1" applyFill="1" applyBorder="1" applyAlignment="1">
      <alignment vertical="center" wrapText="1"/>
    </xf>
    <xf numFmtId="0" fontId="14" fillId="19" borderId="6" xfId="14" applyFont="1" applyFill="1" applyBorder="1" applyAlignment="1" applyProtection="1">
      <alignment horizontal="left" vertical="top" wrapText="1"/>
      <protection locked="0"/>
    </xf>
    <xf numFmtId="0" fontId="12" fillId="12" borderId="6" xfId="14" applyFont="1" applyFill="1" applyBorder="1" applyAlignment="1">
      <alignment vertical="center" wrapText="1"/>
    </xf>
    <xf numFmtId="0" fontId="3" fillId="10" borderId="0" xfId="14" applyFill="1" applyAlignment="1">
      <alignment horizontal="center" vertical="center"/>
    </xf>
    <xf numFmtId="0" fontId="12" fillId="12" borderId="6" xfId="17" applyFont="1" applyFill="1" applyBorder="1" applyAlignment="1" applyProtection="1">
      <alignment vertical="center" wrapText="1"/>
      <protection locked="0"/>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30" fillId="0" borderId="6" xfId="16" applyFont="1" applyFill="1" applyBorder="1" applyAlignment="1" applyProtection="1">
      <alignment horizontal="center" vertical="center" wrapText="1"/>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0" fontId="14" fillId="0" borderId="6" xfId="14" applyFont="1" applyBorder="1" applyAlignment="1" applyProtection="1">
      <alignment horizontal="center" vertical="center" wrapText="1"/>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11" borderId="6" xfId="0" applyFont="1" applyFill="1" applyBorder="1" applyAlignment="1">
      <alignment horizontal="center" vertical="center" wrapTex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18"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left" vertical="center" wrapText="1" indent="1"/>
    </xf>
    <xf numFmtId="0" fontId="1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0" fontId="14" fillId="19" borderId="6" xfId="14" applyNumberFormat="1" applyFont="1" applyFill="1" applyBorder="1" applyAlignment="1" applyProtection="1">
      <alignment horizontal="center" vertical="center" wrapText="1"/>
      <protection locked="0"/>
    </xf>
    <xf numFmtId="0" fontId="14" fillId="19" borderId="6" xfId="0" applyNumberFormat="1" applyFont="1" applyFill="1" applyBorder="1" applyAlignment="1" applyProtection="1">
      <alignment horizontal="center" vertical="center" wrapText="1"/>
      <protection locked="0"/>
    </xf>
    <xf numFmtId="0" fontId="30" fillId="0" borderId="6" xfId="16" applyNumberFormat="1" applyFont="1" applyFill="1" applyBorder="1" applyAlignment="1" applyProtection="1">
      <alignment horizontal="center" vertical="center" wrapText="1"/>
    </xf>
    <xf numFmtId="0" fontId="14" fillId="0" borderId="6" xfId="14" applyNumberFormat="1" applyFont="1" applyBorder="1" applyAlignment="1" applyProtection="1">
      <alignment horizontal="center" vertical="center" wrapText="1"/>
    </xf>
  </cellXfs>
  <cellStyles count="24">
    <cellStyle name="40% - Accent1" xfId="8" builtinId="31"/>
    <cellStyle name="40% - Accent1 2" xfId="20" xr:uid="{A378C387-F7FB-4A2B-B672-4790AE12A666}"/>
    <cellStyle name="40% - Accent4" xfId="11" builtinId="43"/>
    <cellStyle name="40% - Accent4 2" xfId="21" xr:uid="{46AB9EFD-A88B-48EC-BC82-AAFB03DFDE7C}"/>
    <cellStyle name="60% - Accent2" xfId="9" builtinId="36"/>
    <cellStyle name="Accent1" xfId="7" builtinId="29"/>
    <cellStyle name="Accent4" xfId="10" builtinId="41"/>
    <cellStyle name="Accent6" xfId="12" builtinId="49"/>
    <cellStyle name="Blank_CEPATNEI" xfId="23" xr:uid="{5343AD37-09C4-4367-B5FD-5100A86390CF}"/>
    <cellStyle name="Comma" xfId="1" builtinId="3"/>
    <cellStyle name="Comma 2" xfId="15" xr:uid="{00000000-0005-0000-0000-000007000000}"/>
    <cellStyle name="Comma 2 2" xfId="18" xr:uid="{00C91CEE-BA98-4F11-93B5-68F049C57732}"/>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9" xr:uid="{93650D36-1A29-4FDD-AB47-BD5F042BAE76}"/>
    <cellStyle name="Normal 4" xfId="17" xr:uid="{A0813C19-C0F6-4DD5-9B52-B689902C14DB}"/>
    <cellStyle name="Normal_Sheet1" xfId="16" xr:uid="{6BB6C2CA-95DC-4B1D-87EC-9B3748DD56E7}"/>
    <cellStyle name="Text_CEPATNEI" xfId="22" xr:uid="{8C9B51E2-0DF9-424B-BF7E-8EC7EC403D6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opLeftCell="A4"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547</v>
      </c>
      <c r="C4" s="8" t="s">
        <v>402</v>
      </c>
      <c r="D4" s="8" t="s">
        <v>403</v>
      </c>
      <c r="E4" s="8" t="s">
        <v>5</v>
      </c>
    </row>
    <row r="5" spans="1:8" x14ac:dyDescent="0.2">
      <c r="A5" s="3"/>
      <c r="B5" s="3"/>
      <c r="C5" s="3"/>
      <c r="D5" s="3"/>
      <c r="E5" s="3"/>
    </row>
    <row r="6" spans="1:8" ht="16.5" x14ac:dyDescent="0.2">
      <c r="A6" s="9" t="s">
        <v>6</v>
      </c>
      <c r="B6" s="3"/>
      <c r="C6" s="3"/>
      <c r="D6" s="3"/>
      <c r="E6" s="3"/>
    </row>
    <row r="7" spans="1:8" ht="15" x14ac:dyDescent="0.2">
      <c r="A7" s="10" t="s">
        <v>7</v>
      </c>
      <c r="B7" s="227" t="s">
        <v>8</v>
      </c>
      <c r="C7" s="227"/>
      <c r="D7" s="227"/>
      <c r="E7" s="227"/>
    </row>
    <row r="8" spans="1:8" ht="30" customHeight="1" x14ac:dyDescent="0.2">
      <c r="A8" s="11" t="s">
        <v>9</v>
      </c>
      <c r="B8" s="228" t="s">
        <v>519</v>
      </c>
      <c r="C8" s="228"/>
      <c r="D8" s="228"/>
      <c r="E8" s="228"/>
    </row>
    <row r="9" spans="1:8" ht="30" customHeight="1" x14ac:dyDescent="0.2">
      <c r="A9" s="11" t="s">
        <v>10</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GSP_H Licence area.</v>
      </c>
      <c r="C9" s="229"/>
      <c r="D9" s="229"/>
      <c r="E9" s="229"/>
    </row>
    <row r="10" spans="1:8" ht="30" customHeight="1" x14ac:dyDescent="0.2">
      <c r="A10" s="11" t="s">
        <v>11</v>
      </c>
      <c r="B10" s="228" t="s">
        <v>12</v>
      </c>
      <c r="C10" s="228"/>
      <c r="D10" s="228"/>
      <c r="E10" s="228"/>
    </row>
    <row r="11" spans="1:8" ht="61.5" customHeight="1" x14ac:dyDescent="0.2">
      <c r="A11" s="11" t="s">
        <v>13</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6"/>
      <c r="G11" s="226"/>
      <c r="H11" s="226"/>
    </row>
    <row r="12" spans="1:8" ht="86.25" customHeight="1" x14ac:dyDescent="0.2">
      <c r="A12" s="11" t="s">
        <v>14</v>
      </c>
      <c r="B12" s="228" t="s">
        <v>399</v>
      </c>
      <c r="C12" s="228"/>
      <c r="D12" s="228"/>
      <c r="E12" s="228"/>
    </row>
    <row r="13" spans="1:8" ht="33.75" customHeight="1" x14ac:dyDescent="0.2">
      <c r="A13" s="11" t="s">
        <v>15</v>
      </c>
      <c r="B13" s="22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GSP_H Licence area.</v>
      </c>
      <c r="C13" s="229"/>
      <c r="D13" s="229"/>
      <c r="E13" s="229"/>
    </row>
    <row r="14" spans="1:8" ht="29.25" customHeight="1" x14ac:dyDescent="0.2">
      <c r="A14" s="11" t="s">
        <v>16</v>
      </c>
      <c r="B14" s="229" t="s">
        <v>400</v>
      </c>
      <c r="C14" s="229"/>
      <c r="D14" s="229"/>
      <c r="E14" s="229"/>
    </row>
    <row r="15" spans="1:8" ht="30" customHeight="1" x14ac:dyDescent="0.2">
      <c r="A15" s="11" t="s">
        <v>17</v>
      </c>
      <c r="B15" s="229" t="s">
        <v>18</v>
      </c>
      <c r="C15" s="229"/>
      <c r="D15" s="229"/>
      <c r="E15" s="229"/>
    </row>
    <row r="16" spans="1:8" ht="30" customHeight="1" x14ac:dyDescent="0.2">
      <c r="A16" s="11" t="s">
        <v>19</v>
      </c>
      <c r="B16" s="229" t="s">
        <v>20</v>
      </c>
      <c r="C16" s="229"/>
      <c r="D16" s="229"/>
      <c r="E16" s="229"/>
    </row>
    <row r="17" spans="1:5" x14ac:dyDescent="0.2">
      <c r="A17" s="3"/>
      <c r="B17" s="3"/>
      <c r="C17" s="3"/>
      <c r="D17" s="3"/>
      <c r="E17" s="3"/>
    </row>
    <row r="18" spans="1:5" ht="15" x14ac:dyDescent="0.2">
      <c r="A18" s="12" t="s">
        <v>21</v>
      </c>
      <c r="B18" s="3"/>
      <c r="C18" s="3"/>
      <c r="D18" s="3"/>
      <c r="E18" s="3"/>
    </row>
    <row r="19" spans="1:5" ht="15" x14ac:dyDescent="0.2">
      <c r="A19" s="10"/>
      <c r="B19" s="232"/>
      <c r="C19" s="232"/>
      <c r="D19" s="232"/>
      <c r="E19" s="232"/>
    </row>
    <row r="20" spans="1:5" ht="32.25" customHeight="1" x14ac:dyDescent="0.2">
      <c r="A20" s="230" t="s">
        <v>22</v>
      </c>
      <c r="B20" s="231"/>
      <c r="C20" s="231"/>
      <c r="D20" s="231"/>
      <c r="E20" s="231"/>
    </row>
    <row r="21" spans="1:5" x14ac:dyDescent="0.2">
      <c r="A21" s="3"/>
      <c r="B21" s="3"/>
      <c r="C21" s="3"/>
      <c r="D21" s="3"/>
      <c r="E21" s="3"/>
    </row>
    <row r="22" spans="1:5" ht="15" x14ac:dyDescent="0.2">
      <c r="A22" s="13" t="s">
        <v>23</v>
      </c>
      <c r="B22" s="3"/>
      <c r="C22" s="3"/>
      <c r="D22" s="3"/>
      <c r="E22" s="3"/>
    </row>
    <row r="23" spans="1:5" ht="15" x14ac:dyDescent="0.2">
      <c r="A23" s="14"/>
      <c r="B23" s="232"/>
      <c r="C23" s="232"/>
      <c r="D23" s="232"/>
      <c r="E23" s="232"/>
    </row>
    <row r="24" spans="1:5" ht="28.5" customHeight="1" x14ac:dyDescent="0.2">
      <c r="A24" s="230" t="s">
        <v>24</v>
      </c>
      <c r="B24" s="231"/>
      <c r="C24" s="231"/>
      <c r="D24" s="231"/>
      <c r="E24" s="231"/>
    </row>
    <row r="25" spans="1:5" ht="28.5" customHeight="1" x14ac:dyDescent="0.2">
      <c r="A25" s="233" t="s">
        <v>25</v>
      </c>
      <c r="B25" s="233"/>
      <c r="C25" s="233"/>
      <c r="D25" s="233"/>
      <c r="E25" s="233"/>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
  <sheetViews>
    <sheetView tabSelected="1" topLeftCell="A10" zoomScale="85" zoomScaleNormal="85" zoomScaleSheetLayoutView="100" workbookViewId="0">
      <selection activeCell="C17" sqref="C17:C29"/>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5" ht="27.75" customHeight="1" x14ac:dyDescent="0.2">
      <c r="A1" s="15" t="s">
        <v>26</v>
      </c>
      <c r="B1" s="240"/>
      <c r="C1" s="241"/>
      <c r="D1" s="241"/>
    </row>
    <row r="2" spans="1:15" ht="27" customHeight="1" x14ac:dyDescent="0.2">
      <c r="A2" s="242" t="str">
        <f>Overview!B4&amp;"  - Effective From "&amp;Overview!D4&amp;" - FINAL LV &amp; HV Charges"</f>
        <v>Fulcrum Electricity Assets Limited - GSP_H  - Effective From 1 April 2021 - FINAL LV &amp; HV Charges</v>
      </c>
      <c r="B2" s="242"/>
      <c r="C2" s="242"/>
      <c r="D2" s="242"/>
      <c r="E2" s="242"/>
      <c r="F2" s="242"/>
      <c r="G2" s="242"/>
      <c r="H2" s="242"/>
      <c r="I2" s="242"/>
      <c r="J2" s="242"/>
      <c r="K2" s="242"/>
    </row>
    <row r="3" spans="1:15" s="24" customFormat="1" ht="15" customHeight="1" x14ac:dyDescent="0.2">
      <c r="A3" s="22"/>
      <c r="B3" s="22"/>
      <c r="C3" s="22"/>
      <c r="D3" s="22"/>
      <c r="E3" s="22"/>
      <c r="F3" s="22"/>
      <c r="G3" s="22"/>
      <c r="H3" s="22"/>
      <c r="I3" s="22"/>
      <c r="J3" s="22"/>
      <c r="K3" s="22"/>
      <c r="L3" s="23"/>
      <c r="M3" s="23"/>
    </row>
    <row r="4" spans="1:15" ht="27" customHeight="1" x14ac:dyDescent="0.2">
      <c r="A4" s="243" t="s">
        <v>521</v>
      </c>
      <c r="B4" s="243"/>
      <c r="C4" s="243"/>
      <c r="D4" s="243"/>
      <c r="E4" s="243"/>
      <c r="F4" s="22"/>
      <c r="G4" s="244" t="s">
        <v>522</v>
      </c>
      <c r="H4" s="245"/>
      <c r="I4" s="245"/>
      <c r="J4" s="245"/>
      <c r="K4" s="246"/>
    </row>
    <row r="5" spans="1:15" ht="28.5" customHeight="1" x14ac:dyDescent="0.2">
      <c r="A5" s="25" t="s">
        <v>27</v>
      </c>
      <c r="B5" s="26" t="s">
        <v>28</v>
      </c>
      <c r="C5" s="247" t="s">
        <v>29</v>
      </c>
      <c r="D5" s="248"/>
      <c r="E5" s="27" t="s">
        <v>30</v>
      </c>
      <c r="F5" s="22"/>
      <c r="G5" s="249"/>
      <c r="H5" s="250"/>
      <c r="I5" s="28" t="s">
        <v>31</v>
      </c>
      <c r="J5" s="29" t="s">
        <v>32</v>
      </c>
      <c r="K5" s="27" t="s">
        <v>30</v>
      </c>
      <c r="L5" s="22"/>
      <c r="N5" s="20"/>
    </row>
    <row r="6" spans="1:15" ht="65.25" customHeight="1" x14ac:dyDescent="0.2">
      <c r="A6" s="167" t="s">
        <v>33</v>
      </c>
      <c r="B6" s="30" t="s">
        <v>546</v>
      </c>
      <c r="C6" s="251"/>
      <c r="D6" s="251"/>
      <c r="E6" s="165"/>
      <c r="F6" s="22"/>
      <c r="G6" s="237" t="s">
        <v>532</v>
      </c>
      <c r="H6" s="237"/>
      <c r="I6" s="165"/>
      <c r="J6" s="164" t="s">
        <v>552</v>
      </c>
      <c r="K6" s="165"/>
      <c r="L6" s="22"/>
      <c r="N6" s="20"/>
    </row>
    <row r="7" spans="1:15" ht="65.25" customHeight="1" x14ac:dyDescent="0.2">
      <c r="A7" s="167" t="s">
        <v>33</v>
      </c>
      <c r="B7" s="165"/>
      <c r="C7" s="252" t="s">
        <v>548</v>
      </c>
      <c r="D7" s="253"/>
      <c r="E7" s="165"/>
      <c r="F7" s="22"/>
      <c r="G7" s="237" t="s">
        <v>533</v>
      </c>
      <c r="H7" s="237"/>
      <c r="I7" s="164" t="s">
        <v>546</v>
      </c>
      <c r="J7" s="164" t="s">
        <v>548</v>
      </c>
      <c r="K7" s="165"/>
      <c r="L7" s="22"/>
      <c r="N7" s="20"/>
    </row>
    <row r="8" spans="1:15" ht="65.25" customHeight="1" x14ac:dyDescent="0.2">
      <c r="A8" s="167" t="s">
        <v>33</v>
      </c>
      <c r="B8" s="165"/>
      <c r="C8" s="251"/>
      <c r="D8" s="251"/>
      <c r="E8" s="31" t="s">
        <v>549</v>
      </c>
      <c r="F8" s="22"/>
      <c r="G8" s="237" t="s">
        <v>534</v>
      </c>
      <c r="H8" s="237"/>
      <c r="I8" s="165"/>
      <c r="J8" s="165"/>
      <c r="K8" s="31" t="s">
        <v>549</v>
      </c>
      <c r="L8" s="22"/>
      <c r="N8" s="20"/>
    </row>
    <row r="9" spans="1:15" ht="65.25" customHeight="1" x14ac:dyDescent="0.2">
      <c r="A9" s="169" t="s">
        <v>35</v>
      </c>
      <c r="B9" s="165"/>
      <c r="C9" s="239" t="s">
        <v>550</v>
      </c>
      <c r="D9" s="239"/>
      <c r="E9" s="31" t="s">
        <v>551</v>
      </c>
      <c r="F9" s="22"/>
      <c r="G9" s="237" t="s">
        <v>535</v>
      </c>
      <c r="H9" s="237"/>
      <c r="I9" s="165"/>
      <c r="J9" s="164" t="s">
        <v>550</v>
      </c>
      <c r="K9" s="31" t="s">
        <v>551</v>
      </c>
      <c r="L9" s="22"/>
      <c r="N9" s="20"/>
    </row>
    <row r="10" spans="1:15" ht="65.25" customHeight="1" x14ac:dyDescent="0.2">
      <c r="A10" s="171" t="s">
        <v>36</v>
      </c>
      <c r="B10" s="234" t="s">
        <v>538</v>
      </c>
      <c r="C10" s="235"/>
      <c r="D10" s="235"/>
      <c r="E10" s="236"/>
      <c r="F10" s="22"/>
      <c r="G10" s="237" t="s">
        <v>36</v>
      </c>
      <c r="H10" s="237"/>
      <c r="I10" s="238" t="s">
        <v>538</v>
      </c>
      <c r="J10" s="238"/>
      <c r="K10" s="238"/>
      <c r="L10" s="22"/>
      <c r="N10" s="20"/>
    </row>
    <row r="11" spans="1:15" ht="65.25" customHeight="1" x14ac:dyDescent="0.2">
      <c r="A11" s="33"/>
      <c r="B11" s="176"/>
      <c r="C11" s="33"/>
      <c r="D11" s="33"/>
      <c r="E11" s="176"/>
      <c r="F11" s="22"/>
      <c r="G11" s="172"/>
      <c r="H11" s="172"/>
      <c r="I11" s="172"/>
      <c r="J11" s="172"/>
      <c r="K11" s="172"/>
      <c r="L11" s="22"/>
      <c r="M11" s="32"/>
      <c r="N11" s="32"/>
      <c r="O11" s="33"/>
    </row>
    <row r="12" spans="1:15" s="24" customFormat="1" ht="12.75" customHeight="1" x14ac:dyDescent="0.2">
      <c r="A12" s="22"/>
      <c r="B12" s="22"/>
      <c r="C12" s="22"/>
      <c r="D12" s="22"/>
      <c r="E12" s="22"/>
      <c r="F12" s="22"/>
      <c r="G12" s="22"/>
      <c r="H12" s="22"/>
      <c r="I12" s="22"/>
      <c r="J12" s="22"/>
      <c r="K12" s="22"/>
      <c r="L12" s="23"/>
      <c r="M12" s="23"/>
    </row>
    <row r="13" spans="1:15" ht="69.75" customHeight="1" x14ac:dyDescent="0.2">
      <c r="A13" s="34" t="s">
        <v>38</v>
      </c>
      <c r="B13" s="128" t="s">
        <v>39</v>
      </c>
      <c r="C13" s="128" t="s">
        <v>40</v>
      </c>
      <c r="D13" s="44" t="s">
        <v>404</v>
      </c>
      <c r="E13" s="44" t="s">
        <v>405</v>
      </c>
      <c r="F13" s="44" t="s">
        <v>406</v>
      </c>
      <c r="G13" s="166" t="s">
        <v>41</v>
      </c>
      <c r="H13" s="166" t="s">
        <v>42</v>
      </c>
      <c r="I13" s="34" t="s">
        <v>43</v>
      </c>
      <c r="J13" s="166" t="s">
        <v>44</v>
      </c>
      <c r="K13" s="128" t="s">
        <v>45</v>
      </c>
    </row>
    <row r="14" spans="1:15" ht="39" customHeight="1" x14ac:dyDescent="0.2">
      <c r="A14" s="199" t="s">
        <v>407</v>
      </c>
      <c r="B14" s="38" t="s">
        <v>553</v>
      </c>
      <c r="C14" s="200" t="s">
        <v>536</v>
      </c>
      <c r="D14" s="208">
        <v>9.0169999999999995</v>
      </c>
      <c r="E14" s="209">
        <v>1.41</v>
      </c>
      <c r="F14" s="210">
        <v>0.502</v>
      </c>
      <c r="G14" s="205">
        <v>4.0599999999999996</v>
      </c>
      <c r="H14" s="206"/>
      <c r="I14" s="206"/>
      <c r="J14" s="202"/>
      <c r="K14" s="37"/>
    </row>
    <row r="15" spans="1:15" ht="27.75" customHeight="1" x14ac:dyDescent="0.2">
      <c r="A15" s="199" t="s">
        <v>408</v>
      </c>
      <c r="B15" s="130"/>
      <c r="C15" s="200">
        <v>2</v>
      </c>
      <c r="D15" s="208">
        <v>9.0169999999999995</v>
      </c>
      <c r="E15" s="209">
        <v>1.41</v>
      </c>
      <c r="F15" s="210">
        <v>0.502</v>
      </c>
      <c r="G15" s="206"/>
      <c r="H15" s="206"/>
      <c r="I15" s="206"/>
      <c r="J15" s="202"/>
      <c r="K15" s="37"/>
    </row>
    <row r="16" spans="1:15" ht="39" customHeight="1" x14ac:dyDescent="0.2">
      <c r="A16" s="199" t="s">
        <v>409</v>
      </c>
      <c r="B16" s="38" t="s">
        <v>554</v>
      </c>
      <c r="C16" s="204" t="s">
        <v>537</v>
      </c>
      <c r="D16" s="208">
        <v>9.1829999999999998</v>
      </c>
      <c r="E16" s="209">
        <v>1.429</v>
      </c>
      <c r="F16" s="210">
        <v>0.503</v>
      </c>
      <c r="G16" s="205">
        <v>6.04</v>
      </c>
      <c r="H16" s="206"/>
      <c r="I16" s="206"/>
      <c r="J16" s="202"/>
      <c r="K16" s="37"/>
    </row>
    <row r="17" spans="1:11" ht="27.75" customHeight="1" x14ac:dyDescent="0.2">
      <c r="A17" s="199" t="s">
        <v>410</v>
      </c>
      <c r="B17" s="130"/>
      <c r="C17" s="330">
        <v>4</v>
      </c>
      <c r="D17" s="208">
        <v>9.1829999999999998</v>
      </c>
      <c r="E17" s="209">
        <v>1.429</v>
      </c>
      <c r="F17" s="210">
        <v>0.503</v>
      </c>
      <c r="G17" s="206"/>
      <c r="H17" s="206"/>
      <c r="I17" s="206"/>
      <c r="J17" s="202"/>
      <c r="K17" s="37"/>
    </row>
    <row r="18" spans="1:11" ht="27.75" customHeight="1" x14ac:dyDescent="0.2">
      <c r="A18" s="199" t="s">
        <v>411</v>
      </c>
      <c r="B18" s="38" t="s">
        <v>555</v>
      </c>
      <c r="C18" s="203">
        <v>0</v>
      </c>
      <c r="D18" s="208">
        <v>6.8170000000000002</v>
      </c>
      <c r="E18" s="209">
        <v>1.069</v>
      </c>
      <c r="F18" s="210">
        <v>0.48199999999999998</v>
      </c>
      <c r="G18" s="205">
        <v>20.39</v>
      </c>
      <c r="H18" s="205">
        <v>2.69</v>
      </c>
      <c r="I18" s="207">
        <v>4.78</v>
      </c>
      <c r="J18" s="201">
        <v>0.215</v>
      </c>
      <c r="K18" s="37"/>
    </row>
    <row r="19" spans="1:11" ht="27.75" customHeight="1" x14ac:dyDescent="0.2">
      <c r="A19" s="199" t="s">
        <v>412</v>
      </c>
      <c r="B19" s="38">
        <v>475</v>
      </c>
      <c r="C19" s="203">
        <v>0</v>
      </c>
      <c r="D19" s="208">
        <v>4.4989999999999997</v>
      </c>
      <c r="E19" s="209">
        <v>0.72499999999999998</v>
      </c>
      <c r="F19" s="210">
        <v>0.46200000000000002</v>
      </c>
      <c r="G19" s="205">
        <v>32.74</v>
      </c>
      <c r="H19" s="205">
        <v>4.53</v>
      </c>
      <c r="I19" s="207">
        <v>6.02</v>
      </c>
      <c r="J19" s="201">
        <v>0.12</v>
      </c>
      <c r="K19" s="37"/>
    </row>
    <row r="20" spans="1:11" ht="27.75" customHeight="1" x14ac:dyDescent="0.2">
      <c r="A20" s="199" t="s">
        <v>413</v>
      </c>
      <c r="B20" s="38" t="s">
        <v>556</v>
      </c>
      <c r="C20" s="203">
        <v>0</v>
      </c>
      <c r="D20" s="208">
        <v>3.698</v>
      </c>
      <c r="E20" s="209">
        <v>0.64600000000000002</v>
      </c>
      <c r="F20" s="210">
        <v>0.45800000000000002</v>
      </c>
      <c r="G20" s="205">
        <v>173.3</v>
      </c>
      <c r="H20" s="205">
        <v>5.4</v>
      </c>
      <c r="I20" s="207">
        <v>6.61</v>
      </c>
      <c r="J20" s="201">
        <v>0.09</v>
      </c>
      <c r="K20" s="37"/>
    </row>
    <row r="21" spans="1:11" ht="75.75" customHeight="1" x14ac:dyDescent="0.2">
      <c r="A21" s="199" t="s">
        <v>582</v>
      </c>
      <c r="B21" s="130"/>
      <c r="C21" s="203">
        <v>0</v>
      </c>
      <c r="D21" s="208">
        <v>6.3630000000000004</v>
      </c>
      <c r="E21" s="209">
        <v>0.61499999999999999</v>
      </c>
      <c r="F21" s="210">
        <v>2.8000000000000001E-2</v>
      </c>
      <c r="G21" s="205">
        <v>20.39</v>
      </c>
      <c r="H21" s="205">
        <v>2.69</v>
      </c>
      <c r="I21" s="207">
        <v>4.78</v>
      </c>
      <c r="J21" s="201">
        <v>0.215</v>
      </c>
      <c r="K21" s="37"/>
    </row>
    <row r="22" spans="1:11" ht="27.75" customHeight="1" x14ac:dyDescent="0.2">
      <c r="A22" s="199" t="s">
        <v>583</v>
      </c>
      <c r="B22" s="130"/>
      <c r="C22" s="203">
        <v>0</v>
      </c>
      <c r="D22" s="208">
        <v>4.0449999999999999</v>
      </c>
      <c r="E22" s="209">
        <v>0.27100000000000002</v>
      </c>
      <c r="F22" s="210">
        <v>8.0000000000000002E-3</v>
      </c>
      <c r="G22" s="205">
        <v>32.74</v>
      </c>
      <c r="H22" s="205">
        <v>4.53</v>
      </c>
      <c r="I22" s="207">
        <v>6.02</v>
      </c>
      <c r="J22" s="201">
        <v>0.12</v>
      </c>
      <c r="K22" s="37"/>
    </row>
    <row r="23" spans="1:11" ht="27.75" customHeight="1" x14ac:dyDescent="0.2">
      <c r="A23" s="199" t="s">
        <v>584</v>
      </c>
      <c r="B23" s="130"/>
      <c r="C23" s="203">
        <v>0</v>
      </c>
      <c r="D23" s="208">
        <v>3.2440000000000002</v>
      </c>
      <c r="E23" s="209">
        <v>0.192</v>
      </c>
      <c r="F23" s="210">
        <v>4.0000000000000001E-3</v>
      </c>
      <c r="G23" s="205">
        <v>173.3</v>
      </c>
      <c r="H23" s="205">
        <v>5.4</v>
      </c>
      <c r="I23" s="207">
        <v>6.61</v>
      </c>
      <c r="J23" s="201">
        <v>0.09</v>
      </c>
      <c r="K23" s="37"/>
    </row>
    <row r="24" spans="1:11" ht="27.75" customHeight="1" x14ac:dyDescent="0.2">
      <c r="A24" s="199" t="s">
        <v>414</v>
      </c>
      <c r="B24" s="38" t="s">
        <v>557</v>
      </c>
      <c r="C24" s="203" t="s">
        <v>531</v>
      </c>
      <c r="D24" s="211">
        <v>13.515000000000001</v>
      </c>
      <c r="E24" s="212">
        <v>3.0329999999999999</v>
      </c>
      <c r="F24" s="210">
        <v>2.302</v>
      </c>
      <c r="G24" s="206"/>
      <c r="H24" s="206"/>
      <c r="I24" s="206"/>
      <c r="J24" s="202"/>
      <c r="K24" s="37"/>
    </row>
    <row r="25" spans="1:11" ht="27.75" customHeight="1" x14ac:dyDescent="0.2">
      <c r="A25" s="199" t="s">
        <v>415</v>
      </c>
      <c r="B25" s="130"/>
      <c r="C25" s="204">
        <v>0</v>
      </c>
      <c r="D25" s="208">
        <v>-5.72</v>
      </c>
      <c r="E25" s="209">
        <v>-0.63900000000000001</v>
      </c>
      <c r="F25" s="210">
        <v>-3.2000000000000001E-2</v>
      </c>
      <c r="G25" s="205">
        <v>0</v>
      </c>
      <c r="H25" s="206"/>
      <c r="I25" s="206"/>
      <c r="J25" s="202"/>
      <c r="K25" s="37"/>
    </row>
    <row r="26" spans="1:11" ht="27.75" customHeight="1" x14ac:dyDescent="0.2">
      <c r="A26" s="199" t="s">
        <v>416</v>
      </c>
      <c r="B26" s="130"/>
      <c r="C26" s="203">
        <v>0</v>
      </c>
      <c r="D26" s="208">
        <v>-5.09</v>
      </c>
      <c r="E26" s="209">
        <v>-0.52100000000000002</v>
      </c>
      <c r="F26" s="210">
        <v>-2.5000000000000001E-2</v>
      </c>
      <c r="G26" s="205">
        <v>0</v>
      </c>
      <c r="H26" s="206"/>
      <c r="I26" s="206"/>
      <c r="J26" s="202"/>
      <c r="K26" s="37"/>
    </row>
    <row r="27" spans="1:11" ht="27.75" customHeight="1" x14ac:dyDescent="0.2">
      <c r="A27" s="199" t="s">
        <v>417</v>
      </c>
      <c r="B27" s="38" t="s">
        <v>558</v>
      </c>
      <c r="C27" s="203">
        <v>0</v>
      </c>
      <c r="D27" s="208">
        <v>-5.72</v>
      </c>
      <c r="E27" s="209">
        <v>-0.63900000000000001</v>
      </c>
      <c r="F27" s="210">
        <v>-3.2000000000000001E-2</v>
      </c>
      <c r="G27" s="205">
        <v>0</v>
      </c>
      <c r="H27" s="206"/>
      <c r="I27" s="206"/>
      <c r="J27" s="201">
        <v>0.19800000000000001</v>
      </c>
      <c r="K27" s="37"/>
    </row>
    <row r="28" spans="1:11" ht="27.75" customHeight="1" x14ac:dyDescent="0.2">
      <c r="A28" s="199" t="s">
        <v>418</v>
      </c>
      <c r="B28" s="130"/>
      <c r="C28" s="203">
        <v>0</v>
      </c>
      <c r="D28" s="208">
        <v>-5.72</v>
      </c>
      <c r="E28" s="209">
        <v>-0.63900000000000001</v>
      </c>
      <c r="F28" s="210">
        <v>-3.2000000000000001E-2</v>
      </c>
      <c r="G28" s="205">
        <v>0</v>
      </c>
      <c r="H28" s="206"/>
      <c r="I28" s="206"/>
      <c r="J28" s="202"/>
      <c r="K28" s="37"/>
    </row>
    <row r="29" spans="1:11" ht="27.75" customHeight="1" x14ac:dyDescent="0.2">
      <c r="A29" s="199" t="s">
        <v>419</v>
      </c>
      <c r="B29" s="38" t="s">
        <v>567</v>
      </c>
      <c r="C29" s="203">
        <v>0</v>
      </c>
      <c r="D29" s="208">
        <v>-5.09</v>
      </c>
      <c r="E29" s="209">
        <v>-0.52100000000000002</v>
      </c>
      <c r="F29" s="210">
        <v>-2.5000000000000001E-2</v>
      </c>
      <c r="G29" s="205">
        <v>0</v>
      </c>
      <c r="H29" s="206"/>
      <c r="I29" s="206"/>
      <c r="J29" s="201">
        <v>0.17599999999999999</v>
      </c>
      <c r="K29" s="37"/>
    </row>
    <row r="30" spans="1:11" ht="27.75" customHeight="1" x14ac:dyDescent="0.2">
      <c r="A30" s="199" t="s">
        <v>420</v>
      </c>
      <c r="B30" s="130"/>
      <c r="C30" s="203">
        <v>0</v>
      </c>
      <c r="D30" s="208">
        <v>-5.09</v>
      </c>
      <c r="E30" s="209">
        <v>-0.52100000000000002</v>
      </c>
      <c r="F30" s="210">
        <v>-2.5000000000000001E-2</v>
      </c>
      <c r="G30" s="205">
        <v>0</v>
      </c>
      <c r="H30" s="206"/>
      <c r="I30" s="206"/>
      <c r="J30" s="202"/>
      <c r="K30" s="37"/>
    </row>
    <row r="31" spans="1:11" ht="27.75" customHeight="1" x14ac:dyDescent="0.2">
      <c r="A31" s="199" t="s">
        <v>421</v>
      </c>
      <c r="B31" s="38" t="s">
        <v>559</v>
      </c>
      <c r="C31" s="203">
        <v>0</v>
      </c>
      <c r="D31" s="208">
        <v>-3.9169999999999998</v>
      </c>
      <c r="E31" s="209">
        <v>-0.26200000000000001</v>
      </c>
      <c r="F31" s="210">
        <v>-8.0000000000000002E-3</v>
      </c>
      <c r="G31" s="205">
        <v>291.75</v>
      </c>
      <c r="H31" s="206"/>
      <c r="I31" s="206"/>
      <c r="J31" s="201">
        <v>0.153</v>
      </c>
      <c r="K31" s="37"/>
    </row>
    <row r="32" spans="1:11" ht="27.75" customHeight="1" x14ac:dyDescent="0.2">
      <c r="A32" s="199" t="s">
        <v>422</v>
      </c>
      <c r="B32" s="130"/>
      <c r="C32" s="203">
        <v>0</v>
      </c>
      <c r="D32" s="208">
        <v>-3.9169999999999998</v>
      </c>
      <c r="E32" s="209">
        <v>-0.26200000000000001</v>
      </c>
      <c r="F32" s="210">
        <v>-8.0000000000000002E-3</v>
      </c>
      <c r="G32" s="205">
        <v>291.75</v>
      </c>
      <c r="H32" s="206"/>
      <c r="I32" s="206"/>
      <c r="J32" s="202"/>
      <c r="K32" s="37"/>
    </row>
  </sheetData>
  <mergeCells count="17">
    <mergeCell ref="C6:D6"/>
    <mergeCell ref="G6:H6"/>
    <mergeCell ref="C7:D7"/>
    <mergeCell ref="G7:H7"/>
    <mergeCell ref="C8:D8"/>
    <mergeCell ref="G8:H8"/>
    <mergeCell ref="B1:D1"/>
    <mergeCell ref="A2:K2"/>
    <mergeCell ref="A4:E4"/>
    <mergeCell ref="G4:K4"/>
    <mergeCell ref="C5:D5"/>
    <mergeCell ref="G5:H5"/>
    <mergeCell ref="B10:E10"/>
    <mergeCell ref="G10:H10"/>
    <mergeCell ref="I10:K10"/>
    <mergeCell ref="G9:H9"/>
    <mergeCell ref="C9:D9"/>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6" sqref="A6:F6"/>
    </sheetView>
  </sheetViews>
  <sheetFormatPr defaultColWidth="9.140625" defaultRowHeight="27.75" customHeight="1" x14ac:dyDescent="0.2"/>
  <cols>
    <col min="1" max="1" width="14.5703125" style="41" customWidth="1"/>
    <col min="2" max="2" width="7.28515625" style="41" customWidth="1"/>
    <col min="3" max="3" width="17.140625" style="41" customWidth="1"/>
    <col min="4" max="4" width="14.7109375" style="58" customWidth="1"/>
    <col min="5" max="5" width="7.140625" style="58" customWidth="1"/>
    <col min="6" max="6" width="17.28515625" style="58" customWidth="1"/>
    <col min="7" max="7" width="50.7109375" style="58" customWidth="1"/>
    <col min="8" max="8" width="14.7109375" style="58" customWidth="1"/>
    <col min="9" max="9" width="14.7109375" style="59" customWidth="1"/>
    <col min="10" max="11" width="14.7109375" style="60" customWidth="1"/>
    <col min="12" max="15" width="14.7109375" style="41" customWidth="1"/>
    <col min="16" max="16384" width="9.140625" style="41"/>
  </cols>
  <sheetData>
    <row r="1" spans="1:15" ht="66.75" customHeight="1" x14ac:dyDescent="0.2">
      <c r="A1" s="39" t="s">
        <v>26</v>
      </c>
      <c r="B1" s="39"/>
      <c r="C1" s="254" t="s">
        <v>46</v>
      </c>
      <c r="D1" s="254"/>
      <c r="E1" s="40"/>
      <c r="F1" s="255" t="s">
        <v>47</v>
      </c>
      <c r="G1" s="255"/>
      <c r="H1" s="255"/>
      <c r="I1" s="255"/>
      <c r="J1" s="255"/>
      <c r="K1" s="255"/>
      <c r="L1" s="255"/>
      <c r="M1" s="255"/>
      <c r="N1" s="255"/>
      <c r="O1" s="255"/>
    </row>
    <row r="2" spans="1:15" s="42" customFormat="1" ht="25.5" customHeight="1" x14ac:dyDescent="0.2">
      <c r="A2" s="242" t="str">
        <f>Overview!B4&amp; " - Effective from "&amp;Overview!D4&amp;" - "&amp;Overview!E4&amp;" EDCM charges"</f>
        <v>Fulcrum Electricity Assets Limited - GSP_H - Effective from 1 April 2021 - FINAL EDCM charges</v>
      </c>
      <c r="B2" s="242"/>
      <c r="C2" s="242"/>
      <c r="D2" s="242"/>
      <c r="E2" s="242"/>
      <c r="F2" s="242"/>
      <c r="G2" s="242"/>
      <c r="H2" s="242"/>
      <c r="I2" s="242"/>
      <c r="J2" s="242"/>
      <c r="K2" s="242"/>
      <c r="L2" s="242"/>
      <c r="M2" s="242"/>
      <c r="N2" s="242"/>
      <c r="O2" s="242"/>
    </row>
    <row r="3" spans="1:15" s="43" customFormat="1" ht="10.5" customHeight="1" x14ac:dyDescent="0.2">
      <c r="A3" s="22"/>
      <c r="B3" s="22"/>
      <c r="C3" s="22"/>
      <c r="D3" s="22"/>
      <c r="E3" s="22"/>
      <c r="F3" s="22"/>
      <c r="G3" s="22"/>
      <c r="H3" s="22"/>
      <c r="I3" s="22"/>
      <c r="J3" s="22"/>
      <c r="K3" s="22"/>
      <c r="L3" s="22"/>
      <c r="M3" s="22"/>
      <c r="N3" s="22"/>
      <c r="O3" s="22"/>
    </row>
    <row r="4" spans="1:15" s="43" customFormat="1" ht="25.5" customHeight="1" x14ac:dyDescent="0.2">
      <c r="A4" s="243" t="s">
        <v>48</v>
      </c>
      <c r="B4" s="243"/>
      <c r="C4" s="243"/>
      <c r="D4" s="243"/>
      <c r="E4" s="243"/>
      <c r="F4" s="243"/>
      <c r="G4" s="22"/>
      <c r="H4" s="22"/>
      <c r="I4" s="22"/>
      <c r="J4" s="22"/>
      <c r="K4" s="22"/>
      <c r="L4" s="22"/>
      <c r="M4" s="22"/>
      <c r="N4" s="22"/>
      <c r="O4" s="22"/>
    </row>
    <row r="5" spans="1:15" s="43" customFormat="1" ht="25.5" customHeight="1" x14ac:dyDescent="0.2">
      <c r="A5" s="256" t="s">
        <v>27</v>
      </c>
      <c r="B5" s="257"/>
      <c r="C5" s="257"/>
      <c r="D5" s="258" t="s">
        <v>49</v>
      </c>
      <c r="E5" s="258"/>
      <c r="F5" s="258"/>
      <c r="G5" s="22"/>
      <c r="H5" s="22"/>
      <c r="I5" s="22"/>
      <c r="J5" s="22"/>
      <c r="K5" s="22"/>
      <c r="L5" s="22"/>
      <c r="M5" s="22"/>
      <c r="N5" s="22"/>
      <c r="O5" s="22"/>
    </row>
    <row r="6" spans="1:15" s="43" customFormat="1" ht="48" customHeight="1" x14ac:dyDescent="0.2">
      <c r="A6" s="237" t="s">
        <v>34</v>
      </c>
      <c r="B6" s="237"/>
      <c r="C6" s="237"/>
      <c r="D6" s="265" t="s">
        <v>546</v>
      </c>
      <c r="E6" s="265"/>
      <c r="F6" s="265"/>
      <c r="G6" s="22"/>
      <c r="H6" s="22"/>
      <c r="I6" s="22"/>
      <c r="J6" s="22"/>
      <c r="K6" s="22"/>
      <c r="L6" s="22"/>
      <c r="M6" s="22"/>
      <c r="N6" s="22"/>
      <c r="O6" s="22"/>
    </row>
    <row r="7" spans="1:15" s="43" customFormat="1" ht="53.25" customHeight="1" x14ac:dyDescent="0.2">
      <c r="A7" s="263" t="s">
        <v>36</v>
      </c>
      <c r="B7" s="263"/>
      <c r="C7" s="263"/>
      <c r="D7" s="264" t="s">
        <v>37</v>
      </c>
      <c r="E7" s="264"/>
      <c r="F7" s="264"/>
      <c r="G7" s="22"/>
      <c r="H7" s="22"/>
      <c r="I7" s="22"/>
      <c r="J7" s="22"/>
      <c r="K7" s="22"/>
      <c r="L7" s="22"/>
      <c r="M7" s="22"/>
      <c r="N7" s="22"/>
      <c r="O7" s="22"/>
    </row>
    <row r="8" spans="1:15" s="43" customFormat="1" ht="10.5" customHeight="1" x14ac:dyDescent="0.2">
      <c r="A8" s="22"/>
      <c r="B8" s="22"/>
      <c r="C8" s="22"/>
      <c r="D8" s="22"/>
      <c r="E8" s="22"/>
      <c r="F8" s="22"/>
      <c r="G8" s="22"/>
      <c r="H8" s="22"/>
      <c r="I8" s="22"/>
      <c r="J8" s="22"/>
      <c r="K8" s="22"/>
      <c r="L8" s="22"/>
      <c r="M8" s="22"/>
      <c r="N8" s="22"/>
      <c r="O8" s="22"/>
    </row>
    <row r="9" spans="1:15" ht="63.75" customHeight="1" x14ac:dyDescent="0.2">
      <c r="A9" s="44" t="s">
        <v>50</v>
      </c>
      <c r="B9" s="45" t="s">
        <v>51</v>
      </c>
      <c r="C9" s="44" t="s">
        <v>52</v>
      </c>
      <c r="D9" s="44" t="s">
        <v>53</v>
      </c>
      <c r="E9" s="45" t="s">
        <v>51</v>
      </c>
      <c r="F9" s="44" t="s">
        <v>54</v>
      </c>
      <c r="G9" s="46" t="s">
        <v>55</v>
      </c>
      <c r="H9" s="47" t="s">
        <v>56</v>
      </c>
      <c r="I9" s="46" t="s">
        <v>57</v>
      </c>
      <c r="J9" s="46" t="s">
        <v>58</v>
      </c>
      <c r="K9" s="48" t="s">
        <v>59</v>
      </c>
      <c r="L9" s="47" t="s">
        <v>60</v>
      </c>
      <c r="M9" s="46" t="s">
        <v>61</v>
      </c>
      <c r="N9" s="46" t="s">
        <v>62</v>
      </c>
      <c r="O9" s="48" t="s">
        <v>63</v>
      </c>
    </row>
    <row r="10" spans="1:15" ht="33.75" customHeight="1" x14ac:dyDescent="0.2">
      <c r="A10" s="259" t="s">
        <v>397</v>
      </c>
      <c r="B10" s="260"/>
      <c r="C10" s="260"/>
      <c r="D10" s="260"/>
      <c r="E10" s="260"/>
      <c r="F10" s="260"/>
      <c r="G10" s="260"/>
      <c r="H10" s="260"/>
      <c r="I10" s="260"/>
      <c r="J10" s="260"/>
      <c r="K10" s="260"/>
      <c r="L10" s="260"/>
      <c r="M10" s="260"/>
      <c r="N10" s="261"/>
      <c r="O10" s="262"/>
    </row>
    <row r="11" spans="1:15" ht="27" customHeight="1" x14ac:dyDescent="0.2">
      <c r="A11" s="49"/>
      <c r="B11" s="50"/>
      <c r="C11" s="50"/>
      <c r="D11" s="50"/>
      <c r="E11" s="50"/>
      <c r="F11" s="50"/>
      <c r="G11" s="51"/>
      <c r="H11" s="52"/>
      <c r="I11" s="53"/>
      <c r="J11" s="54"/>
      <c r="K11" s="54"/>
      <c r="L11" s="55"/>
      <c r="M11" s="56"/>
      <c r="N11" s="57"/>
      <c r="O11" s="57"/>
    </row>
  </sheetData>
  <mergeCells count="11">
    <mergeCell ref="A10:O10"/>
    <mergeCell ref="A7:C7"/>
    <mergeCell ref="D7:F7"/>
    <mergeCell ref="A6:C6"/>
    <mergeCell ref="D6:F6"/>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1" customWidth="1"/>
    <col min="2" max="2" width="8.7109375" style="58" customWidth="1"/>
    <col min="3" max="3" width="16.7109375" style="58" customWidth="1"/>
    <col min="4" max="4" width="50.7109375" style="58" customWidth="1"/>
    <col min="5" max="5" width="14.7109375" style="59" customWidth="1"/>
    <col min="6" max="7" width="14.7109375" style="60" customWidth="1"/>
    <col min="8" max="8" width="14.7109375" style="41" customWidth="1"/>
    <col min="9" max="9" width="15.5703125" style="41" customWidth="1"/>
    <col min="10" max="13" width="9.140625" style="41"/>
    <col min="14" max="14" width="9.42578125" style="41" bestFit="1" customWidth="1"/>
    <col min="15" max="16384" width="9.140625" style="41"/>
  </cols>
  <sheetData>
    <row r="1" spans="1:14" ht="66.75" customHeight="1" x14ac:dyDescent="0.2">
      <c r="A1" s="255" t="s">
        <v>64</v>
      </c>
      <c r="B1" s="255"/>
      <c r="C1" s="255"/>
      <c r="D1" s="255"/>
      <c r="E1" s="255"/>
      <c r="F1" s="255"/>
      <c r="G1" s="255"/>
      <c r="H1" s="255"/>
    </row>
    <row r="2" spans="1:14" s="42" customFormat="1" ht="25.5" customHeight="1" x14ac:dyDescent="0.2">
      <c r="A2" s="266" t="str">
        <f>Overview!B4&amp; " - Effective from "&amp;Overview!D4&amp;" - "&amp;Overview!E4&amp;" EDCM import charges"</f>
        <v>Fulcrum Electricity Assets Limited - GSP_H - Effective from 1 April 2021 - FINAL EDCM import charges</v>
      </c>
      <c r="B2" s="267"/>
      <c r="C2" s="267"/>
      <c r="D2" s="267"/>
      <c r="E2" s="267"/>
      <c r="F2" s="267"/>
      <c r="G2" s="267"/>
      <c r="H2" s="268"/>
    </row>
    <row r="3" spans="1:14" s="43" customFormat="1" ht="18" x14ac:dyDescent="0.2">
      <c r="A3" s="61"/>
      <c r="B3" s="62"/>
      <c r="C3" s="62"/>
      <c r="D3" s="63"/>
      <c r="E3" s="64"/>
      <c r="F3" s="64"/>
      <c r="G3" s="65"/>
      <c r="H3" s="65"/>
      <c r="I3" s="22"/>
      <c r="J3" s="22"/>
      <c r="K3" s="22"/>
      <c r="L3" s="22"/>
      <c r="M3" s="22"/>
      <c r="N3" s="22"/>
    </row>
    <row r="4" spans="1:14" ht="60.75" customHeight="1" x14ac:dyDescent="0.2">
      <c r="A4" s="44" t="s">
        <v>50</v>
      </c>
      <c r="B4" s="45" t="s">
        <v>51</v>
      </c>
      <c r="C4" s="44" t="s">
        <v>52</v>
      </c>
      <c r="D4" s="46" t="s">
        <v>55</v>
      </c>
      <c r="E4" s="66" t="str">
        <f>'Annex 2 EHV charges'!H9</f>
        <v>Import
Super Red
unit charge
(p/kWh)</v>
      </c>
      <c r="F4" s="66" t="str">
        <f>'Annex 2 EHV charges'!I9</f>
        <v>Import
fixed charge
(p/day)</v>
      </c>
      <c r="G4" s="66" t="str">
        <f>'Annex 2 EHV charges'!J9</f>
        <v>Import
capacity charge
(p/kVA/day)</v>
      </c>
      <c r="H4" s="66" t="str">
        <f>'Annex 2 EHV charges'!K9</f>
        <v>Import
exceeded capacity charge
(p/kVA/day)</v>
      </c>
    </row>
    <row r="5" spans="1:14" ht="30" customHeight="1" x14ac:dyDescent="0.2">
      <c r="A5" s="269" t="str">
        <f t="array" ref="A5">IFERROR(INDEX('Annex 2 EHV charges'!$A$10:$A$11, MATCH(0, IF(ISBLANK('Annex 2 EHV charges'!$A$10:$A$11),1, COUNTIF(A$4:$A4, 'Annex 2 EHV charges'!$A$10:$A$11)), 0)),"")</f>
        <v>Fulcrum Electricity Assets Ltd does not currently have any Designated EHV customers</v>
      </c>
      <c r="B5" s="270"/>
      <c r="C5" s="270"/>
      <c r="D5" s="271"/>
      <c r="E5" s="67" t="str">
        <f>IFERROR(IF(VLOOKUP($A5,'Annex 2 EHV charges'!$A:$O,8,FALSE)=0,"",VLOOKUP($A5,'Annex 2 EHV charges'!$A:$O,8,FALSE)),"")</f>
        <v/>
      </c>
      <c r="F5" s="68" t="str">
        <f>IFERROR(IF(VLOOKUP($A5,'Annex 2 EHV charges'!$A:$O,9,FALSE)=0,"",VLOOKUP($A5,'Annex 2 EHV charges'!$A:$O,9,FALSE)),"")</f>
        <v/>
      </c>
      <c r="G5" s="68" t="str">
        <f>IFERROR(IF(VLOOKUP($A5,'Annex 2 EHV charges'!$A:$O,10,FALSE)=0,"",VLOOKUP($A5,'Annex 2 EHV charges'!$A:$O,10,FALSE)),"")</f>
        <v/>
      </c>
      <c r="H5" s="68" t="str">
        <f>IFERROR(IF(VLOOKUP($A5,'Annex 2 EHV charges'!$A:$O,11,FALSE)=0,"",VLOOKUP($A5,'Annex 2 EHV charges'!$A:$O,11,FALSE)),"")</f>
        <v/>
      </c>
    </row>
    <row r="6" spans="1:14" ht="30" customHeight="1" x14ac:dyDescent="0.2">
      <c r="A6" s="272"/>
      <c r="B6" s="273"/>
      <c r="C6" s="273"/>
      <c r="D6" s="274"/>
      <c r="E6" s="67" t="str">
        <f>IFERROR(IF(VLOOKUP($A6,'Annex 2 EHV charges'!$A:$O,8,FALSE)=0,"",VLOOKUP($A6,'Annex 2 EHV charges'!$A:$O,8,FALSE)),"")</f>
        <v/>
      </c>
      <c r="F6" s="68" t="str">
        <f>IFERROR(IF(VLOOKUP($A6,'Annex 2 EHV charges'!$A:$O,9,FALSE)=0,"",VLOOKUP($A6,'Annex 2 EHV charges'!$A:$O,9,FALSE)),"")</f>
        <v/>
      </c>
      <c r="G6" s="68" t="str">
        <f>IFERROR(IF(VLOOKUP($A6,'Annex 2 EHV charges'!$A:$O,10,FALSE)=0,"",VLOOKUP($A6,'Annex 2 EHV charges'!$A:$O,10,FALSE)),"")</f>
        <v/>
      </c>
      <c r="H6" s="68" t="str">
        <f>IFERROR(IF(VLOOKUP($A6,'Annex 2 EHV charges'!$A:$O,11,FALSE)=0,"",VLOOKUP($A6,'Annex 2 EHV charges'!$A:$O,11,FALSE)),"")</f>
        <v/>
      </c>
    </row>
    <row r="7" spans="1:14" ht="30" customHeight="1" x14ac:dyDescent="0.2">
      <c r="A7" s="69" t="str">
        <f t="array" ref="A7">IFERROR(INDEX('Annex 2 EHV charges'!$A$10:$A$11, MATCH(0, IF(ISBLANK('Annex 2 EHV charges'!$A$10:$A$11),1, COUNTIF(A$4:$A6, 'Annex 2 EHV charges'!$A$10:$A$11)), 0)),"")</f>
        <v/>
      </c>
      <c r="B7" s="70" t="str">
        <f>IF($A7="","",VLOOKUP($A7,'Annex 2 EHV charges'!$A:$O,2,0))</f>
        <v/>
      </c>
      <c r="C7" s="71" t="str">
        <f>IF($A7="","",VLOOKUP($A7,'Annex 2 EHV charges'!$A:$O,3,0))</f>
        <v/>
      </c>
      <c r="D7" s="69" t="str">
        <f>IF($A7="","",VLOOKUP($A7,'Annex 2 EHV charges'!$A:$O,7,0))</f>
        <v/>
      </c>
      <c r="E7" s="67" t="str">
        <f>IFERROR(IF(VLOOKUP($A7,'Annex 2 EHV charges'!$A:$O,8,FALSE)=0,"",VLOOKUP($A7,'Annex 2 EHV charges'!$A:$O,8,FALSE)),"")</f>
        <v/>
      </c>
      <c r="F7" s="68" t="str">
        <f>IFERROR(IF(VLOOKUP($A7,'Annex 2 EHV charges'!$A:$O,9,FALSE)=0,"",VLOOKUP($A7,'Annex 2 EHV charges'!$A:$O,9,FALSE)),"")</f>
        <v/>
      </c>
      <c r="G7" s="68" t="str">
        <f>IFERROR(IF(VLOOKUP($A7,'Annex 2 EHV charges'!$A:$O,10,FALSE)=0,"",VLOOKUP($A7,'Annex 2 EHV charges'!$A:$O,10,FALSE)),"")</f>
        <v/>
      </c>
      <c r="H7" s="68" t="str">
        <f>IFERROR(IF(VLOOKUP($A7,'Annex 2 EHV charges'!$A:$O,11,FALSE)=0,"",VLOOKUP($A7,'Annex 2 EHV charges'!$A:$O,11,FALSE)),"")</f>
        <v/>
      </c>
    </row>
    <row r="8" spans="1:14" ht="30" customHeight="1" x14ac:dyDescent="0.2">
      <c r="A8" s="69" t="str">
        <f t="array" ref="A8">IFERROR(INDEX('Annex 2 EHV charges'!$A$10:$A$11, MATCH(0, IF(ISBLANK('Annex 2 EHV charges'!$A$10:$A$11),1, COUNTIF(A$4:$A7, 'Annex 2 EHV charges'!$A$10:$A$11)), 0)),"")</f>
        <v/>
      </c>
      <c r="B8" s="70" t="str">
        <f>IF($A8="","",VLOOKUP($A8,'Annex 2 EHV charges'!$A:$O,2,0))</f>
        <v/>
      </c>
      <c r="C8" s="71" t="str">
        <f>IF($A8="","",VLOOKUP($A8,'Annex 2 EHV charges'!$A:$O,3,0))</f>
        <v/>
      </c>
      <c r="D8" s="69" t="str">
        <f>IF($A8="","",VLOOKUP($A8,'Annex 2 EHV charges'!$A:$O,7,0))</f>
        <v/>
      </c>
      <c r="E8" s="67" t="str">
        <f>IFERROR(IF(VLOOKUP($A8,'Annex 2 EHV charges'!$A:$O,8,FALSE)=0,"",VLOOKUP($A8,'Annex 2 EHV charges'!$A:$O,8,FALSE)),"")</f>
        <v/>
      </c>
      <c r="F8" s="68" t="str">
        <f>IFERROR(IF(VLOOKUP($A8,'Annex 2 EHV charges'!$A:$O,9,FALSE)=0,"",VLOOKUP($A8,'Annex 2 EHV charges'!$A:$O,9,FALSE)),"")</f>
        <v/>
      </c>
      <c r="G8" s="68" t="str">
        <f>IFERROR(IF(VLOOKUP($A8,'Annex 2 EHV charges'!$A:$O,10,FALSE)=0,"",VLOOKUP($A8,'Annex 2 EHV charges'!$A:$O,10,FALSE)),"")</f>
        <v/>
      </c>
      <c r="H8" s="68" t="str">
        <f>IFERROR(IF(VLOOKUP($A8,'Annex 2 EHV charges'!$A:$O,11,FALSE)=0,"",VLOOKUP($A8,'Annex 2 EHV charges'!$A:$O,11,FALSE)),"")</f>
        <v/>
      </c>
    </row>
    <row r="9" spans="1:14" ht="30" customHeight="1" x14ac:dyDescent="0.2">
      <c r="A9" s="69" t="str">
        <f t="array" ref="A9">IFERROR(INDEX('Annex 2 EHV charges'!$A$10:$A$11, MATCH(0, IF(ISBLANK('Annex 2 EHV charges'!$A$10:$A$11),1, COUNTIF(A$4:$A8, 'Annex 2 EHV charges'!$A$10:$A$11)), 0)),"")</f>
        <v/>
      </c>
      <c r="B9" s="70" t="str">
        <f>IF($A9="","",VLOOKUP($A9,'Annex 2 EHV charges'!$A:$O,2,0))</f>
        <v/>
      </c>
      <c r="C9" s="71" t="str">
        <f>IF($A9="","",VLOOKUP($A9,'Annex 2 EHV charges'!$A:$O,3,0))</f>
        <v/>
      </c>
      <c r="D9" s="69" t="str">
        <f>IF($A9="","",VLOOKUP($A9,'Annex 2 EHV charges'!$A:$O,7,0))</f>
        <v/>
      </c>
      <c r="E9" s="67" t="str">
        <f>IFERROR(IF(VLOOKUP($A9,'Annex 2 EHV charges'!$A:$O,8,FALSE)=0,"",VLOOKUP($A9,'Annex 2 EHV charges'!$A:$O,8,FALSE)),"")</f>
        <v/>
      </c>
      <c r="F9" s="68" t="str">
        <f>IFERROR(IF(VLOOKUP($A9,'Annex 2 EHV charges'!$A:$O,9,FALSE)=0,"",VLOOKUP($A9,'Annex 2 EHV charges'!$A:$O,9,FALSE)),"")</f>
        <v/>
      </c>
      <c r="G9" s="68" t="str">
        <f>IFERROR(IF(VLOOKUP($A9,'Annex 2 EHV charges'!$A:$O,10,FALSE)=0,"",VLOOKUP($A9,'Annex 2 EHV charges'!$A:$O,10,FALSE)),"")</f>
        <v/>
      </c>
      <c r="H9" s="68" t="str">
        <f>IFERROR(IF(VLOOKUP($A9,'Annex 2 EHV charges'!$A:$O,11,FALSE)=0,"",VLOOKUP($A9,'Annex 2 EHV charges'!$A:$O,11,FALSE)),"")</f>
        <v/>
      </c>
    </row>
    <row r="10" spans="1:14" ht="30" customHeight="1" x14ac:dyDescent="0.2">
      <c r="A10" s="69" t="str">
        <f t="array" ref="A10">IFERROR(INDEX('Annex 2 EHV charges'!$A$10:$A$11, MATCH(0, IF(ISBLANK('Annex 2 EHV charges'!$A$10:$A$11),1, COUNTIF(A$4:$A9, 'Annex 2 EHV charges'!$A$10:$A$11)), 0)),"")</f>
        <v/>
      </c>
      <c r="B10" s="70" t="str">
        <f>IF($A10="","",VLOOKUP($A10,'Annex 2 EHV charges'!$A:$O,2,0))</f>
        <v/>
      </c>
      <c r="C10" s="71" t="str">
        <f>IF($A10="","",VLOOKUP($A10,'Annex 2 EHV charges'!$A:$O,3,0))</f>
        <v/>
      </c>
      <c r="D10" s="69" t="str">
        <f>IF($A10="","",VLOOKUP($A10,'Annex 2 EHV charges'!$A:$O,7,0))</f>
        <v/>
      </c>
      <c r="E10" s="67" t="str">
        <f>IFERROR(IF(VLOOKUP($A10,'Annex 2 EHV charges'!$A:$O,8,FALSE)=0,"",VLOOKUP($A10,'Annex 2 EHV charges'!$A:$O,8,FALSE)),"")</f>
        <v/>
      </c>
      <c r="F10" s="68" t="str">
        <f>IFERROR(IF(VLOOKUP($A10,'Annex 2 EHV charges'!$A:$O,9,FALSE)=0,"",VLOOKUP($A10,'Annex 2 EHV charges'!$A:$O,9,FALSE)),"")</f>
        <v/>
      </c>
      <c r="G10" s="68" t="str">
        <f>IFERROR(IF(VLOOKUP($A10,'Annex 2 EHV charges'!$A:$O,10,FALSE)=0,"",VLOOKUP($A10,'Annex 2 EHV charges'!$A:$O,10,FALSE)),"")</f>
        <v/>
      </c>
      <c r="H10" s="68" t="str">
        <f>IFERROR(IF(VLOOKUP($A10,'Annex 2 EHV charges'!$A:$O,11,FALSE)=0,"",VLOOKUP($A10,'Annex 2 EHV charges'!$A:$O,11,FALSE)),"")</f>
        <v/>
      </c>
    </row>
    <row r="11" spans="1:14" ht="30" customHeight="1" x14ac:dyDescent="0.2">
      <c r="A11" s="69" t="str">
        <f t="array" ref="A11">IFERROR(INDEX('Annex 2 EHV charges'!$A$10:$A$11, MATCH(0, IF(ISBLANK('Annex 2 EHV charges'!$A$10:$A$11),1, COUNTIF(A$4:$A10, 'Annex 2 EHV charges'!$A$10:$A$11)), 0)),"")</f>
        <v/>
      </c>
      <c r="B11" s="70" t="str">
        <f>IF($A11="","",VLOOKUP($A11,'Annex 2 EHV charges'!$A:$O,2,0))</f>
        <v/>
      </c>
      <c r="C11" s="71" t="str">
        <f>IF($A11="","",VLOOKUP($A11,'Annex 2 EHV charges'!$A:$O,3,0))</f>
        <v/>
      </c>
      <c r="D11" s="69" t="str">
        <f>IF($A11="","",VLOOKUP($A11,'Annex 2 EHV charges'!$A:$O,7,0))</f>
        <v/>
      </c>
      <c r="E11" s="67" t="str">
        <f>IFERROR(IF(VLOOKUP($A11,'Annex 2 EHV charges'!$A:$O,8,FALSE)=0,"",VLOOKUP($A11,'Annex 2 EHV charges'!$A:$O,8,FALSE)),"")</f>
        <v/>
      </c>
      <c r="F11" s="68" t="str">
        <f>IFERROR(IF(VLOOKUP($A11,'Annex 2 EHV charges'!$A:$O,9,FALSE)=0,"",VLOOKUP($A11,'Annex 2 EHV charges'!$A:$O,9,FALSE)),"")</f>
        <v/>
      </c>
      <c r="G11" s="68" t="str">
        <f>IFERROR(IF(VLOOKUP($A11,'Annex 2 EHV charges'!$A:$O,10,FALSE)=0,"",VLOOKUP($A11,'Annex 2 EHV charges'!$A:$O,10,FALSE)),"")</f>
        <v/>
      </c>
      <c r="H11" s="68" t="str">
        <f>IFERROR(IF(VLOOKUP($A11,'Annex 2 EHV charges'!$A:$O,11,FALSE)=0,"",VLOOKUP($A11,'Annex 2 EHV charges'!$A:$O,11,FALSE)),"")</f>
        <v/>
      </c>
    </row>
    <row r="12" spans="1:14" ht="30" customHeight="1" x14ac:dyDescent="0.2">
      <c r="A12" s="69" t="str">
        <f t="array" ref="A12">IFERROR(INDEX('Annex 2 EHV charges'!$A$10:$A$11, MATCH(0, IF(ISBLANK('Annex 2 EHV charges'!$A$10:$A$11),1, COUNTIF(A$4:$A11, 'Annex 2 EHV charges'!$A$10:$A$11)), 0)),"")</f>
        <v/>
      </c>
      <c r="B12" s="70" t="str">
        <f>IF($A12="","",VLOOKUP($A12,'Annex 2 EHV charges'!$A:$O,2,0))</f>
        <v/>
      </c>
      <c r="C12" s="71" t="str">
        <f>IF($A12="","",VLOOKUP($A12,'Annex 2 EHV charges'!$A:$O,3,0))</f>
        <v/>
      </c>
      <c r="D12" s="69" t="str">
        <f>IF($A12="","",VLOOKUP($A12,'Annex 2 EHV charges'!$A:$O,7,0))</f>
        <v/>
      </c>
      <c r="E12" s="67" t="str">
        <f>IFERROR(IF(VLOOKUP($A12,'Annex 2 EHV charges'!$A:$O,8,FALSE)=0,"",VLOOKUP($A12,'Annex 2 EHV charges'!$A:$O,8,FALSE)),"")</f>
        <v/>
      </c>
      <c r="F12" s="68" t="str">
        <f>IFERROR(IF(VLOOKUP($A12,'Annex 2 EHV charges'!$A:$O,9,FALSE)=0,"",VLOOKUP($A12,'Annex 2 EHV charges'!$A:$O,9,FALSE)),"")</f>
        <v/>
      </c>
      <c r="G12" s="68" t="str">
        <f>IFERROR(IF(VLOOKUP($A12,'Annex 2 EHV charges'!$A:$O,10,FALSE)=0,"",VLOOKUP($A12,'Annex 2 EHV charges'!$A:$O,10,FALSE)),"")</f>
        <v/>
      </c>
      <c r="H12" s="68" t="str">
        <f>IFERROR(IF(VLOOKUP($A12,'Annex 2 EHV charges'!$A:$O,11,FALSE)=0,"",VLOOKUP($A12,'Annex 2 EHV charges'!$A:$O,11,FALSE)),"")</f>
        <v/>
      </c>
    </row>
    <row r="13" spans="1:14" ht="30" customHeight="1" x14ac:dyDescent="0.2">
      <c r="A13" s="69" t="str">
        <f t="array" ref="A13">IFERROR(INDEX('Annex 2 EHV charges'!$A$10:$A$11, MATCH(0, IF(ISBLANK('Annex 2 EHV charges'!$A$10:$A$11),1, COUNTIF(A$4:$A12, 'Annex 2 EHV charges'!$A$10:$A$11)), 0)),"")</f>
        <v/>
      </c>
      <c r="B13" s="70" t="str">
        <f>IF($A13="","",VLOOKUP($A13,'Annex 2 EHV charges'!$A:$O,2,0))</f>
        <v/>
      </c>
      <c r="C13" s="71" t="str">
        <f>IF($A13="","",VLOOKUP($A13,'Annex 2 EHV charges'!$A:$O,3,0))</f>
        <v/>
      </c>
      <c r="D13" s="69" t="str">
        <f>IF($A13="","",VLOOKUP($A13,'Annex 2 EHV charges'!$A:$O,7,0))</f>
        <v/>
      </c>
      <c r="E13" s="67" t="str">
        <f>IFERROR(IF(VLOOKUP($A13,'Annex 2 EHV charges'!$A:$O,8,FALSE)=0,"",VLOOKUP($A13,'Annex 2 EHV charges'!$A:$O,8,FALSE)),"")</f>
        <v/>
      </c>
      <c r="F13" s="68" t="str">
        <f>IFERROR(IF(VLOOKUP($A13,'Annex 2 EHV charges'!$A:$O,9,FALSE)=0,"",VLOOKUP($A13,'Annex 2 EHV charges'!$A:$O,9,FALSE)),"")</f>
        <v/>
      </c>
      <c r="G13" s="68" t="str">
        <f>IFERROR(IF(VLOOKUP($A13,'Annex 2 EHV charges'!$A:$O,10,FALSE)=0,"",VLOOKUP($A13,'Annex 2 EHV charges'!$A:$O,10,FALSE)),"")</f>
        <v/>
      </c>
      <c r="H13" s="68" t="str">
        <f>IFERROR(IF(VLOOKUP($A13,'Annex 2 EHV charges'!$A:$O,11,FALSE)=0,"",VLOOKUP($A13,'Annex 2 EHV charges'!$A:$O,11,FALSE)),"")</f>
        <v/>
      </c>
    </row>
    <row r="14" spans="1:14" ht="30" customHeight="1" x14ac:dyDescent="0.2">
      <c r="A14" s="69" t="str">
        <f t="array" ref="A14">IFERROR(INDEX('Annex 2 EHV charges'!$A$10:$A$11, MATCH(0, IF(ISBLANK('Annex 2 EHV charges'!$A$10:$A$11),1, COUNTIF(A$4:$A13, 'Annex 2 EHV charges'!$A$10:$A$11)), 0)),"")</f>
        <v/>
      </c>
      <c r="B14" s="70" t="str">
        <f>IF($A14="","",VLOOKUP($A14,'Annex 2 EHV charges'!$A:$O,2,0))</f>
        <v/>
      </c>
      <c r="C14" s="71" t="str">
        <f>IF($A14="","",VLOOKUP($A14,'Annex 2 EHV charges'!$A:$O,3,0))</f>
        <v/>
      </c>
      <c r="D14" s="69" t="str">
        <f>IF($A14="","",VLOOKUP($A14,'Annex 2 EHV charges'!$A:$O,7,0))</f>
        <v/>
      </c>
      <c r="E14" s="67" t="str">
        <f>IFERROR(IF(VLOOKUP($A14,'Annex 2 EHV charges'!$A:$O,8,FALSE)=0,"",VLOOKUP($A14,'Annex 2 EHV charges'!$A:$O,8,FALSE)),"")</f>
        <v/>
      </c>
      <c r="F14" s="68" t="str">
        <f>IFERROR(IF(VLOOKUP($A14,'Annex 2 EHV charges'!$A:$O,9,FALSE)=0,"",VLOOKUP($A14,'Annex 2 EHV charges'!$A:$O,9,FALSE)),"")</f>
        <v/>
      </c>
      <c r="G14" s="68" t="str">
        <f>IFERROR(IF(VLOOKUP($A14,'Annex 2 EHV charges'!$A:$O,10,FALSE)=0,"",VLOOKUP($A14,'Annex 2 EHV charges'!$A:$O,10,FALSE)),"")</f>
        <v/>
      </c>
      <c r="H14" s="68" t="str">
        <f>IFERROR(IF(VLOOKUP($A14,'Annex 2 EHV charges'!$A:$O,11,FALSE)=0,"",VLOOKUP($A14,'Annex 2 EHV charges'!$A:$O,11,FALSE)),"")</f>
        <v/>
      </c>
    </row>
    <row r="15" spans="1:14" ht="30" customHeight="1" x14ac:dyDescent="0.2">
      <c r="A15" s="69" t="str">
        <f t="array" ref="A15">IFERROR(INDEX('Annex 2 EHV charges'!$A$10:$A$11, MATCH(0, IF(ISBLANK('Annex 2 EHV charges'!$A$10:$A$11),1, COUNTIF(A$4:$A14, 'Annex 2 EHV charges'!$A$10:$A$11)), 0)),"")</f>
        <v/>
      </c>
      <c r="B15" s="70" t="str">
        <f>IF($A15="","",VLOOKUP($A15,'Annex 2 EHV charges'!$A:$O,2,0))</f>
        <v/>
      </c>
      <c r="C15" s="71" t="str">
        <f>IF($A15="","",VLOOKUP($A15,'Annex 2 EHV charges'!$A:$O,3,0))</f>
        <v/>
      </c>
      <c r="D15" s="69" t="str">
        <f>IF($A15="","",VLOOKUP($A15,'Annex 2 EHV charges'!$A:$O,7,0))</f>
        <v/>
      </c>
      <c r="E15" s="67" t="str">
        <f>IFERROR(IF(VLOOKUP($A15,'Annex 2 EHV charges'!$A:$O,8,FALSE)=0,"",VLOOKUP($A15,'Annex 2 EHV charges'!$A:$O,8,FALSE)),"")</f>
        <v/>
      </c>
      <c r="F15" s="68" t="str">
        <f>IFERROR(IF(VLOOKUP($A15,'Annex 2 EHV charges'!$A:$O,9,FALSE)=0,"",VLOOKUP($A15,'Annex 2 EHV charges'!$A:$O,9,FALSE)),"")</f>
        <v/>
      </c>
      <c r="G15" s="68" t="str">
        <f>IFERROR(IF(VLOOKUP($A15,'Annex 2 EHV charges'!$A:$O,10,FALSE)=0,"",VLOOKUP($A15,'Annex 2 EHV charges'!$A:$O,10,FALSE)),"")</f>
        <v/>
      </c>
      <c r="H15" s="68" t="str">
        <f>IFERROR(IF(VLOOKUP($A15,'Annex 2 EHV charges'!$A:$O,11,FALSE)=0,"",VLOOKUP($A15,'Annex 2 EHV charges'!$A:$O,11,FALSE)),"")</f>
        <v/>
      </c>
    </row>
    <row r="16" spans="1:14" ht="30" customHeight="1" x14ac:dyDescent="0.2">
      <c r="A16" s="69" t="str">
        <f t="array" ref="A16">IFERROR(INDEX('Annex 2 EHV charges'!$A$10:$A$11, MATCH(0, IF(ISBLANK('Annex 2 EHV charges'!$A$10:$A$11),1, COUNTIF(A$4:$A15, 'Annex 2 EHV charges'!$A$10:$A$11)), 0)),"")</f>
        <v/>
      </c>
      <c r="B16" s="70" t="str">
        <f>IF($A16="","",VLOOKUP($A16,'Annex 2 EHV charges'!$A:$O,2,0))</f>
        <v/>
      </c>
      <c r="C16" s="71" t="str">
        <f>IF($A16="","",VLOOKUP($A16,'Annex 2 EHV charges'!$A:$O,3,0))</f>
        <v/>
      </c>
      <c r="D16" s="69" t="str">
        <f>IF($A16="","",VLOOKUP($A16,'Annex 2 EHV charges'!$A:$O,7,0))</f>
        <v/>
      </c>
      <c r="E16" s="67" t="str">
        <f>IFERROR(IF(VLOOKUP($A16,'Annex 2 EHV charges'!$A:$O,8,FALSE)=0,"",VLOOKUP($A16,'Annex 2 EHV charges'!$A:$O,8,FALSE)),"")</f>
        <v/>
      </c>
      <c r="F16" s="68" t="str">
        <f>IFERROR(IF(VLOOKUP($A16,'Annex 2 EHV charges'!$A:$O,9,FALSE)=0,"",VLOOKUP($A16,'Annex 2 EHV charges'!$A:$O,9,FALSE)),"")</f>
        <v/>
      </c>
      <c r="G16" s="68" t="str">
        <f>IFERROR(IF(VLOOKUP($A16,'Annex 2 EHV charges'!$A:$O,10,FALSE)=0,"",VLOOKUP($A16,'Annex 2 EHV charges'!$A:$O,10,FALSE)),"")</f>
        <v/>
      </c>
      <c r="H16" s="68" t="str">
        <f>IFERROR(IF(VLOOKUP($A16,'Annex 2 EHV charges'!$A:$O,11,FALSE)=0,"",VLOOKUP($A16,'Annex 2 EHV charges'!$A:$O,11,FALSE)),"")</f>
        <v/>
      </c>
    </row>
    <row r="17" spans="1:8" ht="30" customHeight="1" x14ac:dyDescent="0.2">
      <c r="A17" s="69" t="str">
        <f t="array" ref="A17">IFERROR(INDEX('Annex 2 EHV charges'!$A$10:$A$11, MATCH(0, IF(ISBLANK('Annex 2 EHV charges'!$A$10:$A$11),1, COUNTIF(A$4:$A16, 'Annex 2 EHV charges'!$A$10:$A$11)), 0)),"")</f>
        <v/>
      </c>
      <c r="B17" s="70" t="str">
        <f>IF($A17="","",VLOOKUP($A17,'Annex 2 EHV charges'!$A:$O,2,0))</f>
        <v/>
      </c>
      <c r="C17" s="71" t="str">
        <f>IF($A17="","",VLOOKUP($A17,'Annex 2 EHV charges'!$A:$O,3,0))</f>
        <v/>
      </c>
      <c r="D17" s="69" t="str">
        <f>IF($A17="","",VLOOKUP($A17,'Annex 2 EHV charges'!$A:$O,7,0))</f>
        <v/>
      </c>
      <c r="E17" s="67" t="str">
        <f>IFERROR(IF(VLOOKUP($A17,'Annex 2 EHV charges'!$A:$O,8,FALSE)=0,"",VLOOKUP($A17,'Annex 2 EHV charges'!$A:$O,8,FALSE)),"")</f>
        <v/>
      </c>
      <c r="F17" s="68" t="str">
        <f>IFERROR(IF(VLOOKUP($A17,'Annex 2 EHV charges'!$A:$O,9,FALSE)=0,"",VLOOKUP($A17,'Annex 2 EHV charges'!$A:$O,9,FALSE)),"")</f>
        <v/>
      </c>
      <c r="G17" s="68" t="str">
        <f>IFERROR(IF(VLOOKUP($A17,'Annex 2 EHV charges'!$A:$O,10,FALSE)=0,"",VLOOKUP($A17,'Annex 2 EHV charges'!$A:$O,10,FALSE)),"")</f>
        <v/>
      </c>
      <c r="H17" s="68" t="str">
        <f>IFERROR(IF(VLOOKUP($A17,'Annex 2 EHV charges'!$A:$O,11,FALSE)=0,"",VLOOKUP($A17,'Annex 2 EHV charges'!$A:$O,11,FALSE)),"")</f>
        <v/>
      </c>
    </row>
    <row r="18" spans="1:8" ht="30" customHeight="1" x14ac:dyDescent="0.2">
      <c r="A18" s="69" t="str">
        <f t="array" ref="A18">IFERROR(INDEX('Annex 2 EHV charges'!$A$10:$A$11, MATCH(0, IF(ISBLANK('Annex 2 EHV charges'!$A$10:$A$11),1, COUNTIF(A$4:$A17, 'Annex 2 EHV charges'!$A$10:$A$11)), 0)),"")</f>
        <v/>
      </c>
      <c r="B18" s="70" t="str">
        <f>IF($A18="","",VLOOKUP($A18,'Annex 2 EHV charges'!$A:$O,2,0))</f>
        <v/>
      </c>
      <c r="C18" s="71" t="str">
        <f>IF($A18="","",VLOOKUP($A18,'Annex 2 EHV charges'!$A:$O,3,0))</f>
        <v/>
      </c>
      <c r="D18" s="69" t="str">
        <f>IF($A18="","",VLOOKUP($A18,'Annex 2 EHV charges'!$A:$O,7,0))</f>
        <v/>
      </c>
      <c r="E18" s="67" t="str">
        <f>IFERROR(IF(VLOOKUP($A18,'Annex 2 EHV charges'!$A:$O,8,FALSE)=0,"",VLOOKUP($A18,'Annex 2 EHV charges'!$A:$O,8,FALSE)),"")</f>
        <v/>
      </c>
      <c r="F18" s="68" t="str">
        <f>IFERROR(IF(VLOOKUP($A18,'Annex 2 EHV charges'!$A:$O,9,FALSE)=0,"",VLOOKUP($A18,'Annex 2 EHV charges'!$A:$O,9,FALSE)),"")</f>
        <v/>
      </c>
      <c r="G18" s="68" t="str">
        <f>IFERROR(IF(VLOOKUP($A18,'Annex 2 EHV charges'!$A:$O,10,FALSE)=0,"",VLOOKUP($A18,'Annex 2 EHV charges'!$A:$O,10,FALSE)),"")</f>
        <v/>
      </c>
      <c r="H18" s="68" t="str">
        <f>IFERROR(IF(VLOOKUP($A18,'Annex 2 EHV charges'!$A:$O,11,FALSE)=0,"",VLOOKUP($A18,'Annex 2 EHV charges'!$A:$O,11,FALSE)),"")</f>
        <v/>
      </c>
    </row>
    <row r="19" spans="1:8" ht="30" customHeight="1" x14ac:dyDescent="0.2">
      <c r="A19" s="69" t="str">
        <f t="array" ref="A19">IFERROR(INDEX('Annex 2 EHV charges'!$A$10:$A$11, MATCH(0, IF(ISBLANK('Annex 2 EHV charges'!$A$10:$A$11),1, COUNTIF(A$4:$A18, 'Annex 2 EHV charges'!$A$10:$A$11)), 0)),"")</f>
        <v/>
      </c>
      <c r="B19" s="70" t="str">
        <f>IF($A19="","",VLOOKUP($A19,'Annex 2 EHV charges'!$A:$O,2,0))</f>
        <v/>
      </c>
      <c r="C19" s="71" t="str">
        <f>IF($A19="","",VLOOKUP($A19,'Annex 2 EHV charges'!$A:$O,3,0))</f>
        <v/>
      </c>
      <c r="D19" s="69" t="str">
        <f>IF($A19="","",VLOOKUP($A19,'Annex 2 EHV charges'!$A:$O,7,0))</f>
        <v/>
      </c>
      <c r="E19" s="67" t="str">
        <f>IFERROR(IF(VLOOKUP($A19,'Annex 2 EHV charges'!$A:$O,8,FALSE)=0,"",VLOOKUP($A19,'Annex 2 EHV charges'!$A:$O,8,FALSE)),"")</f>
        <v/>
      </c>
      <c r="F19" s="68" t="str">
        <f>IFERROR(IF(VLOOKUP($A19,'Annex 2 EHV charges'!$A:$O,9,FALSE)=0,"",VLOOKUP($A19,'Annex 2 EHV charges'!$A:$O,9,FALSE)),"")</f>
        <v/>
      </c>
      <c r="G19" s="68" t="str">
        <f>IFERROR(IF(VLOOKUP($A19,'Annex 2 EHV charges'!$A:$O,10,FALSE)=0,"",VLOOKUP($A19,'Annex 2 EHV charges'!$A:$O,10,FALSE)),"")</f>
        <v/>
      </c>
      <c r="H19" s="68" t="str">
        <f>IFERROR(IF(VLOOKUP($A19,'Annex 2 EHV charges'!$A:$O,11,FALSE)=0,"",VLOOKUP($A19,'Annex 2 EHV charges'!$A:$O,11,FALSE)),"")</f>
        <v/>
      </c>
    </row>
    <row r="20" spans="1:8" ht="30" customHeight="1" x14ac:dyDescent="0.2">
      <c r="A20" s="69" t="str">
        <f t="array" ref="A20">IFERROR(INDEX('Annex 2 EHV charges'!$A$10:$A$11, MATCH(0, IF(ISBLANK('Annex 2 EHV charges'!$A$10:$A$11),1, COUNTIF(A$4:$A19, 'Annex 2 EHV charges'!$A$10:$A$11)), 0)),"")</f>
        <v/>
      </c>
      <c r="B20" s="70" t="str">
        <f>IF($A20="","",VLOOKUP($A20,'Annex 2 EHV charges'!$A:$O,2,0))</f>
        <v/>
      </c>
      <c r="C20" s="71" t="str">
        <f>IF($A20="","",VLOOKUP($A20,'Annex 2 EHV charges'!$A:$O,3,0))</f>
        <v/>
      </c>
      <c r="D20" s="69" t="str">
        <f>IF($A20="","",VLOOKUP($A20,'Annex 2 EHV charges'!$A:$O,7,0))</f>
        <v/>
      </c>
      <c r="E20" s="67" t="str">
        <f>IFERROR(IF(VLOOKUP($A20,'Annex 2 EHV charges'!$A:$O,8,FALSE)=0,"",VLOOKUP($A20,'Annex 2 EHV charges'!$A:$O,8,FALSE)),"")</f>
        <v/>
      </c>
      <c r="F20" s="68" t="str">
        <f>IFERROR(IF(VLOOKUP($A20,'Annex 2 EHV charges'!$A:$O,9,FALSE)=0,"",VLOOKUP($A20,'Annex 2 EHV charges'!$A:$O,9,FALSE)),"")</f>
        <v/>
      </c>
      <c r="G20" s="68" t="str">
        <f>IFERROR(IF(VLOOKUP($A20,'Annex 2 EHV charges'!$A:$O,10,FALSE)=0,"",VLOOKUP($A20,'Annex 2 EHV charges'!$A:$O,10,FALSE)),"")</f>
        <v/>
      </c>
      <c r="H20" s="68" t="str">
        <f>IFERROR(IF(VLOOKUP($A20,'Annex 2 EHV charges'!$A:$O,11,FALSE)=0,"",VLOOKUP($A20,'Annex 2 EHV charges'!$A:$O,11,FALSE)),"")</f>
        <v/>
      </c>
    </row>
    <row r="21" spans="1:8" ht="30" customHeight="1" x14ac:dyDescent="0.2">
      <c r="A21" s="69" t="str">
        <f t="array" ref="A21">IFERROR(INDEX('Annex 2 EHV charges'!$A$10:$A$11, MATCH(0, IF(ISBLANK('Annex 2 EHV charges'!$A$10:$A$11),1, COUNTIF(A$4:$A20, 'Annex 2 EHV charges'!$A$10:$A$11)), 0)),"")</f>
        <v/>
      </c>
      <c r="B21" s="70" t="str">
        <f>IF($A21="","",VLOOKUP($A21,'Annex 2 EHV charges'!$A:$O,2,0))</f>
        <v/>
      </c>
      <c r="C21" s="71" t="str">
        <f>IF($A21="","",VLOOKUP($A21,'Annex 2 EHV charges'!$A:$O,3,0))</f>
        <v/>
      </c>
      <c r="D21" s="69" t="str">
        <f>IF($A21="","",VLOOKUP($A21,'Annex 2 EHV charges'!$A:$O,7,0))</f>
        <v/>
      </c>
      <c r="E21" s="67" t="str">
        <f>IFERROR(IF(VLOOKUP($A21,'Annex 2 EHV charges'!$A:$O,8,FALSE)=0,"",VLOOKUP($A21,'Annex 2 EHV charges'!$A:$O,8,FALSE)),"")</f>
        <v/>
      </c>
      <c r="F21" s="68" t="str">
        <f>IFERROR(IF(VLOOKUP($A21,'Annex 2 EHV charges'!$A:$O,9,FALSE)=0,"",VLOOKUP($A21,'Annex 2 EHV charges'!$A:$O,9,FALSE)),"")</f>
        <v/>
      </c>
      <c r="G21" s="68" t="str">
        <f>IFERROR(IF(VLOOKUP($A21,'Annex 2 EHV charges'!$A:$O,10,FALSE)=0,"",VLOOKUP($A21,'Annex 2 EHV charges'!$A:$O,10,FALSE)),"")</f>
        <v/>
      </c>
      <c r="H21" s="68" t="str">
        <f>IFERROR(IF(VLOOKUP($A21,'Annex 2 EHV charges'!$A:$O,11,FALSE)=0,"",VLOOKUP($A21,'Annex 2 EHV charges'!$A:$O,11,FALSE)),"")</f>
        <v/>
      </c>
    </row>
    <row r="22" spans="1:8" ht="30" customHeight="1" x14ac:dyDescent="0.2">
      <c r="A22" s="69" t="str">
        <f t="array" ref="A22">IFERROR(INDEX('Annex 2 EHV charges'!$A$10:$A$11, MATCH(0, IF(ISBLANK('Annex 2 EHV charges'!$A$10:$A$11),1, COUNTIF(A$4:$A21, 'Annex 2 EHV charges'!$A$10:$A$11)), 0)),"")</f>
        <v/>
      </c>
      <c r="B22" s="70" t="str">
        <f>IF($A22="","",VLOOKUP($A22,'Annex 2 EHV charges'!$A:$O,2,0))</f>
        <v/>
      </c>
      <c r="C22" s="71" t="str">
        <f>IF($A22="","",VLOOKUP($A22,'Annex 2 EHV charges'!$A:$O,3,0))</f>
        <v/>
      </c>
      <c r="D22" s="69" t="str">
        <f>IF($A22="","",VLOOKUP($A22,'Annex 2 EHV charges'!$A:$O,7,0))</f>
        <v/>
      </c>
      <c r="E22" s="67" t="str">
        <f>IFERROR(IF(VLOOKUP($A22,'Annex 2 EHV charges'!$A:$O,8,FALSE)=0,"",VLOOKUP($A22,'Annex 2 EHV charges'!$A:$O,8,FALSE)),"")</f>
        <v/>
      </c>
      <c r="F22" s="68" t="str">
        <f>IFERROR(IF(VLOOKUP($A22,'Annex 2 EHV charges'!$A:$O,9,FALSE)=0,"",VLOOKUP($A22,'Annex 2 EHV charges'!$A:$O,9,FALSE)),"")</f>
        <v/>
      </c>
      <c r="G22" s="68" t="str">
        <f>IFERROR(IF(VLOOKUP($A22,'Annex 2 EHV charges'!$A:$O,10,FALSE)=0,"",VLOOKUP($A22,'Annex 2 EHV charges'!$A:$O,10,FALSE)),"")</f>
        <v/>
      </c>
      <c r="H22" s="68" t="str">
        <f>IFERROR(IF(VLOOKUP($A22,'Annex 2 EHV charges'!$A:$O,11,FALSE)=0,"",VLOOKUP($A22,'Annex 2 EHV charges'!$A:$O,11,FALSE)),"")</f>
        <v/>
      </c>
    </row>
    <row r="23" spans="1:8" ht="30" customHeight="1" x14ac:dyDescent="0.2">
      <c r="A23" s="69" t="str">
        <f t="array" ref="A23">IFERROR(INDEX('Annex 2 EHV charges'!$A$10:$A$11, MATCH(0, IF(ISBLANK('Annex 2 EHV charges'!$A$10:$A$11),1, COUNTIF(A$4:$A22, 'Annex 2 EHV charges'!$A$10:$A$11)), 0)),"")</f>
        <v/>
      </c>
      <c r="B23" s="70" t="str">
        <f>IF($A23="","",VLOOKUP($A23,'Annex 2 EHV charges'!$A:$O,2,0))</f>
        <v/>
      </c>
      <c r="C23" s="71" t="str">
        <f>IF($A23="","",VLOOKUP($A23,'Annex 2 EHV charges'!$A:$O,3,0))</f>
        <v/>
      </c>
      <c r="D23" s="69" t="str">
        <f>IF($A23="","",VLOOKUP($A23,'Annex 2 EHV charges'!$A:$O,7,0))</f>
        <v/>
      </c>
      <c r="E23" s="67" t="str">
        <f>IFERROR(IF(VLOOKUP($A23,'Annex 2 EHV charges'!$A:$O,8,FALSE)=0,"",VLOOKUP($A23,'Annex 2 EHV charges'!$A:$O,8,FALSE)),"")</f>
        <v/>
      </c>
      <c r="F23" s="68" t="str">
        <f>IFERROR(IF(VLOOKUP($A23,'Annex 2 EHV charges'!$A:$O,9,FALSE)=0,"",VLOOKUP($A23,'Annex 2 EHV charges'!$A:$O,9,FALSE)),"")</f>
        <v/>
      </c>
      <c r="G23" s="68" t="str">
        <f>IFERROR(IF(VLOOKUP($A23,'Annex 2 EHV charges'!$A:$O,10,FALSE)=0,"",VLOOKUP($A23,'Annex 2 EHV charges'!$A:$O,10,FALSE)),"")</f>
        <v/>
      </c>
      <c r="H23" s="68" t="str">
        <f>IFERROR(IF(VLOOKUP($A23,'Annex 2 EHV charges'!$A:$O,11,FALSE)=0,"",VLOOKUP($A23,'Annex 2 EHV charges'!$A:$O,11,FALSE)),"")</f>
        <v/>
      </c>
    </row>
    <row r="24" spans="1:8" ht="30" customHeight="1" x14ac:dyDescent="0.2">
      <c r="A24" s="69" t="str">
        <f t="array" ref="A24">IFERROR(INDEX('Annex 2 EHV charges'!$A$10:$A$11, MATCH(0, IF(ISBLANK('Annex 2 EHV charges'!$A$10:$A$11),1, COUNTIF(A$4:$A23, 'Annex 2 EHV charges'!$A$10:$A$11)), 0)),"")</f>
        <v/>
      </c>
      <c r="B24" s="70" t="str">
        <f>IF($A24="","",VLOOKUP($A24,'Annex 2 EHV charges'!$A:$O,2,0))</f>
        <v/>
      </c>
      <c r="C24" s="71" t="str">
        <f>IF($A24="","",VLOOKUP($A24,'Annex 2 EHV charges'!$A:$O,3,0))</f>
        <v/>
      </c>
      <c r="D24" s="69" t="str">
        <f>IF($A24="","",VLOOKUP($A24,'Annex 2 EHV charges'!$A:$O,7,0))</f>
        <v/>
      </c>
      <c r="E24" s="67" t="str">
        <f>IFERROR(IF(VLOOKUP($A24,'Annex 2 EHV charges'!$A:$O,8,FALSE)=0,"",VLOOKUP($A24,'Annex 2 EHV charges'!$A:$O,8,FALSE)),"")</f>
        <v/>
      </c>
      <c r="F24" s="68" t="str">
        <f>IFERROR(IF(VLOOKUP($A24,'Annex 2 EHV charges'!$A:$O,9,FALSE)=0,"",VLOOKUP($A24,'Annex 2 EHV charges'!$A:$O,9,FALSE)),"")</f>
        <v/>
      </c>
      <c r="G24" s="68" t="str">
        <f>IFERROR(IF(VLOOKUP($A24,'Annex 2 EHV charges'!$A:$O,10,FALSE)=0,"",VLOOKUP($A24,'Annex 2 EHV charges'!$A:$O,10,FALSE)),"")</f>
        <v/>
      </c>
      <c r="H24" s="68" t="str">
        <f>IFERROR(IF(VLOOKUP($A24,'Annex 2 EHV charges'!$A:$O,11,FALSE)=0,"",VLOOKUP($A24,'Annex 2 EHV charges'!$A:$O,11,FALSE)),"")</f>
        <v/>
      </c>
    </row>
    <row r="25" spans="1:8" ht="30" customHeight="1" x14ac:dyDescent="0.2">
      <c r="A25" s="69" t="str">
        <f t="array" ref="A25">IFERROR(INDEX('Annex 2 EHV charges'!$A$10:$A$11, MATCH(0, IF(ISBLANK('Annex 2 EHV charges'!$A$10:$A$11),1, COUNTIF(A$4:$A24, 'Annex 2 EHV charges'!$A$10:$A$11)), 0)),"")</f>
        <v/>
      </c>
      <c r="B25" s="70" t="str">
        <f>IF($A25="","",VLOOKUP($A25,'Annex 2 EHV charges'!$A:$O,2,0))</f>
        <v/>
      </c>
      <c r="C25" s="71" t="str">
        <f>IF($A25="","",VLOOKUP($A25,'Annex 2 EHV charges'!$A:$O,3,0))</f>
        <v/>
      </c>
      <c r="D25" s="69" t="str">
        <f>IF($A25="","",VLOOKUP($A25,'Annex 2 EHV charges'!$A:$O,7,0))</f>
        <v/>
      </c>
      <c r="E25" s="67" t="str">
        <f>IFERROR(IF(VLOOKUP($A25,'Annex 2 EHV charges'!$A:$O,8,FALSE)=0,"",VLOOKUP($A25,'Annex 2 EHV charges'!$A:$O,8,FALSE)),"")</f>
        <v/>
      </c>
      <c r="F25" s="68" t="str">
        <f>IFERROR(IF(VLOOKUP($A25,'Annex 2 EHV charges'!$A:$O,9,FALSE)=0,"",VLOOKUP($A25,'Annex 2 EHV charges'!$A:$O,9,FALSE)),"")</f>
        <v/>
      </c>
      <c r="G25" s="68" t="str">
        <f>IFERROR(IF(VLOOKUP($A25,'Annex 2 EHV charges'!$A:$O,10,FALSE)=0,"",VLOOKUP($A25,'Annex 2 EHV charges'!$A:$O,10,FALSE)),"")</f>
        <v/>
      </c>
      <c r="H25" s="68" t="str">
        <f>IFERROR(IF(VLOOKUP($A25,'Annex 2 EHV charges'!$A:$O,11,FALSE)=0,"",VLOOKUP($A25,'Annex 2 EHV charges'!$A:$O,11,FALSE)),"")</f>
        <v/>
      </c>
    </row>
    <row r="26" spans="1:8" ht="30" customHeight="1" x14ac:dyDescent="0.2">
      <c r="A26" s="69" t="str">
        <f t="array" ref="A26">IFERROR(INDEX('Annex 2 EHV charges'!$A$10:$A$11, MATCH(0, IF(ISBLANK('Annex 2 EHV charges'!$A$10:$A$11),1, COUNTIF(A$4:$A25, 'Annex 2 EHV charges'!$A$10:$A$11)), 0)),"")</f>
        <v/>
      </c>
      <c r="B26" s="70" t="str">
        <f>IF($A26="","",VLOOKUP($A26,'Annex 2 EHV charges'!$A:$O,2,0))</f>
        <v/>
      </c>
      <c r="C26" s="71" t="str">
        <f>IF($A26="","",VLOOKUP($A26,'Annex 2 EHV charges'!$A:$O,3,0))</f>
        <v/>
      </c>
      <c r="D26" s="69" t="str">
        <f>IF($A26="","",VLOOKUP($A26,'Annex 2 EHV charges'!$A:$O,7,0))</f>
        <v/>
      </c>
      <c r="E26" s="67" t="str">
        <f>IFERROR(IF(VLOOKUP($A26,'Annex 2 EHV charges'!$A:$O,8,FALSE)=0,"",VLOOKUP($A26,'Annex 2 EHV charges'!$A:$O,8,FALSE)),"")</f>
        <v/>
      </c>
      <c r="F26" s="68" t="str">
        <f>IFERROR(IF(VLOOKUP($A26,'Annex 2 EHV charges'!$A:$O,9,FALSE)=0,"",VLOOKUP($A26,'Annex 2 EHV charges'!$A:$O,9,FALSE)),"")</f>
        <v/>
      </c>
      <c r="G26" s="68" t="str">
        <f>IFERROR(IF(VLOOKUP($A26,'Annex 2 EHV charges'!$A:$O,10,FALSE)=0,"",VLOOKUP($A26,'Annex 2 EHV charges'!$A:$O,10,FALSE)),"")</f>
        <v/>
      </c>
      <c r="H26" s="68" t="str">
        <f>IFERROR(IF(VLOOKUP($A26,'Annex 2 EHV charges'!$A:$O,11,FALSE)=0,"",VLOOKUP($A26,'Annex 2 EHV charges'!$A:$O,11,FALSE)),"")</f>
        <v/>
      </c>
    </row>
    <row r="27" spans="1:8" ht="30" customHeight="1" x14ac:dyDescent="0.2">
      <c r="A27" s="69" t="str">
        <f t="array" ref="A27">IFERROR(INDEX('Annex 2 EHV charges'!$A$10:$A$11, MATCH(0, IF(ISBLANK('Annex 2 EHV charges'!$A$10:$A$11),1, COUNTIF(A$4:$A26, 'Annex 2 EHV charges'!$A$10:$A$11)), 0)),"")</f>
        <v/>
      </c>
      <c r="B27" s="70" t="str">
        <f>IF($A27="","",VLOOKUP($A27,'Annex 2 EHV charges'!$A:$O,2,0))</f>
        <v/>
      </c>
      <c r="C27" s="71" t="str">
        <f>IF($A27="","",VLOOKUP($A27,'Annex 2 EHV charges'!$A:$O,3,0))</f>
        <v/>
      </c>
      <c r="D27" s="69" t="str">
        <f>IF($A27="","",VLOOKUP($A27,'Annex 2 EHV charges'!$A:$O,7,0))</f>
        <v/>
      </c>
      <c r="E27" s="67" t="str">
        <f>IFERROR(IF(VLOOKUP($A27,'Annex 2 EHV charges'!$A:$O,8,FALSE)=0,"",VLOOKUP($A27,'Annex 2 EHV charges'!$A:$O,8,FALSE)),"")</f>
        <v/>
      </c>
      <c r="F27" s="68" t="str">
        <f>IFERROR(IF(VLOOKUP($A27,'Annex 2 EHV charges'!$A:$O,9,FALSE)=0,"",VLOOKUP($A27,'Annex 2 EHV charges'!$A:$O,9,FALSE)),"")</f>
        <v/>
      </c>
      <c r="G27" s="68" t="str">
        <f>IFERROR(IF(VLOOKUP($A27,'Annex 2 EHV charges'!$A:$O,10,FALSE)=0,"",VLOOKUP($A27,'Annex 2 EHV charges'!$A:$O,10,FALSE)),"")</f>
        <v/>
      </c>
      <c r="H27" s="68" t="str">
        <f>IFERROR(IF(VLOOKUP($A27,'Annex 2 EHV charges'!$A:$O,11,FALSE)=0,"",VLOOKUP($A27,'Annex 2 EHV charges'!$A:$O,11,FALSE)),"")</f>
        <v/>
      </c>
    </row>
    <row r="28" spans="1:8" ht="30" customHeight="1" x14ac:dyDescent="0.2">
      <c r="A28" s="69" t="str">
        <f t="array" ref="A28">IFERROR(INDEX('Annex 2 EHV charges'!$A$10:$A$11, MATCH(0, IF(ISBLANK('Annex 2 EHV charges'!$A$10:$A$11),1, COUNTIF(A$4:$A27, 'Annex 2 EHV charges'!$A$10:$A$11)), 0)),"")</f>
        <v/>
      </c>
      <c r="B28" s="70" t="str">
        <f>IF($A28="","",VLOOKUP($A28,'Annex 2 EHV charges'!$A:$O,2,0))</f>
        <v/>
      </c>
      <c r="C28" s="71" t="str">
        <f>IF($A28="","",VLOOKUP($A28,'Annex 2 EHV charges'!$A:$O,3,0))</f>
        <v/>
      </c>
      <c r="D28" s="69" t="str">
        <f>IF($A28="","",VLOOKUP($A28,'Annex 2 EHV charges'!$A:$O,7,0))</f>
        <v/>
      </c>
      <c r="E28" s="67" t="str">
        <f>IFERROR(IF(VLOOKUP($A28,'Annex 2 EHV charges'!$A:$O,8,FALSE)=0,"",VLOOKUP($A28,'Annex 2 EHV charges'!$A:$O,8,FALSE)),"")</f>
        <v/>
      </c>
      <c r="F28" s="68" t="str">
        <f>IFERROR(IF(VLOOKUP($A28,'Annex 2 EHV charges'!$A:$O,9,FALSE)=0,"",VLOOKUP($A28,'Annex 2 EHV charges'!$A:$O,9,FALSE)),"")</f>
        <v/>
      </c>
      <c r="G28" s="68" t="str">
        <f>IFERROR(IF(VLOOKUP($A28,'Annex 2 EHV charges'!$A:$O,10,FALSE)=0,"",VLOOKUP($A28,'Annex 2 EHV charges'!$A:$O,10,FALSE)),"")</f>
        <v/>
      </c>
      <c r="H28" s="68" t="str">
        <f>IFERROR(IF(VLOOKUP($A28,'Annex 2 EHV charges'!$A:$O,11,FALSE)=0,"",VLOOKUP($A28,'Annex 2 EHV charges'!$A:$O,11,FALSE)),"")</f>
        <v/>
      </c>
    </row>
    <row r="29" spans="1:8" ht="30" customHeight="1" x14ac:dyDescent="0.2">
      <c r="A29" s="69" t="str">
        <f t="array" ref="A29">IFERROR(INDEX('Annex 2 EHV charges'!$A$10:$A$11, MATCH(0, IF(ISBLANK('Annex 2 EHV charges'!$A$10:$A$11),1, COUNTIF(A$4:$A28, 'Annex 2 EHV charges'!$A$10:$A$11)), 0)),"")</f>
        <v/>
      </c>
      <c r="B29" s="70" t="str">
        <f>IF($A29="","",VLOOKUP($A29,'Annex 2 EHV charges'!$A:$O,2,0))</f>
        <v/>
      </c>
      <c r="C29" s="71" t="str">
        <f>IF($A29="","",VLOOKUP($A29,'Annex 2 EHV charges'!$A:$O,3,0))</f>
        <v/>
      </c>
      <c r="D29" s="69" t="str">
        <f>IF($A29="","",VLOOKUP($A29,'Annex 2 EHV charges'!$A:$O,7,0))</f>
        <v/>
      </c>
      <c r="E29" s="67" t="str">
        <f>IFERROR(IF(VLOOKUP($A29,'Annex 2 EHV charges'!$A:$O,8,FALSE)=0,"",VLOOKUP($A29,'Annex 2 EHV charges'!$A:$O,8,FALSE)),"")</f>
        <v/>
      </c>
      <c r="F29" s="68" t="str">
        <f>IFERROR(IF(VLOOKUP($A29,'Annex 2 EHV charges'!$A:$O,9,FALSE)=0,"",VLOOKUP($A29,'Annex 2 EHV charges'!$A:$O,9,FALSE)),"")</f>
        <v/>
      </c>
      <c r="G29" s="68" t="str">
        <f>IFERROR(IF(VLOOKUP($A29,'Annex 2 EHV charges'!$A:$O,10,FALSE)=0,"",VLOOKUP($A29,'Annex 2 EHV charges'!$A:$O,10,FALSE)),"")</f>
        <v/>
      </c>
      <c r="H29" s="68" t="str">
        <f>IFERROR(IF(VLOOKUP($A29,'Annex 2 EHV charges'!$A:$O,11,FALSE)=0,"",VLOOKUP($A29,'Annex 2 EHV charges'!$A:$O,11,FALSE)),"")</f>
        <v/>
      </c>
    </row>
    <row r="30" spans="1:8" ht="30" customHeight="1" x14ac:dyDescent="0.2">
      <c r="A30" s="69" t="str">
        <f t="array" ref="A30">IFERROR(INDEX('Annex 2 EHV charges'!$A$10:$A$11, MATCH(0, IF(ISBLANK('Annex 2 EHV charges'!$A$10:$A$11),1, COUNTIF(A$4:$A29, 'Annex 2 EHV charges'!$A$10:$A$11)), 0)),"")</f>
        <v/>
      </c>
      <c r="B30" s="70" t="str">
        <f>IF($A30="","",VLOOKUP($A30,'Annex 2 EHV charges'!$A:$O,2,0))</f>
        <v/>
      </c>
      <c r="C30" s="71" t="str">
        <f>IF($A30="","",VLOOKUP($A30,'Annex 2 EHV charges'!$A:$O,3,0))</f>
        <v/>
      </c>
      <c r="D30" s="69" t="str">
        <f>IF($A30="","",VLOOKUP($A30,'Annex 2 EHV charges'!$A:$O,7,0))</f>
        <v/>
      </c>
      <c r="E30" s="67" t="str">
        <f>IFERROR(IF(VLOOKUP($A30,'Annex 2 EHV charges'!$A:$O,8,FALSE)=0,"",VLOOKUP($A30,'Annex 2 EHV charges'!$A:$O,8,FALSE)),"")</f>
        <v/>
      </c>
      <c r="F30" s="68" t="str">
        <f>IFERROR(IF(VLOOKUP($A30,'Annex 2 EHV charges'!$A:$O,9,FALSE)=0,"",VLOOKUP($A30,'Annex 2 EHV charges'!$A:$O,9,FALSE)),"")</f>
        <v/>
      </c>
      <c r="G30" s="68" t="str">
        <f>IFERROR(IF(VLOOKUP($A30,'Annex 2 EHV charges'!$A:$O,10,FALSE)=0,"",VLOOKUP($A30,'Annex 2 EHV charges'!$A:$O,10,FALSE)),"")</f>
        <v/>
      </c>
      <c r="H30" s="68" t="str">
        <f>IFERROR(IF(VLOOKUP($A30,'Annex 2 EHV charges'!$A:$O,11,FALSE)=0,"",VLOOKUP($A30,'Annex 2 EHV charges'!$A:$O,11,FALSE)),"")</f>
        <v/>
      </c>
    </row>
    <row r="31" spans="1:8" ht="30" customHeight="1" x14ac:dyDescent="0.2">
      <c r="A31" s="69" t="str">
        <f t="array" ref="A31">IFERROR(INDEX('Annex 2 EHV charges'!$A$10:$A$11, MATCH(0, IF(ISBLANK('Annex 2 EHV charges'!$A$10:$A$11),1, COUNTIF(A$4:$A30, 'Annex 2 EHV charges'!$A$10:$A$11)), 0)),"")</f>
        <v/>
      </c>
      <c r="B31" s="70" t="str">
        <f>IF($A31="","",VLOOKUP($A31,'Annex 2 EHV charges'!$A:$O,2,0))</f>
        <v/>
      </c>
      <c r="C31" s="71" t="str">
        <f>IF($A31="","",VLOOKUP($A31,'Annex 2 EHV charges'!$A:$O,3,0))</f>
        <v/>
      </c>
      <c r="D31" s="69" t="str">
        <f>IF($A31="","",VLOOKUP($A31,'Annex 2 EHV charges'!$A:$O,7,0))</f>
        <v/>
      </c>
      <c r="E31" s="67" t="str">
        <f>IFERROR(IF(VLOOKUP($A31,'Annex 2 EHV charges'!$A:$O,8,FALSE)=0,"",VLOOKUP($A31,'Annex 2 EHV charges'!$A:$O,8,FALSE)),"")</f>
        <v/>
      </c>
      <c r="F31" s="68" t="str">
        <f>IFERROR(IF(VLOOKUP($A31,'Annex 2 EHV charges'!$A:$O,9,FALSE)=0,"",VLOOKUP($A31,'Annex 2 EHV charges'!$A:$O,9,FALSE)),"")</f>
        <v/>
      </c>
      <c r="G31" s="68" t="str">
        <f>IFERROR(IF(VLOOKUP($A31,'Annex 2 EHV charges'!$A:$O,10,FALSE)=0,"",VLOOKUP($A31,'Annex 2 EHV charges'!$A:$O,10,FALSE)),"")</f>
        <v/>
      </c>
      <c r="H31" s="68" t="str">
        <f>IFERROR(IF(VLOOKUP($A31,'Annex 2 EHV charges'!$A:$O,11,FALSE)=0,"",VLOOKUP($A31,'Annex 2 EHV charges'!$A:$O,11,FALSE)),"")</f>
        <v/>
      </c>
    </row>
    <row r="32" spans="1:8" x14ac:dyDescent="0.2">
      <c r="A32" s="69" t="str">
        <f t="array" ref="A32">IFERROR(INDEX('Annex 2 EHV charges'!$A$10:$A$11, MATCH(0, IF(ISBLANK('Annex 2 EHV charges'!$A$10:$A$11),1, COUNTIF(A$4:$A31, 'Annex 2 EHV charges'!$A$10:$A$11)), 0)),"")</f>
        <v/>
      </c>
      <c r="B32" s="70" t="str">
        <f>IF($A32="","",VLOOKUP($A32,'Annex 2 EHV charges'!$A:$O,2,0))</f>
        <v/>
      </c>
      <c r="C32" s="71" t="str">
        <f>IF($A32="","",VLOOKUP($A32,'Annex 2 EHV charges'!$A:$O,3,0))</f>
        <v/>
      </c>
      <c r="D32" s="69" t="str">
        <f>IF($A32="","",VLOOKUP($A32,'Annex 2 EHV charges'!$A:$O,7,0))</f>
        <v/>
      </c>
      <c r="E32" s="67" t="str">
        <f>IFERROR(IF(VLOOKUP($A32,'Annex 2 EHV charges'!$A:$O,8,FALSE)=0,"",VLOOKUP($A32,'Annex 2 EHV charges'!$A:$O,8,FALSE)),"")</f>
        <v/>
      </c>
      <c r="F32" s="68" t="str">
        <f>IFERROR(IF(VLOOKUP($A32,'Annex 2 EHV charges'!$A:$O,9,FALSE)=0,"",VLOOKUP($A32,'Annex 2 EHV charges'!$A:$O,9,FALSE)),"")</f>
        <v/>
      </c>
      <c r="G32" s="68" t="str">
        <f>IFERROR(IF(VLOOKUP($A32,'Annex 2 EHV charges'!$A:$O,10,FALSE)=0,"",VLOOKUP($A32,'Annex 2 EHV charges'!$A:$O,10,FALSE)),"")</f>
        <v/>
      </c>
      <c r="H32" s="68" t="str">
        <f>IFERROR(IF(VLOOKUP($A32,'Annex 2 EHV charges'!$A:$O,11,FALSE)=0,"",VLOOKUP($A32,'Annex 2 EHV charges'!$A:$O,11,FALSE)),"")</f>
        <v/>
      </c>
    </row>
    <row r="33" spans="1:8" ht="30" customHeight="1" x14ac:dyDescent="0.2">
      <c r="A33" s="69" t="str">
        <f t="array" ref="A33">IFERROR(INDEX('Annex 2 EHV charges'!$A$10:$A$11, MATCH(0, IF(ISBLANK('Annex 2 EHV charges'!$A$10:$A$11),1, COUNTIF(A$4:$A32, 'Annex 2 EHV charges'!$A$10:$A$11)), 0)),"")</f>
        <v/>
      </c>
      <c r="B33" s="70" t="str">
        <f>IF($A33="","",VLOOKUP($A33,'Annex 2 EHV charges'!$A:$O,2,0))</f>
        <v/>
      </c>
      <c r="C33" s="71" t="str">
        <f>IF($A33="","",VLOOKUP($A33,'Annex 2 EHV charges'!$A:$O,3,0))</f>
        <v/>
      </c>
      <c r="D33" s="69" t="str">
        <f>IF($A33="","",VLOOKUP($A33,'Annex 2 EHV charges'!$A:$O,7,0))</f>
        <v/>
      </c>
      <c r="E33" s="67" t="str">
        <f>IFERROR(IF(VLOOKUP($A33,'Annex 2 EHV charges'!$A:$O,8,FALSE)=0,"",VLOOKUP($A33,'Annex 2 EHV charges'!$A:$O,8,FALSE)),"")</f>
        <v/>
      </c>
      <c r="F33" s="68" t="str">
        <f>IFERROR(IF(VLOOKUP($A33,'Annex 2 EHV charges'!$A:$O,9,FALSE)=0,"",VLOOKUP($A33,'Annex 2 EHV charges'!$A:$O,9,FALSE)),"")</f>
        <v/>
      </c>
      <c r="G33" s="68" t="str">
        <f>IFERROR(IF(VLOOKUP($A33,'Annex 2 EHV charges'!$A:$O,10,FALSE)=0,"",VLOOKUP($A33,'Annex 2 EHV charges'!$A:$O,10,FALSE)),"")</f>
        <v/>
      </c>
      <c r="H33" s="68" t="str">
        <f>IFERROR(IF(VLOOKUP($A33,'Annex 2 EHV charges'!$A:$O,11,FALSE)=0,"",VLOOKUP($A33,'Annex 2 EHV charges'!$A:$O,11,FALSE)),"")</f>
        <v/>
      </c>
    </row>
    <row r="34" spans="1:8" ht="30" customHeight="1" x14ac:dyDescent="0.2">
      <c r="A34" s="69" t="str">
        <f t="array" ref="A34">IFERROR(INDEX('Annex 2 EHV charges'!$A$10:$A$11, MATCH(0, IF(ISBLANK('Annex 2 EHV charges'!$A$10:$A$11),1, COUNTIF(A$4:$A33, 'Annex 2 EHV charges'!$A$10:$A$11)), 0)),"")</f>
        <v/>
      </c>
      <c r="B34" s="70" t="str">
        <f>IF($A34="","",VLOOKUP($A34,'Annex 2 EHV charges'!$A:$O,2,0))</f>
        <v/>
      </c>
      <c r="C34" s="71" t="str">
        <f>IF($A34="","",VLOOKUP($A34,'Annex 2 EHV charges'!$A:$O,3,0))</f>
        <v/>
      </c>
      <c r="D34" s="69" t="str">
        <f>IF($A34="","",VLOOKUP($A34,'Annex 2 EHV charges'!$A:$O,7,0))</f>
        <v/>
      </c>
      <c r="E34" s="67" t="str">
        <f>IFERROR(IF(VLOOKUP($A34,'Annex 2 EHV charges'!$A:$O,8,FALSE)=0,"",VLOOKUP($A34,'Annex 2 EHV charges'!$A:$O,8,FALSE)),"")</f>
        <v/>
      </c>
      <c r="F34" s="68" t="str">
        <f>IFERROR(IF(VLOOKUP($A34,'Annex 2 EHV charges'!$A:$O,9,FALSE)=0,"",VLOOKUP($A34,'Annex 2 EHV charges'!$A:$O,9,FALSE)),"")</f>
        <v/>
      </c>
      <c r="G34" s="68" t="str">
        <f>IFERROR(IF(VLOOKUP($A34,'Annex 2 EHV charges'!$A:$O,10,FALSE)=0,"",VLOOKUP($A34,'Annex 2 EHV charges'!$A:$O,10,FALSE)),"")</f>
        <v/>
      </c>
      <c r="H34" s="68" t="str">
        <f>IFERROR(IF(VLOOKUP($A34,'Annex 2 EHV charges'!$A:$O,11,FALSE)=0,"",VLOOKUP($A34,'Annex 2 EHV charges'!$A:$O,11,FALSE)),"")</f>
        <v/>
      </c>
    </row>
    <row r="35" spans="1:8" ht="30" customHeight="1" x14ac:dyDescent="0.2">
      <c r="A35" s="69" t="str">
        <f t="array" ref="A35">IFERROR(INDEX('Annex 2 EHV charges'!$A$10:$A$11, MATCH(0, IF(ISBLANK('Annex 2 EHV charges'!$A$10:$A$11),1, COUNTIF(A$4:$A34, 'Annex 2 EHV charges'!$A$10:$A$11)), 0)),"")</f>
        <v/>
      </c>
      <c r="B35" s="70" t="str">
        <f>IF($A35="","",VLOOKUP($A35,'Annex 2 EHV charges'!$A:$O,2,0))</f>
        <v/>
      </c>
      <c r="C35" s="71" t="str">
        <f>IF($A35="","",VLOOKUP($A35,'Annex 2 EHV charges'!$A:$O,3,0))</f>
        <v/>
      </c>
      <c r="D35" s="69" t="str">
        <f>IF($A35="","",VLOOKUP($A35,'Annex 2 EHV charges'!$A:$O,7,0))</f>
        <v/>
      </c>
      <c r="E35" s="67" t="str">
        <f>IFERROR(IF(VLOOKUP($A35,'Annex 2 EHV charges'!$A:$O,8,FALSE)=0,"",VLOOKUP($A35,'Annex 2 EHV charges'!$A:$O,8,FALSE)),"")</f>
        <v/>
      </c>
      <c r="F35" s="68" t="str">
        <f>IFERROR(IF(VLOOKUP($A35,'Annex 2 EHV charges'!$A:$O,9,FALSE)=0,"",VLOOKUP($A35,'Annex 2 EHV charges'!$A:$O,9,FALSE)),"")</f>
        <v/>
      </c>
      <c r="G35" s="68" t="str">
        <f>IFERROR(IF(VLOOKUP($A35,'Annex 2 EHV charges'!$A:$O,10,FALSE)=0,"",VLOOKUP($A35,'Annex 2 EHV charges'!$A:$O,10,FALSE)),"")</f>
        <v/>
      </c>
      <c r="H35" s="68" t="str">
        <f>IFERROR(IF(VLOOKUP($A35,'Annex 2 EHV charges'!$A:$O,11,FALSE)=0,"",VLOOKUP($A35,'Annex 2 EHV charges'!$A:$O,11,FALSE)),"")</f>
        <v/>
      </c>
    </row>
    <row r="36" spans="1:8" ht="30" customHeight="1" x14ac:dyDescent="0.2">
      <c r="A36" s="69" t="str">
        <f t="array" ref="A36">IFERROR(INDEX('Annex 2 EHV charges'!$A$10:$A$11, MATCH(0, IF(ISBLANK('Annex 2 EHV charges'!$A$10:$A$11),1, COUNTIF(A$4:$A35, 'Annex 2 EHV charges'!$A$10:$A$11)), 0)),"")</f>
        <v/>
      </c>
      <c r="B36" s="70" t="str">
        <f>IF($A36="","",VLOOKUP($A36,'Annex 2 EHV charges'!$A:$O,2,0))</f>
        <v/>
      </c>
      <c r="C36" s="71" t="str">
        <f>IF($A36="","",VLOOKUP($A36,'Annex 2 EHV charges'!$A:$O,3,0))</f>
        <v/>
      </c>
      <c r="D36" s="69" t="str">
        <f>IF($A36="","",VLOOKUP($A36,'Annex 2 EHV charges'!$A:$O,7,0))</f>
        <v/>
      </c>
      <c r="E36" s="67" t="str">
        <f>IFERROR(IF(VLOOKUP($A36,'Annex 2 EHV charges'!$A:$O,8,FALSE)=0,"",VLOOKUP($A36,'Annex 2 EHV charges'!$A:$O,8,FALSE)),"")</f>
        <v/>
      </c>
      <c r="F36" s="68" t="str">
        <f>IFERROR(IF(VLOOKUP($A36,'Annex 2 EHV charges'!$A:$O,9,FALSE)=0,"",VLOOKUP($A36,'Annex 2 EHV charges'!$A:$O,9,FALSE)),"")</f>
        <v/>
      </c>
      <c r="G36" s="68" t="str">
        <f>IFERROR(IF(VLOOKUP($A36,'Annex 2 EHV charges'!$A:$O,10,FALSE)=0,"",VLOOKUP($A36,'Annex 2 EHV charges'!$A:$O,10,FALSE)),"")</f>
        <v/>
      </c>
      <c r="H36" s="68" t="str">
        <f>IFERROR(IF(VLOOKUP($A36,'Annex 2 EHV charges'!$A:$O,11,FALSE)=0,"",VLOOKUP($A36,'Annex 2 EHV charges'!$A:$O,11,FALSE)),"")</f>
        <v/>
      </c>
    </row>
    <row r="37" spans="1:8" ht="30" customHeight="1" x14ac:dyDescent="0.2">
      <c r="A37" s="69" t="str">
        <f t="array" ref="A37">IFERROR(INDEX('Annex 2 EHV charges'!$A$10:$A$11, MATCH(0, IF(ISBLANK('Annex 2 EHV charges'!$A$10:$A$11),1, COUNTIF(A$4:$A36, 'Annex 2 EHV charges'!$A$10:$A$11)), 0)),"")</f>
        <v/>
      </c>
      <c r="B37" s="70" t="str">
        <f>IF($A37="","",VLOOKUP($A37,'Annex 2 EHV charges'!$A:$O,2,0))</f>
        <v/>
      </c>
      <c r="C37" s="71" t="str">
        <f>IF($A37="","",VLOOKUP($A37,'Annex 2 EHV charges'!$A:$O,3,0))</f>
        <v/>
      </c>
      <c r="D37" s="69" t="str">
        <f>IF($A37="","",VLOOKUP($A37,'Annex 2 EHV charges'!$A:$O,7,0))</f>
        <v/>
      </c>
      <c r="E37" s="67" t="str">
        <f>IFERROR(IF(VLOOKUP($A37,'Annex 2 EHV charges'!$A:$O,8,FALSE)=0,"",VLOOKUP($A37,'Annex 2 EHV charges'!$A:$O,8,FALSE)),"")</f>
        <v/>
      </c>
      <c r="F37" s="68" t="str">
        <f>IFERROR(IF(VLOOKUP($A37,'Annex 2 EHV charges'!$A:$O,9,FALSE)=0,"",VLOOKUP($A37,'Annex 2 EHV charges'!$A:$O,9,FALSE)),"")</f>
        <v/>
      </c>
      <c r="G37" s="68" t="str">
        <f>IFERROR(IF(VLOOKUP($A37,'Annex 2 EHV charges'!$A:$O,10,FALSE)=0,"",VLOOKUP($A37,'Annex 2 EHV charges'!$A:$O,10,FALSE)),"")</f>
        <v/>
      </c>
      <c r="H37" s="68" t="str">
        <f>IFERROR(IF(VLOOKUP($A37,'Annex 2 EHV charges'!$A:$O,11,FALSE)=0,"",VLOOKUP($A37,'Annex 2 EHV charges'!$A:$O,11,FALSE)),"")</f>
        <v/>
      </c>
    </row>
    <row r="38" spans="1:8" ht="30" customHeight="1" x14ac:dyDescent="0.2">
      <c r="A38" s="69" t="str">
        <f t="array" ref="A38">IFERROR(INDEX('Annex 2 EHV charges'!$A$10:$A$11, MATCH(0, IF(ISBLANK('Annex 2 EHV charges'!$A$10:$A$11),1, COUNTIF(A$4:$A37, 'Annex 2 EHV charges'!$A$10:$A$11)), 0)),"")</f>
        <v/>
      </c>
      <c r="B38" s="70" t="str">
        <f>IF($A38="","",VLOOKUP($A38,'Annex 2 EHV charges'!$A:$O,2,0))</f>
        <v/>
      </c>
      <c r="C38" s="71" t="str">
        <f>IF($A38="","",VLOOKUP($A38,'Annex 2 EHV charges'!$A:$O,3,0))</f>
        <v/>
      </c>
      <c r="D38" s="69" t="str">
        <f>IF($A38="","",VLOOKUP($A38,'Annex 2 EHV charges'!$A:$O,7,0))</f>
        <v/>
      </c>
      <c r="E38" s="67" t="str">
        <f>IFERROR(IF(VLOOKUP($A38,'Annex 2 EHV charges'!$A:$O,8,FALSE)=0,"",VLOOKUP($A38,'Annex 2 EHV charges'!$A:$O,8,FALSE)),"")</f>
        <v/>
      </c>
      <c r="F38" s="68" t="str">
        <f>IFERROR(IF(VLOOKUP($A38,'Annex 2 EHV charges'!$A:$O,9,FALSE)=0,"",VLOOKUP($A38,'Annex 2 EHV charges'!$A:$O,9,FALSE)),"")</f>
        <v/>
      </c>
      <c r="G38" s="68" t="str">
        <f>IFERROR(IF(VLOOKUP($A38,'Annex 2 EHV charges'!$A:$O,10,FALSE)=0,"",VLOOKUP($A38,'Annex 2 EHV charges'!$A:$O,10,FALSE)),"")</f>
        <v/>
      </c>
      <c r="H38" s="68" t="str">
        <f>IFERROR(IF(VLOOKUP($A38,'Annex 2 EHV charges'!$A:$O,11,FALSE)=0,"",VLOOKUP($A38,'Annex 2 EHV charges'!$A:$O,11,FALSE)),"")</f>
        <v/>
      </c>
    </row>
    <row r="39" spans="1:8" ht="30" customHeight="1" x14ac:dyDescent="0.2">
      <c r="A39" s="69" t="str">
        <f t="array" ref="A39">IFERROR(INDEX('Annex 2 EHV charges'!$A$10:$A$11, MATCH(0, IF(ISBLANK('Annex 2 EHV charges'!$A$10:$A$11),1, COUNTIF(A$4:$A38, 'Annex 2 EHV charges'!$A$10:$A$11)), 0)),"")</f>
        <v/>
      </c>
      <c r="B39" s="70" t="str">
        <f>IF($A39="","",VLOOKUP($A39,'Annex 2 EHV charges'!$A:$O,2,0))</f>
        <v/>
      </c>
      <c r="C39" s="71" t="str">
        <f>IF($A39="","",VLOOKUP($A39,'Annex 2 EHV charges'!$A:$O,3,0))</f>
        <v/>
      </c>
      <c r="D39" s="69" t="str">
        <f>IF($A39="","",VLOOKUP($A39,'Annex 2 EHV charges'!$A:$O,7,0))</f>
        <v/>
      </c>
      <c r="E39" s="67" t="str">
        <f>IFERROR(IF(VLOOKUP($A39,'Annex 2 EHV charges'!$A:$O,8,FALSE)=0,"",VLOOKUP($A39,'Annex 2 EHV charges'!$A:$O,8,FALSE)),"")</f>
        <v/>
      </c>
      <c r="F39" s="68" t="str">
        <f>IFERROR(IF(VLOOKUP($A39,'Annex 2 EHV charges'!$A:$O,9,FALSE)=0,"",VLOOKUP($A39,'Annex 2 EHV charges'!$A:$O,9,FALSE)),"")</f>
        <v/>
      </c>
      <c r="G39" s="68" t="str">
        <f>IFERROR(IF(VLOOKUP($A39,'Annex 2 EHV charges'!$A:$O,10,FALSE)=0,"",VLOOKUP($A39,'Annex 2 EHV charges'!$A:$O,10,FALSE)),"")</f>
        <v/>
      </c>
      <c r="H39" s="68" t="str">
        <f>IFERROR(IF(VLOOKUP($A39,'Annex 2 EHV charges'!$A:$O,11,FALSE)=0,"",VLOOKUP($A39,'Annex 2 EHV charges'!$A:$O,11,FALSE)),"")</f>
        <v/>
      </c>
    </row>
    <row r="40" spans="1:8" ht="30" customHeight="1" x14ac:dyDescent="0.2">
      <c r="A40" s="69" t="str">
        <f t="array" ref="A40">IFERROR(INDEX('Annex 2 EHV charges'!$A$10:$A$11, MATCH(0, IF(ISBLANK('Annex 2 EHV charges'!$A$10:$A$11),1, COUNTIF(A$4:$A39, 'Annex 2 EHV charges'!$A$10:$A$11)), 0)),"")</f>
        <v/>
      </c>
      <c r="B40" s="70" t="str">
        <f>IF($A40="","",VLOOKUP($A40,'Annex 2 EHV charges'!$A:$O,2,0))</f>
        <v/>
      </c>
      <c r="C40" s="71" t="str">
        <f>IF($A40="","",VLOOKUP($A40,'Annex 2 EHV charges'!$A:$O,3,0))</f>
        <v/>
      </c>
      <c r="D40" s="69" t="str">
        <f>IF($A40="","",VLOOKUP($A40,'Annex 2 EHV charges'!$A:$O,7,0))</f>
        <v/>
      </c>
      <c r="E40" s="67" t="str">
        <f>IFERROR(IF(VLOOKUP($A40,'Annex 2 EHV charges'!$A:$O,8,FALSE)=0,"",VLOOKUP($A40,'Annex 2 EHV charges'!$A:$O,8,FALSE)),"")</f>
        <v/>
      </c>
      <c r="F40" s="68" t="str">
        <f>IFERROR(IF(VLOOKUP($A40,'Annex 2 EHV charges'!$A:$O,9,FALSE)=0,"",VLOOKUP($A40,'Annex 2 EHV charges'!$A:$O,9,FALSE)),"")</f>
        <v/>
      </c>
      <c r="G40" s="68" t="str">
        <f>IFERROR(IF(VLOOKUP($A40,'Annex 2 EHV charges'!$A:$O,10,FALSE)=0,"",VLOOKUP($A40,'Annex 2 EHV charges'!$A:$O,10,FALSE)),"")</f>
        <v/>
      </c>
      <c r="H40" s="68" t="str">
        <f>IFERROR(IF(VLOOKUP($A40,'Annex 2 EHV charges'!$A:$O,11,FALSE)=0,"",VLOOKUP($A40,'Annex 2 EHV charges'!$A:$O,11,FALSE)),"")</f>
        <v/>
      </c>
    </row>
    <row r="41" spans="1:8" ht="30" customHeight="1" x14ac:dyDescent="0.2">
      <c r="A41" s="69" t="str">
        <f t="array" ref="A41">IFERROR(INDEX('Annex 2 EHV charges'!$A$10:$A$11, MATCH(0, IF(ISBLANK('Annex 2 EHV charges'!$A$10:$A$11),1, COUNTIF(A$4:$A40, 'Annex 2 EHV charges'!$A$10:$A$11)), 0)),"")</f>
        <v/>
      </c>
      <c r="B41" s="70" t="str">
        <f>IF($A41="","",VLOOKUP($A41,'Annex 2 EHV charges'!$A:$O,2,0))</f>
        <v/>
      </c>
      <c r="C41" s="71" t="str">
        <f>IF($A41="","",VLOOKUP($A41,'Annex 2 EHV charges'!$A:$O,3,0))</f>
        <v/>
      </c>
      <c r="D41" s="69" t="str">
        <f>IF($A41="","",VLOOKUP($A41,'Annex 2 EHV charges'!$A:$O,7,0))</f>
        <v/>
      </c>
      <c r="E41" s="67" t="str">
        <f>IFERROR(IF(VLOOKUP($A41,'Annex 2 EHV charges'!$A:$O,8,FALSE)=0,"",VLOOKUP($A41,'Annex 2 EHV charges'!$A:$O,8,FALSE)),"")</f>
        <v/>
      </c>
      <c r="F41" s="68" t="str">
        <f>IFERROR(IF(VLOOKUP($A41,'Annex 2 EHV charges'!$A:$O,9,FALSE)=0,"",VLOOKUP($A41,'Annex 2 EHV charges'!$A:$O,9,FALSE)),"")</f>
        <v/>
      </c>
      <c r="G41" s="68" t="str">
        <f>IFERROR(IF(VLOOKUP($A41,'Annex 2 EHV charges'!$A:$O,10,FALSE)=0,"",VLOOKUP($A41,'Annex 2 EHV charges'!$A:$O,10,FALSE)),"")</f>
        <v/>
      </c>
      <c r="H41" s="68" t="str">
        <f>IFERROR(IF(VLOOKUP($A41,'Annex 2 EHV charges'!$A:$O,11,FALSE)=0,"",VLOOKUP($A41,'Annex 2 EHV charges'!$A:$O,11,FALSE)),"")</f>
        <v/>
      </c>
    </row>
    <row r="42" spans="1:8" ht="30" customHeight="1" x14ac:dyDescent="0.2">
      <c r="A42" s="69" t="str">
        <f t="array" ref="A42">IFERROR(INDEX('Annex 2 EHV charges'!$A$10:$A$11, MATCH(0, IF(ISBLANK('Annex 2 EHV charges'!$A$10:$A$11),1, COUNTIF(A$4:$A41, 'Annex 2 EHV charges'!$A$10:$A$11)), 0)),"")</f>
        <v/>
      </c>
      <c r="B42" s="70" t="str">
        <f>IF($A42="","",VLOOKUP($A42,'Annex 2 EHV charges'!$A:$O,2,0))</f>
        <v/>
      </c>
      <c r="C42" s="71" t="str">
        <f>IF($A42="","",VLOOKUP($A42,'Annex 2 EHV charges'!$A:$O,3,0))</f>
        <v/>
      </c>
      <c r="D42" s="69" t="str">
        <f>IF($A42="","",VLOOKUP($A42,'Annex 2 EHV charges'!$A:$O,7,0))</f>
        <v/>
      </c>
      <c r="E42" s="67" t="str">
        <f>IFERROR(IF(VLOOKUP($A42,'Annex 2 EHV charges'!$A:$O,8,FALSE)=0,"",VLOOKUP($A42,'Annex 2 EHV charges'!$A:$O,8,FALSE)),"")</f>
        <v/>
      </c>
      <c r="F42" s="68" t="str">
        <f>IFERROR(IF(VLOOKUP($A42,'Annex 2 EHV charges'!$A:$O,9,FALSE)=0,"",VLOOKUP($A42,'Annex 2 EHV charges'!$A:$O,9,FALSE)),"")</f>
        <v/>
      </c>
      <c r="G42" s="68" t="str">
        <f>IFERROR(IF(VLOOKUP($A42,'Annex 2 EHV charges'!$A:$O,10,FALSE)=0,"",VLOOKUP($A42,'Annex 2 EHV charges'!$A:$O,10,FALSE)),"")</f>
        <v/>
      </c>
      <c r="H42" s="68" t="str">
        <f>IFERROR(IF(VLOOKUP($A42,'Annex 2 EHV charges'!$A:$O,11,FALSE)=0,"",VLOOKUP($A42,'Annex 2 EHV charges'!$A:$O,11,FALSE)),"")</f>
        <v/>
      </c>
    </row>
    <row r="43" spans="1:8" ht="30" customHeight="1" x14ac:dyDescent="0.2">
      <c r="A43" s="69" t="str">
        <f t="array" ref="A43">IFERROR(INDEX('Annex 2 EHV charges'!$A$10:$A$11, MATCH(0, IF(ISBLANK('Annex 2 EHV charges'!$A$10:$A$11),1, COUNTIF(A$4:$A42, 'Annex 2 EHV charges'!$A$10:$A$11)), 0)),"")</f>
        <v/>
      </c>
      <c r="B43" s="70" t="str">
        <f>IF($A43="","",VLOOKUP($A43,'Annex 2 EHV charges'!$A:$O,2,0))</f>
        <v/>
      </c>
      <c r="C43" s="71" t="str">
        <f>IF($A43="","",VLOOKUP($A43,'Annex 2 EHV charges'!$A:$O,3,0))</f>
        <v/>
      </c>
      <c r="D43" s="69" t="str">
        <f>IF($A43="","",VLOOKUP($A43,'Annex 2 EHV charges'!$A:$O,7,0))</f>
        <v/>
      </c>
      <c r="E43" s="67" t="str">
        <f>IFERROR(IF(VLOOKUP($A43,'Annex 2 EHV charges'!$A:$O,8,FALSE)=0,"",VLOOKUP($A43,'Annex 2 EHV charges'!$A:$O,8,FALSE)),"")</f>
        <v/>
      </c>
      <c r="F43" s="68" t="str">
        <f>IFERROR(IF(VLOOKUP($A43,'Annex 2 EHV charges'!$A:$O,9,FALSE)=0,"",VLOOKUP($A43,'Annex 2 EHV charges'!$A:$O,9,FALSE)),"")</f>
        <v/>
      </c>
      <c r="G43" s="68" t="str">
        <f>IFERROR(IF(VLOOKUP($A43,'Annex 2 EHV charges'!$A:$O,10,FALSE)=0,"",VLOOKUP($A43,'Annex 2 EHV charges'!$A:$O,10,FALSE)),"")</f>
        <v/>
      </c>
      <c r="H43" s="68" t="str">
        <f>IFERROR(IF(VLOOKUP($A43,'Annex 2 EHV charges'!$A:$O,11,FALSE)=0,"",VLOOKUP($A43,'Annex 2 EHV charges'!$A:$O,11,FALSE)),"")</f>
        <v/>
      </c>
    </row>
    <row r="44" spans="1:8" ht="30" customHeight="1" x14ac:dyDescent="0.2">
      <c r="A44" s="69" t="str">
        <f t="array" ref="A44">IFERROR(INDEX('Annex 2 EHV charges'!$A$10:$A$11, MATCH(0, IF(ISBLANK('Annex 2 EHV charges'!$A$10:$A$11),1, COUNTIF(A$4:$A43, 'Annex 2 EHV charges'!$A$10:$A$11)), 0)),"")</f>
        <v/>
      </c>
      <c r="B44" s="70" t="str">
        <f>IF($A44="","",VLOOKUP($A44,'Annex 2 EHV charges'!$A:$O,2,0))</f>
        <v/>
      </c>
      <c r="C44" s="71" t="str">
        <f>IF($A44="","",VLOOKUP($A44,'Annex 2 EHV charges'!$A:$O,3,0))</f>
        <v/>
      </c>
      <c r="D44" s="69" t="str">
        <f>IF($A44="","",VLOOKUP($A44,'Annex 2 EHV charges'!$A:$O,7,0))</f>
        <v/>
      </c>
      <c r="E44" s="67" t="str">
        <f>IFERROR(IF(VLOOKUP($A44,'Annex 2 EHV charges'!$A:$O,8,FALSE)=0,"",VLOOKUP($A44,'Annex 2 EHV charges'!$A:$O,8,FALSE)),"")</f>
        <v/>
      </c>
      <c r="F44" s="68" t="str">
        <f>IFERROR(IF(VLOOKUP($A44,'Annex 2 EHV charges'!$A:$O,9,FALSE)=0,"",VLOOKUP($A44,'Annex 2 EHV charges'!$A:$O,9,FALSE)),"")</f>
        <v/>
      </c>
      <c r="G44" s="68" t="str">
        <f>IFERROR(IF(VLOOKUP($A44,'Annex 2 EHV charges'!$A:$O,10,FALSE)=0,"",VLOOKUP($A44,'Annex 2 EHV charges'!$A:$O,10,FALSE)),"")</f>
        <v/>
      </c>
      <c r="H44" s="68" t="str">
        <f>IFERROR(IF(VLOOKUP($A44,'Annex 2 EHV charges'!$A:$O,11,FALSE)=0,"",VLOOKUP($A44,'Annex 2 EHV charges'!$A:$O,11,FALSE)),"")</f>
        <v/>
      </c>
    </row>
    <row r="45" spans="1:8" ht="30" customHeight="1" x14ac:dyDescent="0.2">
      <c r="A45" s="69" t="str">
        <f t="array" ref="A45">IFERROR(INDEX('Annex 2 EHV charges'!$A$10:$A$11, MATCH(0, IF(ISBLANK('Annex 2 EHV charges'!$A$10:$A$11),1, COUNTIF(A$4:$A44, 'Annex 2 EHV charges'!$A$10:$A$11)), 0)),"")</f>
        <v/>
      </c>
      <c r="B45" s="70" t="str">
        <f>IF($A45="","",VLOOKUP($A45,'Annex 2 EHV charges'!$A:$O,2,0))</f>
        <v/>
      </c>
      <c r="C45" s="71" t="str">
        <f>IF($A45="","",VLOOKUP($A45,'Annex 2 EHV charges'!$A:$O,3,0))</f>
        <v/>
      </c>
      <c r="D45" s="69" t="str">
        <f>IF($A45="","",VLOOKUP($A45,'Annex 2 EHV charges'!$A:$O,7,0))</f>
        <v/>
      </c>
      <c r="E45" s="67" t="str">
        <f>IFERROR(IF(VLOOKUP($A45,'Annex 2 EHV charges'!$A:$O,8,FALSE)=0,"",VLOOKUP($A45,'Annex 2 EHV charges'!$A:$O,8,FALSE)),"")</f>
        <v/>
      </c>
      <c r="F45" s="68" t="str">
        <f>IFERROR(IF(VLOOKUP($A45,'Annex 2 EHV charges'!$A:$O,9,FALSE)=0,"",VLOOKUP($A45,'Annex 2 EHV charges'!$A:$O,9,FALSE)),"")</f>
        <v/>
      </c>
      <c r="G45" s="68" t="str">
        <f>IFERROR(IF(VLOOKUP($A45,'Annex 2 EHV charges'!$A:$O,10,FALSE)=0,"",VLOOKUP($A45,'Annex 2 EHV charges'!$A:$O,10,FALSE)),"")</f>
        <v/>
      </c>
      <c r="H45" s="68" t="str">
        <f>IFERROR(IF(VLOOKUP($A45,'Annex 2 EHV charges'!$A:$O,11,FALSE)=0,"",VLOOKUP($A45,'Annex 2 EHV charges'!$A:$O,11,FALSE)),"")</f>
        <v/>
      </c>
    </row>
    <row r="46" spans="1:8" ht="30" customHeight="1" x14ac:dyDescent="0.2">
      <c r="A46" s="69" t="str">
        <f t="array" ref="A46">IFERROR(INDEX('Annex 2 EHV charges'!$A$10:$A$11, MATCH(0, IF(ISBLANK('Annex 2 EHV charges'!$A$10:$A$11),1, COUNTIF(A$4:$A45, 'Annex 2 EHV charges'!$A$10:$A$11)), 0)),"")</f>
        <v/>
      </c>
      <c r="B46" s="70" t="str">
        <f>IF($A46="","",VLOOKUP($A46,'Annex 2 EHV charges'!$A:$O,2,0))</f>
        <v/>
      </c>
      <c r="C46" s="71" t="str">
        <f>IF($A46="","",VLOOKUP($A46,'Annex 2 EHV charges'!$A:$O,3,0))</f>
        <v/>
      </c>
      <c r="D46" s="69" t="str">
        <f>IF($A46="","",VLOOKUP($A46,'Annex 2 EHV charges'!$A:$O,7,0))</f>
        <v/>
      </c>
      <c r="E46" s="67" t="str">
        <f>IFERROR(IF(VLOOKUP($A46,'Annex 2 EHV charges'!$A:$O,8,FALSE)=0,"",VLOOKUP($A46,'Annex 2 EHV charges'!$A:$O,8,FALSE)),"")</f>
        <v/>
      </c>
      <c r="F46" s="68" t="str">
        <f>IFERROR(IF(VLOOKUP($A46,'Annex 2 EHV charges'!$A:$O,9,FALSE)=0,"",VLOOKUP($A46,'Annex 2 EHV charges'!$A:$O,9,FALSE)),"")</f>
        <v/>
      </c>
      <c r="G46" s="68" t="str">
        <f>IFERROR(IF(VLOOKUP($A46,'Annex 2 EHV charges'!$A:$O,10,FALSE)=0,"",VLOOKUP($A46,'Annex 2 EHV charges'!$A:$O,10,FALSE)),"")</f>
        <v/>
      </c>
      <c r="H46" s="68" t="str">
        <f>IFERROR(IF(VLOOKUP($A46,'Annex 2 EHV charges'!$A:$O,11,FALSE)=0,"",VLOOKUP($A46,'Annex 2 EHV charges'!$A:$O,11,FALSE)),"")</f>
        <v/>
      </c>
    </row>
    <row r="47" spans="1:8" ht="30" customHeight="1" x14ac:dyDescent="0.2">
      <c r="A47" s="69" t="str">
        <f t="array" ref="A47">IFERROR(INDEX('Annex 2 EHV charges'!$A$10:$A$11, MATCH(0, IF(ISBLANK('Annex 2 EHV charges'!$A$10:$A$11),1, COUNTIF(A$4:$A46, 'Annex 2 EHV charges'!$A$10:$A$11)), 0)),"")</f>
        <v/>
      </c>
      <c r="B47" s="70" t="str">
        <f>IF($A47="","",VLOOKUP($A47,'Annex 2 EHV charges'!$A:$O,2,0))</f>
        <v/>
      </c>
      <c r="C47" s="71" t="str">
        <f>IF($A47="","",VLOOKUP($A47,'Annex 2 EHV charges'!$A:$O,3,0))</f>
        <v/>
      </c>
      <c r="D47" s="69" t="str">
        <f>IF($A47="","",VLOOKUP($A47,'Annex 2 EHV charges'!$A:$O,7,0))</f>
        <v/>
      </c>
      <c r="E47" s="67" t="str">
        <f>IFERROR(IF(VLOOKUP($A47,'Annex 2 EHV charges'!$A:$O,8,FALSE)=0,"",VLOOKUP($A47,'Annex 2 EHV charges'!$A:$O,8,FALSE)),"")</f>
        <v/>
      </c>
      <c r="F47" s="68" t="str">
        <f>IFERROR(IF(VLOOKUP($A47,'Annex 2 EHV charges'!$A:$O,9,FALSE)=0,"",VLOOKUP($A47,'Annex 2 EHV charges'!$A:$O,9,FALSE)),"")</f>
        <v/>
      </c>
      <c r="G47" s="68" t="str">
        <f>IFERROR(IF(VLOOKUP($A47,'Annex 2 EHV charges'!$A:$O,10,FALSE)=0,"",VLOOKUP($A47,'Annex 2 EHV charges'!$A:$O,10,FALSE)),"")</f>
        <v/>
      </c>
      <c r="H47" s="68" t="str">
        <f>IFERROR(IF(VLOOKUP($A47,'Annex 2 EHV charges'!$A:$O,11,FALSE)=0,"",VLOOKUP($A47,'Annex 2 EHV charges'!$A:$O,11,FALSE)),"")</f>
        <v/>
      </c>
    </row>
    <row r="48" spans="1:8" ht="30" customHeight="1" x14ac:dyDescent="0.2">
      <c r="A48" s="69" t="str">
        <f t="array" ref="A48">IFERROR(INDEX('Annex 2 EHV charges'!$A$10:$A$11, MATCH(0, IF(ISBLANK('Annex 2 EHV charges'!$A$10:$A$11),1, COUNTIF(A$4:$A47, 'Annex 2 EHV charges'!$A$10:$A$11)), 0)),"")</f>
        <v/>
      </c>
      <c r="B48" s="70" t="str">
        <f>IF($A48="","",VLOOKUP($A48,'Annex 2 EHV charges'!$A:$O,2,0))</f>
        <v/>
      </c>
      <c r="C48" s="71" t="str">
        <f>IF($A48="","",VLOOKUP($A48,'Annex 2 EHV charges'!$A:$O,3,0))</f>
        <v/>
      </c>
      <c r="D48" s="69" t="str">
        <f>IF($A48="","",VLOOKUP($A48,'Annex 2 EHV charges'!$A:$O,7,0))</f>
        <v/>
      </c>
      <c r="E48" s="67" t="str">
        <f>IFERROR(IF(VLOOKUP($A48,'Annex 2 EHV charges'!$A:$O,8,FALSE)=0,"",VLOOKUP($A48,'Annex 2 EHV charges'!$A:$O,8,FALSE)),"")</f>
        <v/>
      </c>
      <c r="F48" s="68" t="str">
        <f>IFERROR(IF(VLOOKUP($A48,'Annex 2 EHV charges'!$A:$O,9,FALSE)=0,"",VLOOKUP($A48,'Annex 2 EHV charges'!$A:$O,9,FALSE)),"")</f>
        <v/>
      </c>
      <c r="G48" s="68" t="str">
        <f>IFERROR(IF(VLOOKUP($A48,'Annex 2 EHV charges'!$A:$O,10,FALSE)=0,"",VLOOKUP($A48,'Annex 2 EHV charges'!$A:$O,10,FALSE)),"")</f>
        <v/>
      </c>
      <c r="H48" s="68" t="str">
        <f>IFERROR(IF(VLOOKUP($A48,'Annex 2 EHV charges'!$A:$O,11,FALSE)=0,"",VLOOKUP($A48,'Annex 2 EHV charges'!$A:$O,11,FALSE)),"")</f>
        <v/>
      </c>
    </row>
    <row r="49" spans="1:8" ht="30" customHeight="1" x14ac:dyDescent="0.2">
      <c r="A49" s="69" t="str">
        <f t="array" ref="A49">IFERROR(INDEX('Annex 2 EHV charges'!$A$10:$A$11, MATCH(0, IF(ISBLANK('Annex 2 EHV charges'!$A$10:$A$11),1, COUNTIF(A$4:$A48, 'Annex 2 EHV charges'!$A$10:$A$11)), 0)),"")</f>
        <v/>
      </c>
      <c r="B49" s="70" t="str">
        <f>IF($A49="","",VLOOKUP($A49,'Annex 2 EHV charges'!$A:$O,2,0))</f>
        <v/>
      </c>
      <c r="C49" s="71" t="str">
        <f>IF($A49="","",VLOOKUP($A49,'Annex 2 EHV charges'!$A:$O,3,0))</f>
        <v/>
      </c>
      <c r="D49" s="69" t="str">
        <f>IF($A49="","",VLOOKUP($A49,'Annex 2 EHV charges'!$A:$O,7,0))</f>
        <v/>
      </c>
      <c r="E49" s="67" t="str">
        <f>IFERROR(IF(VLOOKUP($A49,'Annex 2 EHV charges'!$A:$O,8,FALSE)=0,"",VLOOKUP($A49,'Annex 2 EHV charges'!$A:$O,8,FALSE)),"")</f>
        <v/>
      </c>
      <c r="F49" s="68" t="str">
        <f>IFERROR(IF(VLOOKUP($A49,'Annex 2 EHV charges'!$A:$O,9,FALSE)=0,"",VLOOKUP($A49,'Annex 2 EHV charges'!$A:$O,9,FALSE)),"")</f>
        <v/>
      </c>
      <c r="G49" s="68" t="str">
        <f>IFERROR(IF(VLOOKUP($A49,'Annex 2 EHV charges'!$A:$O,10,FALSE)=0,"",VLOOKUP($A49,'Annex 2 EHV charges'!$A:$O,10,FALSE)),"")</f>
        <v/>
      </c>
      <c r="H49" s="68" t="str">
        <f>IFERROR(IF(VLOOKUP($A49,'Annex 2 EHV charges'!$A:$O,11,FALSE)=0,"",VLOOKUP($A49,'Annex 2 EHV charges'!$A:$O,11,FALSE)),"")</f>
        <v/>
      </c>
    </row>
    <row r="50" spans="1:8" ht="30" customHeight="1" x14ac:dyDescent="0.2">
      <c r="A50" s="69" t="str">
        <f t="array" ref="A50">IFERROR(INDEX('Annex 2 EHV charges'!$A$10:$A$11, MATCH(0, IF(ISBLANK('Annex 2 EHV charges'!$A$10:$A$11),1, COUNTIF(A$4:$A49, 'Annex 2 EHV charges'!$A$10:$A$11)), 0)),"")</f>
        <v/>
      </c>
      <c r="B50" s="70" t="str">
        <f>IF($A50="","",VLOOKUP($A50,'Annex 2 EHV charges'!$A:$O,2,0))</f>
        <v/>
      </c>
      <c r="C50" s="71" t="str">
        <f>IF($A50="","",VLOOKUP($A50,'Annex 2 EHV charges'!$A:$O,3,0))</f>
        <v/>
      </c>
      <c r="D50" s="69" t="str">
        <f>IF($A50="","",VLOOKUP($A50,'Annex 2 EHV charges'!$A:$O,7,0))</f>
        <v/>
      </c>
      <c r="E50" s="67" t="str">
        <f>IFERROR(IF(VLOOKUP($A50,'Annex 2 EHV charges'!$A:$O,8,FALSE)=0,"",VLOOKUP($A50,'Annex 2 EHV charges'!$A:$O,8,FALSE)),"")</f>
        <v/>
      </c>
      <c r="F50" s="68" t="str">
        <f>IFERROR(IF(VLOOKUP($A50,'Annex 2 EHV charges'!$A:$O,9,FALSE)=0,"",VLOOKUP($A50,'Annex 2 EHV charges'!$A:$O,9,FALSE)),"")</f>
        <v/>
      </c>
      <c r="G50" s="68" t="str">
        <f>IFERROR(IF(VLOOKUP($A50,'Annex 2 EHV charges'!$A:$O,10,FALSE)=0,"",VLOOKUP($A50,'Annex 2 EHV charges'!$A:$O,10,FALSE)),"")</f>
        <v/>
      </c>
      <c r="H50" s="68" t="str">
        <f>IFERROR(IF(VLOOKUP($A50,'Annex 2 EHV charges'!$A:$O,11,FALSE)=0,"",VLOOKUP($A50,'Annex 2 EHV charges'!$A:$O,11,FALSE)),"")</f>
        <v/>
      </c>
    </row>
    <row r="51" spans="1:8" ht="30" customHeight="1" x14ac:dyDescent="0.2">
      <c r="A51" s="69" t="str">
        <f t="array" ref="A51">IFERROR(INDEX('Annex 2 EHV charges'!$A$10:$A$11, MATCH(0, IF(ISBLANK('Annex 2 EHV charges'!$A$10:$A$11),1, COUNTIF(A$4:$A50, 'Annex 2 EHV charges'!$A$10:$A$11)), 0)),"")</f>
        <v/>
      </c>
      <c r="B51" s="70" t="str">
        <f>IF($A51="","",VLOOKUP($A51,'Annex 2 EHV charges'!$A:$O,2,0))</f>
        <v/>
      </c>
      <c r="C51" s="71" t="str">
        <f>IF($A51="","",VLOOKUP($A51,'Annex 2 EHV charges'!$A:$O,3,0))</f>
        <v/>
      </c>
      <c r="D51" s="69" t="str">
        <f>IF($A51="","",VLOOKUP($A51,'Annex 2 EHV charges'!$A:$O,7,0))</f>
        <v/>
      </c>
      <c r="E51" s="67" t="str">
        <f>IFERROR(IF(VLOOKUP($A51,'Annex 2 EHV charges'!$A:$O,8,FALSE)=0,"",VLOOKUP($A51,'Annex 2 EHV charges'!$A:$O,8,FALSE)),"")</f>
        <v/>
      </c>
      <c r="F51" s="68" t="str">
        <f>IFERROR(IF(VLOOKUP($A51,'Annex 2 EHV charges'!$A:$O,9,FALSE)=0,"",VLOOKUP($A51,'Annex 2 EHV charges'!$A:$O,9,FALSE)),"")</f>
        <v/>
      </c>
      <c r="G51" s="68" t="str">
        <f>IFERROR(IF(VLOOKUP($A51,'Annex 2 EHV charges'!$A:$O,10,FALSE)=0,"",VLOOKUP($A51,'Annex 2 EHV charges'!$A:$O,10,FALSE)),"")</f>
        <v/>
      </c>
      <c r="H51" s="68" t="str">
        <f>IFERROR(IF(VLOOKUP($A51,'Annex 2 EHV charges'!$A:$O,11,FALSE)=0,"",VLOOKUP($A51,'Annex 2 EHV charges'!$A:$O,11,FALSE)),"")</f>
        <v/>
      </c>
    </row>
    <row r="52" spans="1:8" ht="30" customHeight="1" x14ac:dyDescent="0.2">
      <c r="A52" s="69" t="str">
        <f t="array" ref="A52">IFERROR(INDEX('Annex 2 EHV charges'!$A$10:$A$11, MATCH(0, IF(ISBLANK('Annex 2 EHV charges'!$A$10:$A$11),1, COUNTIF(A$4:$A51, 'Annex 2 EHV charges'!$A$10:$A$11)), 0)),"")</f>
        <v/>
      </c>
      <c r="B52" s="70" t="str">
        <f>IF($A52="","",VLOOKUP($A52,'Annex 2 EHV charges'!$A:$O,2,0))</f>
        <v/>
      </c>
      <c r="C52" s="71" t="str">
        <f>IF($A52="","",VLOOKUP($A52,'Annex 2 EHV charges'!$A:$O,3,0))</f>
        <v/>
      </c>
      <c r="D52" s="69" t="str">
        <f>IF($A52="","",VLOOKUP($A52,'Annex 2 EHV charges'!$A:$O,7,0))</f>
        <v/>
      </c>
      <c r="E52" s="67" t="str">
        <f>IFERROR(IF(VLOOKUP($A52,'Annex 2 EHV charges'!$A:$O,8,FALSE)=0,"",VLOOKUP($A52,'Annex 2 EHV charges'!$A:$O,8,FALSE)),"")</f>
        <v/>
      </c>
      <c r="F52" s="68" t="str">
        <f>IFERROR(IF(VLOOKUP($A52,'Annex 2 EHV charges'!$A:$O,9,FALSE)=0,"",VLOOKUP($A52,'Annex 2 EHV charges'!$A:$O,9,FALSE)),"")</f>
        <v/>
      </c>
      <c r="G52" s="68" t="str">
        <f>IFERROR(IF(VLOOKUP($A52,'Annex 2 EHV charges'!$A:$O,10,FALSE)=0,"",VLOOKUP($A52,'Annex 2 EHV charges'!$A:$O,10,FALSE)),"")</f>
        <v/>
      </c>
      <c r="H52" s="68" t="str">
        <f>IFERROR(IF(VLOOKUP($A52,'Annex 2 EHV charges'!$A:$O,11,FALSE)=0,"",VLOOKUP($A52,'Annex 2 EHV charges'!$A:$O,11,FALSE)),"")</f>
        <v/>
      </c>
    </row>
    <row r="53" spans="1:8" ht="30" customHeight="1" x14ac:dyDescent="0.2">
      <c r="A53" s="69" t="str">
        <f t="array" ref="A53">IFERROR(INDEX('Annex 2 EHV charges'!$A$10:$A$11, MATCH(0, IF(ISBLANK('Annex 2 EHV charges'!$A$10:$A$11),1, COUNTIF(A$4:$A52, 'Annex 2 EHV charges'!$A$10:$A$11)), 0)),"")</f>
        <v/>
      </c>
      <c r="B53" s="70" t="str">
        <f>IF($A53="","",VLOOKUP($A53,'Annex 2 EHV charges'!$A:$O,2,0))</f>
        <v/>
      </c>
      <c r="C53" s="71" t="str">
        <f>IF($A53="","",VLOOKUP($A53,'Annex 2 EHV charges'!$A:$O,3,0))</f>
        <v/>
      </c>
      <c r="D53" s="69" t="str">
        <f>IF($A53="","",VLOOKUP($A53,'Annex 2 EHV charges'!$A:$O,7,0))</f>
        <v/>
      </c>
      <c r="E53" s="67" t="str">
        <f>IFERROR(IF(VLOOKUP($A53,'Annex 2 EHV charges'!$A:$O,8,FALSE)=0,"",VLOOKUP($A53,'Annex 2 EHV charges'!$A:$O,8,FALSE)),"")</f>
        <v/>
      </c>
      <c r="F53" s="68" t="str">
        <f>IFERROR(IF(VLOOKUP($A53,'Annex 2 EHV charges'!$A:$O,9,FALSE)=0,"",VLOOKUP($A53,'Annex 2 EHV charges'!$A:$O,9,FALSE)),"")</f>
        <v/>
      </c>
      <c r="G53" s="68" t="str">
        <f>IFERROR(IF(VLOOKUP($A53,'Annex 2 EHV charges'!$A:$O,10,FALSE)=0,"",VLOOKUP($A53,'Annex 2 EHV charges'!$A:$O,10,FALSE)),"")</f>
        <v/>
      </c>
      <c r="H53" s="68" t="str">
        <f>IFERROR(IF(VLOOKUP($A53,'Annex 2 EHV charges'!$A:$O,11,FALSE)=0,"",VLOOKUP($A53,'Annex 2 EHV charges'!$A:$O,11,FALSE)),"")</f>
        <v/>
      </c>
    </row>
    <row r="54" spans="1:8" ht="30" customHeight="1" x14ac:dyDescent="0.2">
      <c r="A54" s="69" t="str">
        <f t="array" ref="A54">IFERROR(INDEX('Annex 2 EHV charges'!$A$10:$A$11, MATCH(0, IF(ISBLANK('Annex 2 EHV charges'!$A$10:$A$11),1, COUNTIF(A$4:$A53, 'Annex 2 EHV charges'!$A$10:$A$11)), 0)),"")</f>
        <v/>
      </c>
      <c r="B54" s="70" t="str">
        <f>IF($A54="","",VLOOKUP($A54,'Annex 2 EHV charges'!$A:$O,2,0))</f>
        <v/>
      </c>
      <c r="C54" s="71" t="str">
        <f>IF($A54="","",VLOOKUP($A54,'Annex 2 EHV charges'!$A:$O,3,0))</f>
        <v/>
      </c>
      <c r="D54" s="69" t="str">
        <f>IF($A54="","",VLOOKUP($A54,'Annex 2 EHV charges'!$A:$O,7,0))</f>
        <v/>
      </c>
      <c r="E54" s="67" t="str">
        <f>IFERROR(IF(VLOOKUP($A54,'Annex 2 EHV charges'!$A:$O,8,FALSE)=0,"",VLOOKUP($A54,'Annex 2 EHV charges'!$A:$O,8,FALSE)),"")</f>
        <v/>
      </c>
      <c r="F54" s="68" t="str">
        <f>IFERROR(IF(VLOOKUP($A54,'Annex 2 EHV charges'!$A:$O,9,FALSE)=0,"",VLOOKUP($A54,'Annex 2 EHV charges'!$A:$O,9,FALSE)),"")</f>
        <v/>
      </c>
      <c r="G54" s="68" t="str">
        <f>IFERROR(IF(VLOOKUP($A54,'Annex 2 EHV charges'!$A:$O,10,FALSE)=0,"",VLOOKUP($A54,'Annex 2 EHV charges'!$A:$O,10,FALSE)),"")</f>
        <v/>
      </c>
      <c r="H54" s="68" t="str">
        <f>IFERROR(IF(VLOOKUP($A54,'Annex 2 EHV charges'!$A:$O,11,FALSE)=0,"",VLOOKUP($A54,'Annex 2 EHV charges'!$A:$O,11,FALSE)),"")</f>
        <v/>
      </c>
    </row>
    <row r="55" spans="1:8" ht="30" customHeight="1" x14ac:dyDescent="0.2">
      <c r="A55" s="69" t="str">
        <f t="array" ref="A55">IFERROR(INDEX('Annex 2 EHV charges'!$A$10:$A$11, MATCH(0, IF(ISBLANK('Annex 2 EHV charges'!$A$10:$A$11),1, COUNTIF(A$4:$A54, 'Annex 2 EHV charges'!$A$10:$A$11)), 0)),"")</f>
        <v/>
      </c>
      <c r="B55" s="70" t="str">
        <f>IF($A55="","",VLOOKUP($A55,'Annex 2 EHV charges'!$A:$O,2,0))</f>
        <v/>
      </c>
      <c r="C55" s="71" t="str">
        <f>IF($A55="","",VLOOKUP($A55,'Annex 2 EHV charges'!$A:$O,3,0))</f>
        <v/>
      </c>
      <c r="D55" s="69" t="str">
        <f>IF($A55="","",VLOOKUP($A55,'Annex 2 EHV charges'!$A:$O,7,0))</f>
        <v/>
      </c>
      <c r="E55" s="67" t="str">
        <f>IFERROR(IF(VLOOKUP($A55,'Annex 2 EHV charges'!$A:$O,8,FALSE)=0,"",VLOOKUP($A55,'Annex 2 EHV charges'!$A:$O,8,FALSE)),"")</f>
        <v/>
      </c>
      <c r="F55" s="68" t="str">
        <f>IFERROR(IF(VLOOKUP($A55,'Annex 2 EHV charges'!$A:$O,9,FALSE)=0,"",VLOOKUP($A55,'Annex 2 EHV charges'!$A:$O,9,FALSE)),"")</f>
        <v/>
      </c>
      <c r="G55" s="68" t="str">
        <f>IFERROR(IF(VLOOKUP($A55,'Annex 2 EHV charges'!$A:$O,10,FALSE)=0,"",VLOOKUP($A55,'Annex 2 EHV charges'!$A:$O,10,FALSE)),"")</f>
        <v/>
      </c>
      <c r="H55" s="68" t="str">
        <f>IFERROR(IF(VLOOKUP($A55,'Annex 2 EHV charges'!$A:$O,11,FALSE)=0,"",VLOOKUP($A55,'Annex 2 EHV charges'!$A:$O,11,FALSE)),"")</f>
        <v/>
      </c>
    </row>
    <row r="56" spans="1:8" ht="30" customHeight="1" x14ac:dyDescent="0.2">
      <c r="A56" s="69" t="str">
        <f t="array" ref="A56">IFERROR(INDEX('Annex 2 EHV charges'!$A$10:$A$11, MATCH(0, IF(ISBLANK('Annex 2 EHV charges'!$A$10:$A$11),1, COUNTIF(A$4:$A55, 'Annex 2 EHV charges'!$A$10:$A$11)), 0)),"")</f>
        <v/>
      </c>
      <c r="B56" s="70" t="str">
        <f>IF($A56="","",VLOOKUP($A56,'Annex 2 EHV charges'!$A:$O,2,0))</f>
        <v/>
      </c>
      <c r="C56" s="71" t="str">
        <f>IF($A56="","",VLOOKUP($A56,'Annex 2 EHV charges'!$A:$O,3,0))</f>
        <v/>
      </c>
      <c r="D56" s="69" t="str">
        <f>IF($A56="","",VLOOKUP($A56,'Annex 2 EHV charges'!$A:$O,7,0))</f>
        <v/>
      </c>
      <c r="E56" s="67" t="str">
        <f>IFERROR(IF(VLOOKUP($A56,'Annex 2 EHV charges'!$A:$O,8,FALSE)=0,"",VLOOKUP($A56,'Annex 2 EHV charges'!$A:$O,8,FALSE)),"")</f>
        <v/>
      </c>
      <c r="F56" s="68" t="str">
        <f>IFERROR(IF(VLOOKUP($A56,'Annex 2 EHV charges'!$A:$O,9,FALSE)=0,"",VLOOKUP($A56,'Annex 2 EHV charges'!$A:$O,9,FALSE)),"")</f>
        <v/>
      </c>
      <c r="G56" s="68" t="str">
        <f>IFERROR(IF(VLOOKUP($A56,'Annex 2 EHV charges'!$A:$O,10,FALSE)=0,"",VLOOKUP($A56,'Annex 2 EHV charges'!$A:$O,10,FALSE)),"")</f>
        <v/>
      </c>
      <c r="H56" s="68" t="str">
        <f>IFERROR(IF(VLOOKUP($A56,'Annex 2 EHV charges'!$A:$O,11,FALSE)=0,"",VLOOKUP($A56,'Annex 2 EHV charges'!$A:$O,11,FALSE)),"")</f>
        <v/>
      </c>
    </row>
    <row r="57" spans="1:8" ht="30" customHeight="1" x14ac:dyDescent="0.2">
      <c r="A57" s="69" t="str">
        <f t="array" ref="A57">IFERROR(INDEX('Annex 2 EHV charges'!$A$10:$A$11, MATCH(0, IF(ISBLANK('Annex 2 EHV charges'!$A$10:$A$11),1, COUNTIF(A$4:$A56, 'Annex 2 EHV charges'!$A$10:$A$11)), 0)),"")</f>
        <v/>
      </c>
      <c r="B57" s="70" t="str">
        <f>IF($A57="","",VLOOKUP($A57,'Annex 2 EHV charges'!$A:$O,2,0))</f>
        <v/>
      </c>
      <c r="C57" s="71" t="str">
        <f>IF($A57="","",VLOOKUP($A57,'Annex 2 EHV charges'!$A:$O,3,0))</f>
        <v/>
      </c>
      <c r="D57" s="69" t="str">
        <f>IF($A57="","",VLOOKUP($A57,'Annex 2 EHV charges'!$A:$O,7,0))</f>
        <v/>
      </c>
      <c r="E57" s="67" t="str">
        <f>IFERROR(IF(VLOOKUP($A57,'Annex 2 EHV charges'!$A:$O,8,FALSE)=0,"",VLOOKUP($A57,'Annex 2 EHV charges'!$A:$O,8,FALSE)),"")</f>
        <v/>
      </c>
      <c r="F57" s="68" t="str">
        <f>IFERROR(IF(VLOOKUP($A57,'Annex 2 EHV charges'!$A:$O,9,FALSE)=0,"",VLOOKUP($A57,'Annex 2 EHV charges'!$A:$O,9,FALSE)),"")</f>
        <v/>
      </c>
      <c r="G57" s="68" t="str">
        <f>IFERROR(IF(VLOOKUP($A57,'Annex 2 EHV charges'!$A:$O,10,FALSE)=0,"",VLOOKUP($A57,'Annex 2 EHV charges'!$A:$O,10,FALSE)),"")</f>
        <v/>
      </c>
      <c r="H57" s="68" t="str">
        <f>IFERROR(IF(VLOOKUP($A57,'Annex 2 EHV charges'!$A:$O,11,FALSE)=0,"",VLOOKUP($A57,'Annex 2 EHV charges'!$A:$O,11,FALSE)),"")</f>
        <v/>
      </c>
    </row>
    <row r="58" spans="1:8" ht="30" customHeight="1" x14ac:dyDescent="0.2">
      <c r="A58" s="69" t="str">
        <f t="array" ref="A58">IFERROR(INDEX('Annex 2 EHV charges'!$A$10:$A$11, MATCH(0, IF(ISBLANK('Annex 2 EHV charges'!$A$10:$A$11),1, COUNTIF(A$4:$A57, 'Annex 2 EHV charges'!$A$10:$A$11)), 0)),"")</f>
        <v/>
      </c>
      <c r="B58" s="70" t="str">
        <f>IF($A58="","",VLOOKUP($A58,'Annex 2 EHV charges'!$A:$O,2,0))</f>
        <v/>
      </c>
      <c r="C58" s="71" t="str">
        <f>IF($A58="","",VLOOKUP($A58,'Annex 2 EHV charges'!$A:$O,3,0))</f>
        <v/>
      </c>
      <c r="D58" s="69" t="str">
        <f>IF($A58="","",VLOOKUP($A58,'Annex 2 EHV charges'!$A:$O,7,0))</f>
        <v/>
      </c>
      <c r="E58" s="67" t="str">
        <f>IFERROR(IF(VLOOKUP($A58,'Annex 2 EHV charges'!$A:$O,8,FALSE)=0,"",VLOOKUP($A58,'Annex 2 EHV charges'!$A:$O,8,FALSE)),"")</f>
        <v/>
      </c>
      <c r="F58" s="68" t="str">
        <f>IFERROR(IF(VLOOKUP($A58,'Annex 2 EHV charges'!$A:$O,9,FALSE)=0,"",VLOOKUP($A58,'Annex 2 EHV charges'!$A:$O,9,FALSE)),"")</f>
        <v/>
      </c>
      <c r="G58" s="68" t="str">
        <f>IFERROR(IF(VLOOKUP($A58,'Annex 2 EHV charges'!$A:$O,10,FALSE)=0,"",VLOOKUP($A58,'Annex 2 EHV charges'!$A:$O,10,FALSE)),"")</f>
        <v/>
      </c>
      <c r="H58" s="68" t="str">
        <f>IFERROR(IF(VLOOKUP($A58,'Annex 2 EHV charges'!$A:$O,11,FALSE)=0,"",VLOOKUP($A58,'Annex 2 EHV charges'!$A:$O,11,FALSE)),"")</f>
        <v/>
      </c>
    </row>
    <row r="59" spans="1:8" ht="30" customHeight="1" x14ac:dyDescent="0.2">
      <c r="A59" s="69" t="str">
        <f t="array" ref="A59">IFERROR(INDEX('Annex 2 EHV charges'!$A$10:$A$11, MATCH(0, IF(ISBLANK('Annex 2 EHV charges'!$A$10:$A$11),1, COUNTIF(A$4:$A58, 'Annex 2 EHV charges'!$A$10:$A$11)), 0)),"")</f>
        <v/>
      </c>
      <c r="B59" s="70" t="str">
        <f>IF($A59="","",VLOOKUP($A59,'Annex 2 EHV charges'!$A:$O,2,0))</f>
        <v/>
      </c>
      <c r="C59" s="71" t="str">
        <f>IF($A59="","",VLOOKUP($A59,'Annex 2 EHV charges'!$A:$O,3,0))</f>
        <v/>
      </c>
      <c r="D59" s="69" t="str">
        <f>IF($A59="","",VLOOKUP($A59,'Annex 2 EHV charges'!$A:$O,7,0))</f>
        <v/>
      </c>
      <c r="E59" s="67" t="str">
        <f>IFERROR(IF(VLOOKUP($A59,'Annex 2 EHV charges'!$A:$O,8,FALSE)=0,"",VLOOKUP($A59,'Annex 2 EHV charges'!$A:$O,8,FALSE)),"")</f>
        <v/>
      </c>
      <c r="F59" s="68" t="str">
        <f>IFERROR(IF(VLOOKUP($A59,'Annex 2 EHV charges'!$A:$O,9,FALSE)=0,"",VLOOKUP($A59,'Annex 2 EHV charges'!$A:$O,9,FALSE)),"")</f>
        <v/>
      </c>
      <c r="G59" s="68" t="str">
        <f>IFERROR(IF(VLOOKUP($A59,'Annex 2 EHV charges'!$A:$O,10,FALSE)=0,"",VLOOKUP($A59,'Annex 2 EHV charges'!$A:$O,10,FALSE)),"")</f>
        <v/>
      </c>
      <c r="H59" s="68" t="str">
        <f>IFERROR(IF(VLOOKUP($A59,'Annex 2 EHV charges'!$A:$O,11,FALSE)=0,"",VLOOKUP($A59,'Annex 2 EHV charges'!$A:$O,11,FALSE)),"")</f>
        <v/>
      </c>
    </row>
    <row r="60" spans="1:8" ht="30" customHeight="1" x14ac:dyDescent="0.2">
      <c r="A60" s="69" t="str">
        <f t="array" ref="A60">IFERROR(INDEX('Annex 2 EHV charges'!$A$10:$A$11, MATCH(0, IF(ISBLANK('Annex 2 EHV charges'!$A$10:$A$11),1, COUNTIF(A$4:$A59, 'Annex 2 EHV charges'!$A$10:$A$11)), 0)),"")</f>
        <v/>
      </c>
      <c r="B60" s="70" t="str">
        <f>IF($A60="","",VLOOKUP($A60,'Annex 2 EHV charges'!$A:$O,2,0))</f>
        <v/>
      </c>
      <c r="C60" s="71" t="str">
        <f>IF($A60="","",VLOOKUP($A60,'Annex 2 EHV charges'!$A:$O,3,0))</f>
        <v/>
      </c>
      <c r="D60" s="69" t="str">
        <f>IF($A60="","",VLOOKUP($A60,'Annex 2 EHV charges'!$A:$O,7,0))</f>
        <v/>
      </c>
      <c r="E60" s="67" t="str">
        <f>IFERROR(IF(VLOOKUP($A60,'Annex 2 EHV charges'!$A:$O,8,FALSE)=0,"",VLOOKUP($A60,'Annex 2 EHV charges'!$A:$O,8,FALSE)),"")</f>
        <v/>
      </c>
      <c r="F60" s="68" t="str">
        <f>IFERROR(IF(VLOOKUP($A60,'Annex 2 EHV charges'!$A:$O,9,FALSE)=0,"",VLOOKUP($A60,'Annex 2 EHV charges'!$A:$O,9,FALSE)),"")</f>
        <v/>
      </c>
      <c r="G60" s="68" t="str">
        <f>IFERROR(IF(VLOOKUP($A60,'Annex 2 EHV charges'!$A:$O,10,FALSE)=0,"",VLOOKUP($A60,'Annex 2 EHV charges'!$A:$O,10,FALSE)),"")</f>
        <v/>
      </c>
      <c r="H60" s="68" t="str">
        <f>IFERROR(IF(VLOOKUP($A60,'Annex 2 EHV charges'!$A:$O,11,FALSE)=0,"",VLOOKUP($A60,'Annex 2 EHV charges'!$A:$O,11,FALSE)),"")</f>
        <v/>
      </c>
    </row>
    <row r="61" spans="1:8" ht="30" customHeight="1" x14ac:dyDescent="0.2">
      <c r="A61" s="69" t="str">
        <f t="array" ref="A61">IFERROR(INDEX('Annex 2 EHV charges'!$A$10:$A$11, MATCH(0, IF(ISBLANK('Annex 2 EHV charges'!$A$10:$A$11),1, COUNTIF(A$4:$A60, 'Annex 2 EHV charges'!$A$10:$A$11)), 0)),"")</f>
        <v/>
      </c>
      <c r="B61" s="70" t="str">
        <f>IF($A61="","",VLOOKUP($A61,'Annex 2 EHV charges'!$A:$O,2,0))</f>
        <v/>
      </c>
      <c r="C61" s="71" t="str">
        <f>IF($A61="","",VLOOKUP($A61,'Annex 2 EHV charges'!$A:$O,3,0))</f>
        <v/>
      </c>
      <c r="D61" s="69" t="str">
        <f>IF($A61="","",VLOOKUP($A61,'Annex 2 EHV charges'!$A:$O,7,0))</f>
        <v/>
      </c>
      <c r="E61" s="67" t="str">
        <f>IFERROR(IF(VLOOKUP($A61,'Annex 2 EHV charges'!$A:$O,8,FALSE)=0,"",VLOOKUP($A61,'Annex 2 EHV charges'!$A:$O,8,FALSE)),"")</f>
        <v/>
      </c>
      <c r="F61" s="68" t="str">
        <f>IFERROR(IF(VLOOKUP($A61,'Annex 2 EHV charges'!$A:$O,9,FALSE)=0,"",VLOOKUP($A61,'Annex 2 EHV charges'!$A:$O,9,FALSE)),"")</f>
        <v/>
      </c>
      <c r="G61" s="68" t="str">
        <f>IFERROR(IF(VLOOKUP($A61,'Annex 2 EHV charges'!$A:$O,10,FALSE)=0,"",VLOOKUP($A61,'Annex 2 EHV charges'!$A:$O,10,FALSE)),"")</f>
        <v/>
      </c>
      <c r="H61" s="68" t="str">
        <f>IFERROR(IF(VLOOKUP($A61,'Annex 2 EHV charges'!$A:$O,11,FALSE)=0,"",VLOOKUP($A61,'Annex 2 EHV charges'!$A:$O,11,FALSE)),"")</f>
        <v/>
      </c>
    </row>
    <row r="62" spans="1:8" ht="30" customHeight="1" x14ac:dyDescent="0.2">
      <c r="A62" s="69" t="str">
        <f t="array" ref="A62">IFERROR(INDEX('Annex 2 EHV charges'!$A$10:$A$11, MATCH(0, IF(ISBLANK('Annex 2 EHV charges'!$A$10:$A$11),1, COUNTIF(A$4:$A61, 'Annex 2 EHV charges'!$A$10:$A$11)), 0)),"")</f>
        <v/>
      </c>
      <c r="B62" s="70" t="str">
        <f>IF($A62="","",VLOOKUP($A62,'Annex 2 EHV charges'!$A:$O,2,0))</f>
        <v/>
      </c>
      <c r="C62" s="71" t="str">
        <f>IF($A62="","",VLOOKUP($A62,'Annex 2 EHV charges'!$A:$O,3,0))</f>
        <v/>
      </c>
      <c r="D62" s="69" t="str">
        <f>IF($A62="","",VLOOKUP($A62,'Annex 2 EHV charges'!$A:$O,7,0))</f>
        <v/>
      </c>
      <c r="E62" s="67" t="str">
        <f>IFERROR(IF(VLOOKUP($A62,'Annex 2 EHV charges'!$A:$O,8,FALSE)=0,"",VLOOKUP($A62,'Annex 2 EHV charges'!$A:$O,8,FALSE)),"")</f>
        <v/>
      </c>
      <c r="F62" s="68" t="str">
        <f>IFERROR(IF(VLOOKUP($A62,'Annex 2 EHV charges'!$A:$O,9,FALSE)=0,"",VLOOKUP($A62,'Annex 2 EHV charges'!$A:$O,9,FALSE)),"")</f>
        <v/>
      </c>
      <c r="G62" s="68" t="str">
        <f>IFERROR(IF(VLOOKUP($A62,'Annex 2 EHV charges'!$A:$O,10,FALSE)=0,"",VLOOKUP($A62,'Annex 2 EHV charges'!$A:$O,10,FALSE)),"")</f>
        <v/>
      </c>
      <c r="H62" s="68" t="str">
        <f>IFERROR(IF(VLOOKUP($A62,'Annex 2 EHV charges'!$A:$O,11,FALSE)=0,"",VLOOKUP($A62,'Annex 2 EHV charges'!$A:$O,11,FALSE)),"")</f>
        <v/>
      </c>
    </row>
    <row r="63" spans="1:8" x14ac:dyDescent="0.2">
      <c r="A63" s="69" t="str">
        <f t="array" ref="A63">IFERROR(INDEX('Annex 2 EHV charges'!$A$10:$A$11, MATCH(0, IF(ISBLANK('Annex 2 EHV charges'!$A$10:$A$11),1, COUNTIF(A$4:$A62, 'Annex 2 EHV charges'!$A$10:$A$11)), 0)),"")</f>
        <v/>
      </c>
      <c r="B63" s="70" t="str">
        <f>IF($A63="","",VLOOKUP($A63,'Annex 2 EHV charges'!$A:$O,2,0))</f>
        <v/>
      </c>
      <c r="C63" s="71" t="str">
        <f>IF($A63="","",VLOOKUP($A63,'Annex 2 EHV charges'!$A:$O,3,0))</f>
        <v/>
      </c>
      <c r="D63" s="69" t="str">
        <f>IF($A63="","",VLOOKUP($A63,'Annex 2 EHV charges'!$A:$O,7,0))</f>
        <v/>
      </c>
      <c r="E63" s="67" t="str">
        <f>IFERROR(IF(VLOOKUP($A63,'Annex 2 EHV charges'!$A:$O,8,FALSE)=0,"",VLOOKUP($A63,'Annex 2 EHV charges'!$A:$O,8,FALSE)),"")</f>
        <v/>
      </c>
      <c r="F63" s="68" t="str">
        <f>IFERROR(IF(VLOOKUP($A63,'Annex 2 EHV charges'!$A:$O,9,FALSE)=0,"",VLOOKUP($A63,'Annex 2 EHV charges'!$A:$O,9,FALSE)),"")</f>
        <v/>
      </c>
      <c r="G63" s="68" t="str">
        <f>IFERROR(IF(VLOOKUP($A63,'Annex 2 EHV charges'!$A:$O,10,FALSE)=0,"",VLOOKUP($A63,'Annex 2 EHV charges'!$A:$O,10,FALSE)),"")</f>
        <v/>
      </c>
      <c r="H63" s="68" t="str">
        <f>IFERROR(IF(VLOOKUP($A63,'Annex 2 EHV charges'!$A:$O,11,FALSE)=0,"",VLOOKUP($A63,'Annex 2 EHV charges'!$A:$O,11,FALSE)),"")</f>
        <v/>
      </c>
    </row>
    <row r="64" spans="1:8" ht="30" customHeight="1" x14ac:dyDescent="0.2">
      <c r="A64" s="69" t="str">
        <f t="array" ref="A64">IFERROR(INDEX('Annex 2 EHV charges'!$A$10:$A$11, MATCH(0, IF(ISBLANK('Annex 2 EHV charges'!$A$10:$A$11),1, COUNTIF(A$4:$A63, 'Annex 2 EHV charges'!$A$10:$A$11)), 0)),"")</f>
        <v/>
      </c>
      <c r="B64" s="70" t="str">
        <f>IF($A64="","",VLOOKUP($A64,'Annex 2 EHV charges'!$A:$O,2,0))</f>
        <v/>
      </c>
      <c r="C64" s="71" t="str">
        <f>IF($A64="","",VLOOKUP($A64,'Annex 2 EHV charges'!$A:$O,3,0))</f>
        <v/>
      </c>
      <c r="D64" s="69" t="str">
        <f>IF($A64="","",VLOOKUP($A64,'Annex 2 EHV charges'!$A:$O,7,0))</f>
        <v/>
      </c>
      <c r="E64" s="67" t="str">
        <f>IFERROR(IF(VLOOKUP($A64,'Annex 2 EHV charges'!$A:$O,8,FALSE)=0,"",VLOOKUP($A64,'Annex 2 EHV charges'!$A:$O,8,FALSE)),"")</f>
        <v/>
      </c>
      <c r="F64" s="68" t="str">
        <f>IFERROR(IF(VLOOKUP($A64,'Annex 2 EHV charges'!$A:$O,9,FALSE)=0,"",VLOOKUP($A64,'Annex 2 EHV charges'!$A:$O,9,FALSE)),"")</f>
        <v/>
      </c>
      <c r="G64" s="68" t="str">
        <f>IFERROR(IF(VLOOKUP($A64,'Annex 2 EHV charges'!$A:$O,10,FALSE)=0,"",VLOOKUP($A64,'Annex 2 EHV charges'!$A:$O,10,FALSE)),"")</f>
        <v/>
      </c>
      <c r="H64" s="68" t="str">
        <f>IFERROR(IF(VLOOKUP($A64,'Annex 2 EHV charges'!$A:$O,11,FALSE)=0,"",VLOOKUP($A64,'Annex 2 EHV charges'!$A:$O,11,FALSE)),"")</f>
        <v/>
      </c>
    </row>
    <row r="65" spans="1:8" ht="30" customHeight="1" x14ac:dyDescent="0.2">
      <c r="A65" s="69" t="str">
        <f t="array" ref="A65">IFERROR(INDEX('Annex 2 EHV charges'!$A$10:$A$11, MATCH(0, IF(ISBLANK('Annex 2 EHV charges'!$A$10:$A$11),1, COUNTIF(A$4:$A64, 'Annex 2 EHV charges'!$A$10:$A$11)), 0)),"")</f>
        <v/>
      </c>
      <c r="B65" s="70" t="str">
        <f>IF($A65="","",VLOOKUP($A65,'Annex 2 EHV charges'!$A:$O,2,0))</f>
        <v/>
      </c>
      <c r="C65" s="71" t="str">
        <f>IF($A65="","",VLOOKUP($A65,'Annex 2 EHV charges'!$A:$O,3,0))</f>
        <v/>
      </c>
      <c r="D65" s="69" t="str">
        <f>IF($A65="","",VLOOKUP($A65,'Annex 2 EHV charges'!$A:$O,7,0))</f>
        <v/>
      </c>
      <c r="E65" s="67" t="str">
        <f>IFERROR(IF(VLOOKUP($A65,'Annex 2 EHV charges'!$A:$O,8,FALSE)=0,"",VLOOKUP($A65,'Annex 2 EHV charges'!$A:$O,8,FALSE)),"")</f>
        <v/>
      </c>
      <c r="F65" s="68" t="str">
        <f>IFERROR(IF(VLOOKUP($A65,'Annex 2 EHV charges'!$A:$O,9,FALSE)=0,"",VLOOKUP($A65,'Annex 2 EHV charges'!$A:$O,9,FALSE)),"")</f>
        <v/>
      </c>
      <c r="G65" s="68" t="str">
        <f>IFERROR(IF(VLOOKUP($A65,'Annex 2 EHV charges'!$A:$O,10,FALSE)=0,"",VLOOKUP($A65,'Annex 2 EHV charges'!$A:$O,10,FALSE)),"")</f>
        <v/>
      </c>
      <c r="H65" s="68" t="str">
        <f>IFERROR(IF(VLOOKUP($A65,'Annex 2 EHV charges'!$A:$O,11,FALSE)=0,"",VLOOKUP($A65,'Annex 2 EHV charges'!$A:$O,11,FALSE)),"")</f>
        <v/>
      </c>
    </row>
    <row r="66" spans="1:8" ht="30" customHeight="1" x14ac:dyDescent="0.2">
      <c r="A66" s="69" t="str">
        <f t="array" ref="A66">IFERROR(INDEX('Annex 2 EHV charges'!$A$10:$A$11, MATCH(0, IF(ISBLANK('Annex 2 EHV charges'!$A$10:$A$11),1, COUNTIF(A$4:$A65, 'Annex 2 EHV charges'!$A$10:$A$11)), 0)),"")</f>
        <v/>
      </c>
      <c r="B66" s="70" t="str">
        <f>IF($A66="","",VLOOKUP($A66,'Annex 2 EHV charges'!$A:$O,2,0))</f>
        <v/>
      </c>
      <c r="C66" s="71" t="str">
        <f>IF($A66="","",VLOOKUP($A66,'Annex 2 EHV charges'!$A:$O,3,0))</f>
        <v/>
      </c>
      <c r="D66" s="69" t="str">
        <f>IF($A66="","",VLOOKUP($A66,'Annex 2 EHV charges'!$A:$O,7,0))</f>
        <v/>
      </c>
      <c r="E66" s="67" t="str">
        <f>IFERROR(IF(VLOOKUP($A66,'Annex 2 EHV charges'!$A:$O,8,FALSE)=0,"",VLOOKUP($A66,'Annex 2 EHV charges'!$A:$O,8,FALSE)),"")</f>
        <v/>
      </c>
      <c r="F66" s="68" t="str">
        <f>IFERROR(IF(VLOOKUP($A66,'Annex 2 EHV charges'!$A:$O,9,FALSE)=0,"",VLOOKUP($A66,'Annex 2 EHV charges'!$A:$O,9,FALSE)),"")</f>
        <v/>
      </c>
      <c r="G66" s="68" t="str">
        <f>IFERROR(IF(VLOOKUP($A66,'Annex 2 EHV charges'!$A:$O,10,FALSE)=0,"",VLOOKUP($A66,'Annex 2 EHV charges'!$A:$O,10,FALSE)),"")</f>
        <v/>
      </c>
      <c r="H66" s="68" t="str">
        <f>IFERROR(IF(VLOOKUP($A66,'Annex 2 EHV charges'!$A:$O,11,FALSE)=0,"",VLOOKUP($A66,'Annex 2 EHV charges'!$A:$O,11,FALSE)),"")</f>
        <v/>
      </c>
    </row>
    <row r="67" spans="1:8" ht="30" customHeight="1" x14ac:dyDescent="0.2">
      <c r="A67" s="69" t="str">
        <f t="array" ref="A67">IFERROR(INDEX('Annex 2 EHV charges'!$A$10:$A$11, MATCH(0, IF(ISBLANK('Annex 2 EHV charges'!$A$10:$A$11),1, COUNTIF(A$4:$A66, 'Annex 2 EHV charges'!$A$10:$A$11)), 0)),"")</f>
        <v/>
      </c>
      <c r="B67" s="70" t="str">
        <f>IF($A67="","",VLOOKUP($A67,'Annex 2 EHV charges'!$A:$O,2,0))</f>
        <v/>
      </c>
      <c r="C67" s="71" t="str">
        <f>IF($A67="","",VLOOKUP($A67,'Annex 2 EHV charges'!$A:$O,3,0))</f>
        <v/>
      </c>
      <c r="D67" s="69" t="str">
        <f>IF($A67="","",VLOOKUP($A67,'Annex 2 EHV charges'!$A:$O,7,0))</f>
        <v/>
      </c>
      <c r="E67" s="67" t="str">
        <f>IFERROR(IF(VLOOKUP($A67,'Annex 2 EHV charges'!$A:$O,8,FALSE)=0,"",VLOOKUP($A67,'Annex 2 EHV charges'!$A:$O,8,FALSE)),"")</f>
        <v/>
      </c>
      <c r="F67" s="68" t="str">
        <f>IFERROR(IF(VLOOKUP($A67,'Annex 2 EHV charges'!$A:$O,9,FALSE)=0,"",VLOOKUP($A67,'Annex 2 EHV charges'!$A:$O,9,FALSE)),"")</f>
        <v/>
      </c>
      <c r="G67" s="68" t="str">
        <f>IFERROR(IF(VLOOKUP($A67,'Annex 2 EHV charges'!$A:$O,10,FALSE)=0,"",VLOOKUP($A67,'Annex 2 EHV charges'!$A:$O,10,FALSE)),"")</f>
        <v/>
      </c>
      <c r="H67" s="68" t="str">
        <f>IFERROR(IF(VLOOKUP($A67,'Annex 2 EHV charges'!$A:$O,11,FALSE)=0,"",VLOOKUP($A67,'Annex 2 EHV charges'!$A:$O,11,FALSE)),"")</f>
        <v/>
      </c>
    </row>
    <row r="68" spans="1:8" ht="30" customHeight="1" x14ac:dyDescent="0.2">
      <c r="A68" s="69" t="str">
        <f t="array" ref="A68">IFERROR(INDEX('Annex 2 EHV charges'!$A$10:$A$11, MATCH(0, IF(ISBLANK('Annex 2 EHV charges'!$A$10:$A$11),1, COUNTIF(A$4:$A67, 'Annex 2 EHV charges'!$A$10:$A$11)), 0)),"")</f>
        <v/>
      </c>
      <c r="B68" s="70" t="str">
        <f>IF($A68="","",VLOOKUP($A68,'Annex 2 EHV charges'!$A:$O,2,0))</f>
        <v/>
      </c>
      <c r="C68" s="71" t="str">
        <f>IF($A68="","",VLOOKUP($A68,'Annex 2 EHV charges'!$A:$O,3,0))</f>
        <v/>
      </c>
      <c r="D68" s="69" t="str">
        <f>IF($A68="","",VLOOKUP($A68,'Annex 2 EHV charges'!$A:$O,7,0))</f>
        <v/>
      </c>
      <c r="E68" s="67" t="str">
        <f>IFERROR(IF(VLOOKUP($A68,'Annex 2 EHV charges'!$A:$O,8,FALSE)=0,"",VLOOKUP($A68,'Annex 2 EHV charges'!$A:$O,8,FALSE)),"")</f>
        <v/>
      </c>
      <c r="F68" s="68" t="str">
        <f>IFERROR(IF(VLOOKUP($A68,'Annex 2 EHV charges'!$A:$O,9,FALSE)=0,"",VLOOKUP($A68,'Annex 2 EHV charges'!$A:$O,9,FALSE)),"")</f>
        <v/>
      </c>
      <c r="G68" s="68" t="str">
        <f>IFERROR(IF(VLOOKUP($A68,'Annex 2 EHV charges'!$A:$O,10,FALSE)=0,"",VLOOKUP($A68,'Annex 2 EHV charges'!$A:$O,10,FALSE)),"")</f>
        <v/>
      </c>
      <c r="H68" s="68" t="str">
        <f>IFERROR(IF(VLOOKUP($A68,'Annex 2 EHV charges'!$A:$O,11,FALSE)=0,"",VLOOKUP($A68,'Annex 2 EHV charges'!$A:$O,11,FALSE)),"")</f>
        <v/>
      </c>
    </row>
    <row r="69" spans="1:8" ht="30" customHeight="1" x14ac:dyDescent="0.2">
      <c r="A69" s="69" t="str">
        <f t="array" ref="A69">IFERROR(INDEX('Annex 2 EHV charges'!$A$10:$A$11, MATCH(0, IF(ISBLANK('Annex 2 EHV charges'!$A$10:$A$11),1, COUNTIF(A$4:$A68, 'Annex 2 EHV charges'!$A$10:$A$11)), 0)),"")</f>
        <v/>
      </c>
      <c r="B69" s="70" t="str">
        <f>IF($A69="","",VLOOKUP($A69,'Annex 2 EHV charges'!$A:$O,2,0))</f>
        <v/>
      </c>
      <c r="C69" s="71" t="str">
        <f>IF($A69="","",VLOOKUP($A69,'Annex 2 EHV charges'!$A:$O,3,0))</f>
        <v/>
      </c>
      <c r="D69" s="69" t="str">
        <f>IF($A69="","",VLOOKUP($A69,'Annex 2 EHV charges'!$A:$O,7,0))</f>
        <v/>
      </c>
      <c r="E69" s="67" t="str">
        <f>IFERROR(IF(VLOOKUP($A69,'Annex 2 EHV charges'!$A:$O,8,FALSE)=0,"",VLOOKUP($A69,'Annex 2 EHV charges'!$A:$O,8,FALSE)),"")</f>
        <v/>
      </c>
      <c r="F69" s="68" t="str">
        <f>IFERROR(IF(VLOOKUP($A69,'Annex 2 EHV charges'!$A:$O,9,FALSE)=0,"",VLOOKUP($A69,'Annex 2 EHV charges'!$A:$O,9,FALSE)),"")</f>
        <v/>
      </c>
      <c r="G69" s="68" t="str">
        <f>IFERROR(IF(VLOOKUP($A69,'Annex 2 EHV charges'!$A:$O,10,FALSE)=0,"",VLOOKUP($A69,'Annex 2 EHV charges'!$A:$O,10,FALSE)),"")</f>
        <v/>
      </c>
      <c r="H69" s="68" t="str">
        <f>IFERROR(IF(VLOOKUP($A69,'Annex 2 EHV charges'!$A:$O,11,FALSE)=0,"",VLOOKUP($A69,'Annex 2 EHV charges'!$A:$O,11,FALSE)),"")</f>
        <v/>
      </c>
    </row>
    <row r="70" spans="1:8" ht="30" customHeight="1" x14ac:dyDescent="0.2">
      <c r="A70" s="69" t="str">
        <f t="array" ref="A70">IFERROR(INDEX('Annex 2 EHV charges'!$A$10:$A$11, MATCH(0, IF(ISBLANK('Annex 2 EHV charges'!$A$10:$A$11),1, COUNTIF(A$4:$A69, 'Annex 2 EHV charges'!$A$10:$A$11)), 0)),"")</f>
        <v/>
      </c>
      <c r="B70" s="70" t="str">
        <f>IF($A70="","",VLOOKUP($A70,'Annex 2 EHV charges'!$A:$O,2,0))</f>
        <v/>
      </c>
      <c r="C70" s="71" t="str">
        <f>IF($A70="","",VLOOKUP($A70,'Annex 2 EHV charges'!$A:$O,3,0))</f>
        <v/>
      </c>
      <c r="D70" s="69" t="str">
        <f>IF($A70="","",VLOOKUP($A70,'Annex 2 EHV charges'!$A:$O,7,0))</f>
        <v/>
      </c>
      <c r="E70" s="67" t="str">
        <f>IFERROR(IF(VLOOKUP($A70,'Annex 2 EHV charges'!$A:$O,8,FALSE)=0,"",VLOOKUP($A70,'Annex 2 EHV charges'!$A:$O,8,FALSE)),"")</f>
        <v/>
      </c>
      <c r="F70" s="68" t="str">
        <f>IFERROR(IF(VLOOKUP($A70,'Annex 2 EHV charges'!$A:$O,9,FALSE)=0,"",VLOOKUP($A70,'Annex 2 EHV charges'!$A:$O,9,FALSE)),"")</f>
        <v/>
      </c>
      <c r="G70" s="68" t="str">
        <f>IFERROR(IF(VLOOKUP($A70,'Annex 2 EHV charges'!$A:$O,10,FALSE)=0,"",VLOOKUP($A70,'Annex 2 EHV charges'!$A:$O,10,FALSE)),"")</f>
        <v/>
      </c>
      <c r="H70" s="68" t="str">
        <f>IFERROR(IF(VLOOKUP($A70,'Annex 2 EHV charges'!$A:$O,11,FALSE)=0,"",VLOOKUP($A70,'Annex 2 EHV charges'!$A:$O,11,FALSE)),"")</f>
        <v/>
      </c>
    </row>
    <row r="71" spans="1:8" ht="30" customHeight="1" x14ac:dyDescent="0.2">
      <c r="A71" s="69" t="str">
        <f t="array" ref="A71">IFERROR(INDEX('Annex 2 EHV charges'!$A$10:$A$11, MATCH(0, IF(ISBLANK('Annex 2 EHV charges'!$A$10:$A$11),1, COUNTIF(A$4:$A70, 'Annex 2 EHV charges'!$A$10:$A$11)), 0)),"")</f>
        <v/>
      </c>
      <c r="B71" s="70" t="str">
        <f>IF($A71="","",VLOOKUP($A71,'Annex 2 EHV charges'!$A:$O,2,0))</f>
        <v/>
      </c>
      <c r="C71" s="71" t="str">
        <f>IF($A71="","",VLOOKUP($A71,'Annex 2 EHV charges'!$A:$O,3,0))</f>
        <v/>
      </c>
      <c r="D71" s="69" t="str">
        <f>IF($A71="","",VLOOKUP($A71,'Annex 2 EHV charges'!$A:$O,7,0))</f>
        <v/>
      </c>
      <c r="E71" s="67" t="str">
        <f>IFERROR(IF(VLOOKUP($A71,'Annex 2 EHV charges'!$A:$O,8,FALSE)=0,"",VLOOKUP($A71,'Annex 2 EHV charges'!$A:$O,8,FALSE)),"")</f>
        <v/>
      </c>
      <c r="F71" s="68" t="str">
        <f>IFERROR(IF(VLOOKUP($A71,'Annex 2 EHV charges'!$A:$O,9,FALSE)=0,"",VLOOKUP($A71,'Annex 2 EHV charges'!$A:$O,9,FALSE)),"")</f>
        <v/>
      </c>
      <c r="G71" s="68" t="str">
        <f>IFERROR(IF(VLOOKUP($A71,'Annex 2 EHV charges'!$A:$O,10,FALSE)=0,"",VLOOKUP($A71,'Annex 2 EHV charges'!$A:$O,10,FALSE)),"")</f>
        <v/>
      </c>
      <c r="H71" s="68" t="str">
        <f>IFERROR(IF(VLOOKUP($A71,'Annex 2 EHV charges'!$A:$O,11,FALSE)=0,"",VLOOKUP($A71,'Annex 2 EHV charges'!$A:$O,11,FALSE)),"")</f>
        <v/>
      </c>
    </row>
    <row r="72" spans="1:8" ht="30" customHeight="1" x14ac:dyDescent="0.2">
      <c r="A72" s="69" t="str">
        <f t="array" ref="A72">IFERROR(INDEX('Annex 2 EHV charges'!$A$10:$A$11, MATCH(0, IF(ISBLANK('Annex 2 EHV charges'!$A$10:$A$11),1, COUNTIF(A$4:$A71, 'Annex 2 EHV charges'!$A$10:$A$11)), 0)),"")</f>
        <v/>
      </c>
      <c r="B72" s="70" t="str">
        <f>IF($A72="","",VLOOKUP($A72,'Annex 2 EHV charges'!$A:$O,2,0))</f>
        <v/>
      </c>
      <c r="C72" s="71" t="str">
        <f>IF($A72="","",VLOOKUP($A72,'Annex 2 EHV charges'!$A:$O,3,0))</f>
        <v/>
      </c>
      <c r="D72" s="69" t="str">
        <f>IF($A72="","",VLOOKUP($A72,'Annex 2 EHV charges'!$A:$O,7,0))</f>
        <v/>
      </c>
      <c r="E72" s="67" t="str">
        <f>IFERROR(IF(VLOOKUP($A72,'Annex 2 EHV charges'!$A:$O,8,FALSE)=0,"",VLOOKUP($A72,'Annex 2 EHV charges'!$A:$O,8,FALSE)),"")</f>
        <v/>
      </c>
      <c r="F72" s="68" t="str">
        <f>IFERROR(IF(VLOOKUP($A72,'Annex 2 EHV charges'!$A:$O,9,FALSE)=0,"",VLOOKUP($A72,'Annex 2 EHV charges'!$A:$O,9,FALSE)),"")</f>
        <v/>
      </c>
      <c r="G72" s="68" t="str">
        <f>IFERROR(IF(VLOOKUP($A72,'Annex 2 EHV charges'!$A:$O,10,FALSE)=0,"",VLOOKUP($A72,'Annex 2 EHV charges'!$A:$O,10,FALSE)),"")</f>
        <v/>
      </c>
      <c r="H72" s="68" t="str">
        <f>IFERROR(IF(VLOOKUP($A72,'Annex 2 EHV charges'!$A:$O,11,FALSE)=0,"",VLOOKUP($A72,'Annex 2 EHV charges'!$A:$O,11,FALSE)),"")</f>
        <v/>
      </c>
    </row>
    <row r="73" spans="1:8" ht="30" customHeight="1" x14ac:dyDescent="0.2">
      <c r="A73" s="69" t="str">
        <f t="array" ref="A73">IFERROR(INDEX('Annex 2 EHV charges'!$A$10:$A$11, MATCH(0, IF(ISBLANK('Annex 2 EHV charges'!$A$10:$A$11),1, COUNTIF(A$4:$A72, 'Annex 2 EHV charges'!$A$10:$A$11)), 0)),"")</f>
        <v/>
      </c>
      <c r="B73" s="70" t="str">
        <f>IF($A73="","",VLOOKUP($A73,'Annex 2 EHV charges'!$A:$O,2,0))</f>
        <v/>
      </c>
      <c r="C73" s="71" t="str">
        <f>IF($A73="","",VLOOKUP($A73,'Annex 2 EHV charges'!$A:$O,3,0))</f>
        <v/>
      </c>
      <c r="D73" s="69" t="str">
        <f>IF($A73="","",VLOOKUP($A73,'Annex 2 EHV charges'!$A:$O,7,0))</f>
        <v/>
      </c>
      <c r="E73" s="67" t="str">
        <f>IFERROR(IF(VLOOKUP($A73,'Annex 2 EHV charges'!$A:$O,8,FALSE)=0,"",VLOOKUP($A73,'Annex 2 EHV charges'!$A:$O,8,FALSE)),"")</f>
        <v/>
      </c>
      <c r="F73" s="68" t="str">
        <f>IFERROR(IF(VLOOKUP($A73,'Annex 2 EHV charges'!$A:$O,9,FALSE)=0,"",VLOOKUP($A73,'Annex 2 EHV charges'!$A:$O,9,FALSE)),"")</f>
        <v/>
      </c>
      <c r="G73" s="68" t="str">
        <f>IFERROR(IF(VLOOKUP($A73,'Annex 2 EHV charges'!$A:$O,10,FALSE)=0,"",VLOOKUP($A73,'Annex 2 EHV charges'!$A:$O,10,FALSE)),"")</f>
        <v/>
      </c>
      <c r="H73" s="68" t="str">
        <f>IFERROR(IF(VLOOKUP($A73,'Annex 2 EHV charges'!$A:$O,11,FALSE)=0,"",VLOOKUP($A73,'Annex 2 EHV charges'!$A:$O,11,FALSE)),"")</f>
        <v/>
      </c>
    </row>
    <row r="74" spans="1:8" ht="30" customHeight="1" x14ac:dyDescent="0.2">
      <c r="A74" s="69" t="str">
        <f t="array" ref="A74">IFERROR(INDEX('Annex 2 EHV charges'!$A$10:$A$11, MATCH(0, IF(ISBLANK('Annex 2 EHV charges'!$A$10:$A$11),1, COUNTIF(A$4:$A73, 'Annex 2 EHV charges'!$A$10:$A$11)), 0)),"")</f>
        <v/>
      </c>
      <c r="B74" s="70" t="str">
        <f>IF($A74="","",VLOOKUP($A74,'Annex 2 EHV charges'!$A:$O,2,0))</f>
        <v/>
      </c>
      <c r="C74" s="71" t="str">
        <f>IF($A74="","",VLOOKUP($A74,'Annex 2 EHV charges'!$A:$O,3,0))</f>
        <v/>
      </c>
      <c r="D74" s="69" t="str">
        <f>IF($A74="","",VLOOKUP($A74,'Annex 2 EHV charges'!$A:$O,7,0))</f>
        <v/>
      </c>
      <c r="E74" s="67" t="str">
        <f>IFERROR(IF(VLOOKUP($A74,'Annex 2 EHV charges'!$A:$O,8,FALSE)=0,"",VLOOKUP($A74,'Annex 2 EHV charges'!$A:$O,8,FALSE)),"")</f>
        <v/>
      </c>
      <c r="F74" s="68" t="str">
        <f>IFERROR(IF(VLOOKUP($A74,'Annex 2 EHV charges'!$A:$O,9,FALSE)=0,"",VLOOKUP($A74,'Annex 2 EHV charges'!$A:$O,9,FALSE)),"")</f>
        <v/>
      </c>
      <c r="G74" s="68" t="str">
        <f>IFERROR(IF(VLOOKUP($A74,'Annex 2 EHV charges'!$A:$O,10,FALSE)=0,"",VLOOKUP($A74,'Annex 2 EHV charges'!$A:$O,10,FALSE)),"")</f>
        <v/>
      </c>
      <c r="H74" s="68" t="str">
        <f>IFERROR(IF(VLOOKUP($A74,'Annex 2 EHV charges'!$A:$O,11,FALSE)=0,"",VLOOKUP($A74,'Annex 2 EHV charges'!$A:$O,11,FALSE)),"")</f>
        <v/>
      </c>
    </row>
    <row r="75" spans="1:8" ht="30" customHeight="1" x14ac:dyDescent="0.2">
      <c r="A75" s="69" t="str">
        <f t="array" ref="A75">IFERROR(INDEX('Annex 2 EHV charges'!$A$10:$A$11, MATCH(0, IF(ISBLANK('Annex 2 EHV charges'!$A$10:$A$11),1, COUNTIF(A$4:$A74, 'Annex 2 EHV charges'!$A$10:$A$11)), 0)),"")</f>
        <v/>
      </c>
      <c r="B75" s="70" t="str">
        <f>IF($A75="","",VLOOKUP($A75,'Annex 2 EHV charges'!$A:$O,2,0))</f>
        <v/>
      </c>
      <c r="C75" s="71" t="str">
        <f>IF($A75="","",VLOOKUP($A75,'Annex 2 EHV charges'!$A:$O,3,0))</f>
        <v/>
      </c>
      <c r="D75" s="69" t="str">
        <f>IF($A75="","",VLOOKUP($A75,'Annex 2 EHV charges'!$A:$O,7,0))</f>
        <v/>
      </c>
      <c r="E75" s="67" t="str">
        <f>IFERROR(IF(VLOOKUP($A75,'Annex 2 EHV charges'!$A:$O,8,FALSE)=0,"",VLOOKUP($A75,'Annex 2 EHV charges'!$A:$O,8,FALSE)),"")</f>
        <v/>
      </c>
      <c r="F75" s="68" t="str">
        <f>IFERROR(IF(VLOOKUP($A75,'Annex 2 EHV charges'!$A:$O,9,FALSE)=0,"",VLOOKUP($A75,'Annex 2 EHV charges'!$A:$O,9,FALSE)),"")</f>
        <v/>
      </c>
      <c r="G75" s="68" t="str">
        <f>IFERROR(IF(VLOOKUP($A75,'Annex 2 EHV charges'!$A:$O,10,FALSE)=0,"",VLOOKUP($A75,'Annex 2 EHV charges'!$A:$O,10,FALSE)),"")</f>
        <v/>
      </c>
      <c r="H75" s="68" t="str">
        <f>IFERROR(IF(VLOOKUP($A75,'Annex 2 EHV charges'!$A:$O,11,FALSE)=0,"",VLOOKUP($A75,'Annex 2 EHV charges'!$A:$O,11,FALSE)),"")</f>
        <v/>
      </c>
    </row>
    <row r="76" spans="1:8" ht="30" customHeight="1" x14ac:dyDescent="0.2">
      <c r="A76" s="69" t="str">
        <f t="array" ref="A76">IFERROR(INDEX('Annex 2 EHV charges'!$A$10:$A$11, MATCH(0, IF(ISBLANK('Annex 2 EHV charges'!$A$10:$A$11),1, COUNTIF(A$4:$A75, 'Annex 2 EHV charges'!$A$10:$A$11)), 0)),"")</f>
        <v/>
      </c>
      <c r="B76" s="70" t="str">
        <f>IF($A76="","",VLOOKUP($A76,'Annex 2 EHV charges'!$A:$O,2,0))</f>
        <v/>
      </c>
      <c r="C76" s="71" t="str">
        <f>IF($A76="","",VLOOKUP($A76,'Annex 2 EHV charges'!$A:$O,3,0))</f>
        <v/>
      </c>
      <c r="D76" s="69" t="str">
        <f>IF($A76="","",VLOOKUP($A76,'Annex 2 EHV charges'!$A:$O,7,0))</f>
        <v/>
      </c>
      <c r="E76" s="67" t="str">
        <f>IFERROR(IF(VLOOKUP($A76,'Annex 2 EHV charges'!$A:$O,8,FALSE)=0,"",VLOOKUP($A76,'Annex 2 EHV charges'!$A:$O,8,FALSE)),"")</f>
        <v/>
      </c>
      <c r="F76" s="68" t="str">
        <f>IFERROR(IF(VLOOKUP($A76,'Annex 2 EHV charges'!$A:$O,9,FALSE)=0,"",VLOOKUP($A76,'Annex 2 EHV charges'!$A:$O,9,FALSE)),"")</f>
        <v/>
      </c>
      <c r="G76" s="68" t="str">
        <f>IFERROR(IF(VLOOKUP($A76,'Annex 2 EHV charges'!$A:$O,10,FALSE)=0,"",VLOOKUP($A76,'Annex 2 EHV charges'!$A:$O,10,FALSE)),"")</f>
        <v/>
      </c>
      <c r="H76" s="68" t="str">
        <f>IFERROR(IF(VLOOKUP($A76,'Annex 2 EHV charges'!$A:$O,11,FALSE)=0,"",VLOOKUP($A76,'Annex 2 EHV charges'!$A:$O,11,FALSE)),"")</f>
        <v/>
      </c>
    </row>
    <row r="77" spans="1:8" ht="30" customHeight="1" x14ac:dyDescent="0.2">
      <c r="A77" s="69" t="str">
        <f t="array" ref="A77">IFERROR(INDEX('Annex 2 EHV charges'!$A$10:$A$11, MATCH(0, IF(ISBLANK('Annex 2 EHV charges'!$A$10:$A$11),1, COUNTIF(A$4:$A76, 'Annex 2 EHV charges'!$A$10:$A$11)), 0)),"")</f>
        <v/>
      </c>
      <c r="B77" s="70" t="str">
        <f>IF($A77="","",VLOOKUP($A77,'Annex 2 EHV charges'!$A:$O,2,0))</f>
        <v/>
      </c>
      <c r="C77" s="71" t="str">
        <f>IF($A77="","",VLOOKUP($A77,'Annex 2 EHV charges'!$A:$O,3,0))</f>
        <v/>
      </c>
      <c r="D77" s="69" t="str">
        <f>IF($A77="","",VLOOKUP($A77,'Annex 2 EHV charges'!$A:$O,7,0))</f>
        <v/>
      </c>
      <c r="E77" s="67" t="str">
        <f>IFERROR(IF(VLOOKUP($A77,'Annex 2 EHV charges'!$A:$O,8,FALSE)=0,"",VLOOKUP($A77,'Annex 2 EHV charges'!$A:$O,8,FALSE)),"")</f>
        <v/>
      </c>
      <c r="F77" s="68" t="str">
        <f>IFERROR(IF(VLOOKUP($A77,'Annex 2 EHV charges'!$A:$O,9,FALSE)=0,"",VLOOKUP($A77,'Annex 2 EHV charges'!$A:$O,9,FALSE)),"")</f>
        <v/>
      </c>
      <c r="G77" s="68" t="str">
        <f>IFERROR(IF(VLOOKUP($A77,'Annex 2 EHV charges'!$A:$O,10,FALSE)=0,"",VLOOKUP($A77,'Annex 2 EHV charges'!$A:$O,10,FALSE)),"")</f>
        <v/>
      </c>
      <c r="H77" s="68" t="str">
        <f>IFERROR(IF(VLOOKUP($A77,'Annex 2 EHV charges'!$A:$O,11,FALSE)=0,"",VLOOKUP($A77,'Annex 2 EHV charges'!$A:$O,11,FALSE)),"")</f>
        <v/>
      </c>
    </row>
    <row r="78" spans="1:8" ht="30" customHeight="1" x14ac:dyDescent="0.2">
      <c r="A78" s="69" t="str">
        <f t="array" ref="A78">IFERROR(INDEX('Annex 2 EHV charges'!$A$10:$A$11, MATCH(0, IF(ISBLANK('Annex 2 EHV charges'!$A$10:$A$11),1, COUNTIF(A$4:$A77, 'Annex 2 EHV charges'!$A$10:$A$11)), 0)),"")</f>
        <v/>
      </c>
      <c r="B78" s="70" t="str">
        <f>IF($A78="","",VLOOKUP($A78,'Annex 2 EHV charges'!$A:$O,2,0))</f>
        <v/>
      </c>
      <c r="C78" s="71" t="str">
        <f>IF($A78="","",VLOOKUP($A78,'Annex 2 EHV charges'!$A:$O,3,0))</f>
        <v/>
      </c>
      <c r="D78" s="69" t="str">
        <f>IF($A78="","",VLOOKUP($A78,'Annex 2 EHV charges'!$A:$O,7,0))</f>
        <v/>
      </c>
      <c r="E78" s="67" t="str">
        <f>IFERROR(IF(VLOOKUP($A78,'Annex 2 EHV charges'!$A:$O,8,FALSE)=0,"",VLOOKUP($A78,'Annex 2 EHV charges'!$A:$O,8,FALSE)),"")</f>
        <v/>
      </c>
      <c r="F78" s="68" t="str">
        <f>IFERROR(IF(VLOOKUP($A78,'Annex 2 EHV charges'!$A:$O,9,FALSE)=0,"",VLOOKUP($A78,'Annex 2 EHV charges'!$A:$O,9,FALSE)),"")</f>
        <v/>
      </c>
      <c r="G78" s="68" t="str">
        <f>IFERROR(IF(VLOOKUP($A78,'Annex 2 EHV charges'!$A:$O,10,FALSE)=0,"",VLOOKUP($A78,'Annex 2 EHV charges'!$A:$O,10,FALSE)),"")</f>
        <v/>
      </c>
      <c r="H78" s="68" t="str">
        <f>IFERROR(IF(VLOOKUP($A78,'Annex 2 EHV charges'!$A:$O,11,FALSE)=0,"",VLOOKUP($A78,'Annex 2 EHV charges'!$A:$O,11,FALSE)),"")</f>
        <v/>
      </c>
    </row>
    <row r="79" spans="1:8" ht="30" customHeight="1" x14ac:dyDescent="0.2">
      <c r="A79" s="69" t="str">
        <f t="array" ref="A79">IFERROR(INDEX('Annex 2 EHV charges'!$A$10:$A$11, MATCH(0, IF(ISBLANK('Annex 2 EHV charges'!$A$10:$A$11),1, COUNTIF(A$4:$A78, 'Annex 2 EHV charges'!$A$10:$A$11)), 0)),"")</f>
        <v/>
      </c>
      <c r="B79" s="70" t="str">
        <f>IF($A79="","",VLOOKUP($A79,'Annex 2 EHV charges'!$A:$O,2,0))</f>
        <v/>
      </c>
      <c r="C79" s="71" t="str">
        <f>IF($A79="","",VLOOKUP($A79,'Annex 2 EHV charges'!$A:$O,3,0))</f>
        <v/>
      </c>
      <c r="D79" s="69" t="str">
        <f>IF($A79="","",VLOOKUP($A79,'Annex 2 EHV charges'!$A:$O,7,0))</f>
        <v/>
      </c>
      <c r="E79" s="67" t="str">
        <f>IFERROR(IF(VLOOKUP($A79,'Annex 2 EHV charges'!$A:$O,8,FALSE)=0,"",VLOOKUP($A79,'Annex 2 EHV charges'!$A:$O,8,FALSE)),"")</f>
        <v/>
      </c>
      <c r="F79" s="68" t="str">
        <f>IFERROR(IF(VLOOKUP($A79,'Annex 2 EHV charges'!$A:$O,9,FALSE)=0,"",VLOOKUP($A79,'Annex 2 EHV charges'!$A:$O,9,FALSE)),"")</f>
        <v/>
      </c>
      <c r="G79" s="68" t="str">
        <f>IFERROR(IF(VLOOKUP($A79,'Annex 2 EHV charges'!$A:$O,10,FALSE)=0,"",VLOOKUP($A79,'Annex 2 EHV charges'!$A:$O,10,FALSE)),"")</f>
        <v/>
      </c>
      <c r="H79" s="68" t="str">
        <f>IFERROR(IF(VLOOKUP($A79,'Annex 2 EHV charges'!$A:$O,11,FALSE)=0,"",VLOOKUP($A79,'Annex 2 EHV charges'!$A:$O,11,FALSE)),"")</f>
        <v/>
      </c>
    </row>
    <row r="80" spans="1:8" ht="30" customHeight="1" x14ac:dyDescent="0.2">
      <c r="A80" s="69" t="str">
        <f t="array" ref="A80">IFERROR(INDEX('Annex 2 EHV charges'!$A$10:$A$11, MATCH(0, IF(ISBLANK('Annex 2 EHV charges'!$A$10:$A$11),1, COUNTIF(A$4:$A79, 'Annex 2 EHV charges'!$A$10:$A$11)), 0)),"")</f>
        <v/>
      </c>
      <c r="B80" s="70" t="str">
        <f>IF($A80="","",VLOOKUP($A80,'Annex 2 EHV charges'!$A:$O,2,0))</f>
        <v/>
      </c>
      <c r="C80" s="71" t="str">
        <f>IF($A80="","",VLOOKUP($A80,'Annex 2 EHV charges'!$A:$O,3,0))</f>
        <v/>
      </c>
      <c r="D80" s="69" t="str">
        <f>IF($A80="","",VLOOKUP($A80,'Annex 2 EHV charges'!$A:$O,7,0))</f>
        <v/>
      </c>
      <c r="E80" s="67" t="str">
        <f>IFERROR(IF(VLOOKUP($A80,'Annex 2 EHV charges'!$A:$O,8,FALSE)=0,"",VLOOKUP($A80,'Annex 2 EHV charges'!$A:$O,8,FALSE)),"")</f>
        <v/>
      </c>
      <c r="F80" s="68" t="str">
        <f>IFERROR(IF(VLOOKUP($A80,'Annex 2 EHV charges'!$A:$O,9,FALSE)=0,"",VLOOKUP($A80,'Annex 2 EHV charges'!$A:$O,9,FALSE)),"")</f>
        <v/>
      </c>
      <c r="G80" s="68" t="str">
        <f>IFERROR(IF(VLOOKUP($A80,'Annex 2 EHV charges'!$A:$O,10,FALSE)=0,"",VLOOKUP($A80,'Annex 2 EHV charges'!$A:$O,10,FALSE)),"")</f>
        <v/>
      </c>
      <c r="H80" s="68" t="str">
        <f>IFERROR(IF(VLOOKUP($A80,'Annex 2 EHV charges'!$A:$O,11,FALSE)=0,"",VLOOKUP($A80,'Annex 2 EHV charges'!$A:$O,11,FALSE)),"")</f>
        <v/>
      </c>
    </row>
    <row r="81" spans="1:8" x14ac:dyDescent="0.2">
      <c r="A81" s="69" t="str">
        <f t="array" ref="A81">IFERROR(INDEX('Annex 2 EHV charges'!$A$10:$A$11, MATCH(0, IF(ISBLANK('Annex 2 EHV charges'!$A$10:$A$11),1, COUNTIF(A$4:$A80, 'Annex 2 EHV charges'!$A$10:$A$11)), 0)),"")</f>
        <v/>
      </c>
      <c r="B81" s="70" t="str">
        <f>IF($A81="","",VLOOKUP($A81,'Annex 2 EHV charges'!$A:$O,2,0))</f>
        <v/>
      </c>
      <c r="C81" s="71" t="str">
        <f>IF($A81="","",VLOOKUP($A81,'Annex 2 EHV charges'!$A:$O,3,0))</f>
        <v/>
      </c>
      <c r="D81" s="69" t="str">
        <f>IF($A81="","",VLOOKUP($A81,'Annex 2 EHV charges'!$A:$O,7,0))</f>
        <v/>
      </c>
      <c r="E81" s="67" t="str">
        <f>IFERROR(IF(VLOOKUP($A81,'Annex 2 EHV charges'!$A:$O,8,FALSE)=0,"",VLOOKUP($A81,'Annex 2 EHV charges'!$A:$O,8,FALSE)),"")</f>
        <v/>
      </c>
      <c r="F81" s="68" t="str">
        <f>IFERROR(IF(VLOOKUP($A81,'Annex 2 EHV charges'!$A:$O,9,FALSE)=0,"",VLOOKUP($A81,'Annex 2 EHV charges'!$A:$O,9,FALSE)),"")</f>
        <v/>
      </c>
      <c r="G81" s="68" t="str">
        <f>IFERROR(IF(VLOOKUP($A81,'Annex 2 EHV charges'!$A:$O,10,FALSE)=0,"",VLOOKUP($A81,'Annex 2 EHV charges'!$A:$O,10,FALSE)),"")</f>
        <v/>
      </c>
      <c r="H81" s="68" t="str">
        <f>IFERROR(IF(VLOOKUP($A81,'Annex 2 EHV charges'!$A:$O,11,FALSE)=0,"",VLOOKUP($A81,'Annex 2 EHV charges'!$A:$O,11,FALSE)),"")</f>
        <v/>
      </c>
    </row>
    <row r="82" spans="1:8" ht="30" customHeight="1" x14ac:dyDescent="0.2">
      <c r="A82" s="69" t="str">
        <f t="array" ref="A82">IFERROR(INDEX('Annex 2 EHV charges'!$A$10:$A$11, MATCH(0, IF(ISBLANK('Annex 2 EHV charges'!$A$10:$A$11),1, COUNTIF(A$4:$A81, 'Annex 2 EHV charges'!$A$10:$A$11)), 0)),"")</f>
        <v/>
      </c>
      <c r="B82" s="70" t="str">
        <f>IF($A82="","",VLOOKUP($A82,'Annex 2 EHV charges'!$A:$O,2,0))</f>
        <v/>
      </c>
      <c r="C82" s="71" t="str">
        <f>IF($A82="","",VLOOKUP($A82,'Annex 2 EHV charges'!$A:$O,3,0))</f>
        <v/>
      </c>
      <c r="D82" s="69" t="str">
        <f>IF($A82="","",VLOOKUP($A82,'Annex 2 EHV charges'!$A:$O,7,0))</f>
        <v/>
      </c>
      <c r="E82" s="67" t="str">
        <f>IFERROR(IF(VLOOKUP($A82,'Annex 2 EHV charges'!$A:$O,8,FALSE)=0,"",VLOOKUP($A82,'Annex 2 EHV charges'!$A:$O,8,FALSE)),"")</f>
        <v/>
      </c>
      <c r="F82" s="68" t="str">
        <f>IFERROR(IF(VLOOKUP($A82,'Annex 2 EHV charges'!$A:$O,9,FALSE)=0,"",VLOOKUP($A82,'Annex 2 EHV charges'!$A:$O,9,FALSE)),"")</f>
        <v/>
      </c>
      <c r="G82" s="68" t="str">
        <f>IFERROR(IF(VLOOKUP($A82,'Annex 2 EHV charges'!$A:$O,10,FALSE)=0,"",VLOOKUP($A82,'Annex 2 EHV charges'!$A:$O,10,FALSE)),"")</f>
        <v/>
      </c>
      <c r="H82" s="68" t="str">
        <f>IFERROR(IF(VLOOKUP($A82,'Annex 2 EHV charges'!$A:$O,11,FALSE)=0,"",VLOOKUP($A82,'Annex 2 EHV charges'!$A:$O,11,FALSE)),"")</f>
        <v/>
      </c>
    </row>
    <row r="83" spans="1:8" ht="30" customHeight="1" x14ac:dyDescent="0.2">
      <c r="A83" s="69" t="str">
        <f t="array" ref="A83">IFERROR(INDEX('Annex 2 EHV charges'!$A$10:$A$11, MATCH(0, IF(ISBLANK('Annex 2 EHV charges'!$A$10:$A$11),1, COUNTIF(A$4:$A82, 'Annex 2 EHV charges'!$A$10:$A$11)), 0)),"")</f>
        <v/>
      </c>
      <c r="B83" s="70" t="str">
        <f>IF($A83="","",VLOOKUP($A83,'Annex 2 EHV charges'!$A:$O,2,0))</f>
        <v/>
      </c>
      <c r="C83" s="71" t="str">
        <f>IF($A83="","",VLOOKUP($A83,'Annex 2 EHV charges'!$A:$O,3,0))</f>
        <v/>
      </c>
      <c r="D83" s="69" t="str">
        <f>IF($A83="","",VLOOKUP($A83,'Annex 2 EHV charges'!$A:$O,7,0))</f>
        <v/>
      </c>
      <c r="E83" s="67" t="str">
        <f>IFERROR(IF(VLOOKUP($A83,'Annex 2 EHV charges'!$A:$O,8,FALSE)=0,"",VLOOKUP($A83,'Annex 2 EHV charges'!$A:$O,8,FALSE)),"")</f>
        <v/>
      </c>
      <c r="F83" s="68" t="str">
        <f>IFERROR(IF(VLOOKUP($A83,'Annex 2 EHV charges'!$A:$O,9,FALSE)=0,"",VLOOKUP($A83,'Annex 2 EHV charges'!$A:$O,9,FALSE)),"")</f>
        <v/>
      </c>
      <c r="G83" s="68" t="str">
        <f>IFERROR(IF(VLOOKUP($A83,'Annex 2 EHV charges'!$A:$O,10,FALSE)=0,"",VLOOKUP($A83,'Annex 2 EHV charges'!$A:$O,10,FALSE)),"")</f>
        <v/>
      </c>
      <c r="H83" s="68" t="str">
        <f>IFERROR(IF(VLOOKUP($A83,'Annex 2 EHV charges'!$A:$O,11,FALSE)=0,"",VLOOKUP($A83,'Annex 2 EHV charges'!$A:$O,11,FALSE)),"")</f>
        <v/>
      </c>
    </row>
    <row r="84" spans="1:8" ht="30" customHeight="1" x14ac:dyDescent="0.2">
      <c r="A84" s="69" t="str">
        <f t="array" ref="A84">IFERROR(INDEX('Annex 2 EHV charges'!$A$10:$A$11, MATCH(0, IF(ISBLANK('Annex 2 EHV charges'!$A$10:$A$11),1, COUNTIF(A$4:$A83, 'Annex 2 EHV charges'!$A$10:$A$11)), 0)),"")</f>
        <v/>
      </c>
      <c r="B84" s="70" t="str">
        <f>IF($A84="","",VLOOKUP($A84,'Annex 2 EHV charges'!$A:$O,2,0))</f>
        <v/>
      </c>
      <c r="C84" s="71" t="str">
        <f>IF($A84="","",VLOOKUP($A84,'Annex 2 EHV charges'!$A:$O,3,0))</f>
        <v/>
      </c>
      <c r="D84" s="69" t="str">
        <f>IF($A84="","",VLOOKUP($A84,'Annex 2 EHV charges'!$A:$O,7,0))</f>
        <v/>
      </c>
      <c r="E84" s="67" t="str">
        <f>IFERROR(IF(VLOOKUP($A84,'Annex 2 EHV charges'!$A:$O,8,FALSE)=0,"",VLOOKUP($A84,'Annex 2 EHV charges'!$A:$O,8,FALSE)),"")</f>
        <v/>
      </c>
      <c r="F84" s="68" t="str">
        <f>IFERROR(IF(VLOOKUP($A84,'Annex 2 EHV charges'!$A:$O,9,FALSE)=0,"",VLOOKUP($A84,'Annex 2 EHV charges'!$A:$O,9,FALSE)),"")</f>
        <v/>
      </c>
      <c r="G84" s="68" t="str">
        <f>IFERROR(IF(VLOOKUP($A84,'Annex 2 EHV charges'!$A:$O,10,FALSE)=0,"",VLOOKUP($A84,'Annex 2 EHV charges'!$A:$O,10,FALSE)),"")</f>
        <v/>
      </c>
      <c r="H84" s="68" t="str">
        <f>IFERROR(IF(VLOOKUP($A84,'Annex 2 EHV charges'!$A:$O,11,FALSE)=0,"",VLOOKUP($A84,'Annex 2 EHV charges'!$A:$O,11,FALSE)),"")</f>
        <v/>
      </c>
    </row>
    <row r="85" spans="1:8" ht="30" customHeight="1" x14ac:dyDescent="0.2">
      <c r="A85" s="69" t="str">
        <f t="array" ref="A85">IFERROR(INDEX('Annex 2 EHV charges'!$A$10:$A$11, MATCH(0, IF(ISBLANK('Annex 2 EHV charges'!$A$10:$A$11),1, COUNTIF(A$4:$A84, 'Annex 2 EHV charges'!$A$10:$A$11)), 0)),"")</f>
        <v/>
      </c>
      <c r="B85" s="70" t="str">
        <f>IF($A85="","",VLOOKUP($A85,'Annex 2 EHV charges'!$A:$O,2,0))</f>
        <v/>
      </c>
      <c r="C85" s="71" t="str">
        <f>IF($A85="","",VLOOKUP($A85,'Annex 2 EHV charges'!$A:$O,3,0))</f>
        <v/>
      </c>
      <c r="D85" s="69" t="str">
        <f>IF($A85="","",VLOOKUP($A85,'Annex 2 EHV charges'!$A:$O,7,0))</f>
        <v/>
      </c>
      <c r="E85" s="67" t="str">
        <f>IFERROR(IF(VLOOKUP($A85,'Annex 2 EHV charges'!$A:$O,8,FALSE)=0,"",VLOOKUP($A85,'Annex 2 EHV charges'!$A:$O,8,FALSE)),"")</f>
        <v/>
      </c>
      <c r="F85" s="68" t="str">
        <f>IFERROR(IF(VLOOKUP($A85,'Annex 2 EHV charges'!$A:$O,9,FALSE)=0,"",VLOOKUP($A85,'Annex 2 EHV charges'!$A:$O,9,FALSE)),"")</f>
        <v/>
      </c>
      <c r="G85" s="68" t="str">
        <f>IFERROR(IF(VLOOKUP($A85,'Annex 2 EHV charges'!$A:$O,10,FALSE)=0,"",VLOOKUP($A85,'Annex 2 EHV charges'!$A:$O,10,FALSE)),"")</f>
        <v/>
      </c>
      <c r="H85" s="68" t="str">
        <f>IFERROR(IF(VLOOKUP($A85,'Annex 2 EHV charges'!$A:$O,11,FALSE)=0,"",VLOOKUP($A85,'Annex 2 EHV charges'!$A:$O,11,FALSE)),"")</f>
        <v/>
      </c>
    </row>
    <row r="86" spans="1:8" ht="30" customHeight="1" x14ac:dyDescent="0.2">
      <c r="A86" s="69" t="str">
        <f t="array" ref="A86">IFERROR(INDEX('Annex 2 EHV charges'!$A$10:$A$11, MATCH(0, IF(ISBLANK('Annex 2 EHV charges'!$A$10:$A$11),1, COUNTIF(A$4:$A85, 'Annex 2 EHV charges'!$A$10:$A$11)), 0)),"")</f>
        <v/>
      </c>
      <c r="B86" s="70" t="str">
        <f>IF($A86="","",VLOOKUP($A86,'Annex 2 EHV charges'!$A:$O,2,0))</f>
        <v/>
      </c>
      <c r="C86" s="71" t="str">
        <f>IF($A86="","",VLOOKUP($A86,'Annex 2 EHV charges'!$A:$O,3,0))</f>
        <v/>
      </c>
      <c r="D86" s="69" t="str">
        <f>IF($A86="","",VLOOKUP($A86,'Annex 2 EHV charges'!$A:$O,7,0))</f>
        <v/>
      </c>
      <c r="E86" s="67" t="str">
        <f>IFERROR(IF(VLOOKUP($A86,'Annex 2 EHV charges'!$A:$O,8,FALSE)=0,"",VLOOKUP($A86,'Annex 2 EHV charges'!$A:$O,8,FALSE)),"")</f>
        <v/>
      </c>
      <c r="F86" s="68" t="str">
        <f>IFERROR(IF(VLOOKUP($A86,'Annex 2 EHV charges'!$A:$O,9,FALSE)=0,"",VLOOKUP($A86,'Annex 2 EHV charges'!$A:$O,9,FALSE)),"")</f>
        <v/>
      </c>
      <c r="G86" s="68" t="str">
        <f>IFERROR(IF(VLOOKUP($A86,'Annex 2 EHV charges'!$A:$O,10,FALSE)=0,"",VLOOKUP($A86,'Annex 2 EHV charges'!$A:$O,10,FALSE)),"")</f>
        <v/>
      </c>
      <c r="H86" s="68" t="str">
        <f>IFERROR(IF(VLOOKUP($A86,'Annex 2 EHV charges'!$A:$O,11,FALSE)=0,"",VLOOKUP($A86,'Annex 2 EHV charges'!$A:$O,11,FALSE)),"")</f>
        <v/>
      </c>
    </row>
    <row r="87" spans="1:8" ht="30" customHeight="1" x14ac:dyDescent="0.2">
      <c r="A87" s="69" t="str">
        <f t="array" ref="A87">IFERROR(INDEX('Annex 2 EHV charges'!$A$10:$A$11, MATCH(0, IF(ISBLANK('Annex 2 EHV charges'!$A$10:$A$11),1, COUNTIF(A$4:$A86, 'Annex 2 EHV charges'!$A$10:$A$11)), 0)),"")</f>
        <v/>
      </c>
      <c r="B87" s="70" t="str">
        <f>IF($A87="","",VLOOKUP($A87,'Annex 2 EHV charges'!$A:$O,2,0))</f>
        <v/>
      </c>
      <c r="C87" s="71" t="str">
        <f>IF($A87="","",VLOOKUP($A87,'Annex 2 EHV charges'!$A:$O,3,0))</f>
        <v/>
      </c>
      <c r="D87" s="69" t="str">
        <f>IF($A87="","",VLOOKUP($A87,'Annex 2 EHV charges'!$A:$O,7,0))</f>
        <v/>
      </c>
      <c r="E87" s="67" t="str">
        <f>IFERROR(IF(VLOOKUP($A87,'Annex 2 EHV charges'!$A:$O,8,FALSE)=0,"",VLOOKUP($A87,'Annex 2 EHV charges'!$A:$O,8,FALSE)),"")</f>
        <v/>
      </c>
      <c r="F87" s="68" t="str">
        <f>IFERROR(IF(VLOOKUP($A87,'Annex 2 EHV charges'!$A:$O,9,FALSE)=0,"",VLOOKUP($A87,'Annex 2 EHV charges'!$A:$O,9,FALSE)),"")</f>
        <v/>
      </c>
      <c r="G87" s="68" t="str">
        <f>IFERROR(IF(VLOOKUP($A87,'Annex 2 EHV charges'!$A:$O,10,FALSE)=0,"",VLOOKUP($A87,'Annex 2 EHV charges'!$A:$O,10,FALSE)),"")</f>
        <v/>
      </c>
      <c r="H87" s="68" t="str">
        <f>IFERROR(IF(VLOOKUP($A87,'Annex 2 EHV charges'!$A:$O,11,FALSE)=0,"",VLOOKUP($A87,'Annex 2 EHV charges'!$A:$O,11,FALSE)),"")</f>
        <v/>
      </c>
    </row>
    <row r="88" spans="1:8" ht="30" customHeight="1" x14ac:dyDescent="0.2">
      <c r="A88" s="69" t="str">
        <f t="array" ref="A88">IFERROR(INDEX('Annex 2 EHV charges'!$A$10:$A$11, MATCH(0, IF(ISBLANK('Annex 2 EHV charges'!$A$10:$A$11),1, COUNTIF(A$4:$A87, 'Annex 2 EHV charges'!$A$10:$A$11)), 0)),"")</f>
        <v/>
      </c>
      <c r="B88" s="70" t="str">
        <f>IF($A88="","",VLOOKUP($A88,'Annex 2 EHV charges'!$A:$O,2,0))</f>
        <v/>
      </c>
      <c r="C88" s="71" t="str">
        <f>IF($A88="","",VLOOKUP($A88,'Annex 2 EHV charges'!$A:$O,3,0))</f>
        <v/>
      </c>
      <c r="D88" s="69" t="str">
        <f>IF($A88="","",VLOOKUP($A88,'Annex 2 EHV charges'!$A:$O,7,0))</f>
        <v/>
      </c>
      <c r="E88" s="67" t="str">
        <f>IFERROR(IF(VLOOKUP($A88,'Annex 2 EHV charges'!$A:$O,8,FALSE)=0,"",VLOOKUP($A88,'Annex 2 EHV charges'!$A:$O,8,FALSE)),"")</f>
        <v/>
      </c>
      <c r="F88" s="68" t="str">
        <f>IFERROR(IF(VLOOKUP($A88,'Annex 2 EHV charges'!$A:$O,9,FALSE)=0,"",VLOOKUP($A88,'Annex 2 EHV charges'!$A:$O,9,FALSE)),"")</f>
        <v/>
      </c>
      <c r="G88" s="68" t="str">
        <f>IFERROR(IF(VLOOKUP($A88,'Annex 2 EHV charges'!$A:$O,10,FALSE)=0,"",VLOOKUP($A88,'Annex 2 EHV charges'!$A:$O,10,FALSE)),"")</f>
        <v/>
      </c>
      <c r="H88" s="68" t="str">
        <f>IFERROR(IF(VLOOKUP($A88,'Annex 2 EHV charges'!$A:$O,11,FALSE)=0,"",VLOOKUP($A88,'Annex 2 EHV charges'!$A:$O,11,FALSE)),"")</f>
        <v/>
      </c>
    </row>
    <row r="89" spans="1:8" ht="30" customHeight="1" x14ac:dyDescent="0.2">
      <c r="A89" s="69" t="str">
        <f t="array" ref="A89">IFERROR(INDEX('Annex 2 EHV charges'!$A$10:$A$11, MATCH(0, IF(ISBLANK('Annex 2 EHV charges'!$A$10:$A$11),1, COUNTIF(A$4:$A88, 'Annex 2 EHV charges'!$A$10:$A$11)), 0)),"")</f>
        <v/>
      </c>
      <c r="B89" s="70" t="str">
        <f>IF($A89="","",VLOOKUP($A89,'Annex 2 EHV charges'!$A:$O,2,0))</f>
        <v/>
      </c>
      <c r="C89" s="71" t="str">
        <f>IF($A89="","",VLOOKUP($A89,'Annex 2 EHV charges'!$A:$O,3,0))</f>
        <v/>
      </c>
      <c r="D89" s="69" t="str">
        <f>IF($A89="","",VLOOKUP($A89,'Annex 2 EHV charges'!$A:$O,7,0))</f>
        <v/>
      </c>
      <c r="E89" s="67" t="str">
        <f>IFERROR(IF(VLOOKUP($A89,'Annex 2 EHV charges'!$A:$O,8,FALSE)=0,"",VLOOKUP($A89,'Annex 2 EHV charges'!$A:$O,8,FALSE)),"")</f>
        <v/>
      </c>
      <c r="F89" s="68" t="str">
        <f>IFERROR(IF(VLOOKUP($A89,'Annex 2 EHV charges'!$A:$O,9,FALSE)=0,"",VLOOKUP($A89,'Annex 2 EHV charges'!$A:$O,9,FALSE)),"")</f>
        <v/>
      </c>
      <c r="G89" s="68" t="str">
        <f>IFERROR(IF(VLOOKUP($A89,'Annex 2 EHV charges'!$A:$O,10,FALSE)=0,"",VLOOKUP($A89,'Annex 2 EHV charges'!$A:$O,10,FALSE)),"")</f>
        <v/>
      </c>
      <c r="H89" s="68" t="str">
        <f>IFERROR(IF(VLOOKUP($A89,'Annex 2 EHV charges'!$A:$O,11,FALSE)=0,"",VLOOKUP($A89,'Annex 2 EHV charges'!$A:$O,11,FALSE)),"")</f>
        <v/>
      </c>
    </row>
    <row r="90" spans="1:8" x14ac:dyDescent="0.2">
      <c r="A90" s="69" t="str">
        <f t="array" ref="A90">IFERROR(INDEX('Annex 2 EHV charges'!$A$10:$A$11, MATCH(0, IF(ISBLANK('Annex 2 EHV charges'!$A$10:$A$11),1, COUNTIF(A$4:$A89, 'Annex 2 EHV charges'!$A$10:$A$11)), 0)),"")</f>
        <v/>
      </c>
      <c r="B90" s="70" t="str">
        <f>IF($A90="","",VLOOKUP($A90,'Annex 2 EHV charges'!$A:$O,2,0))</f>
        <v/>
      </c>
      <c r="C90" s="71" t="str">
        <f>IF($A90="","",VLOOKUP($A90,'Annex 2 EHV charges'!$A:$O,3,0))</f>
        <v/>
      </c>
      <c r="D90" s="69" t="str">
        <f>IF($A90="","",VLOOKUP($A90,'Annex 2 EHV charges'!$A:$O,7,0))</f>
        <v/>
      </c>
      <c r="E90" s="67" t="str">
        <f>IFERROR(IF(VLOOKUP($A90,'Annex 2 EHV charges'!$A:$O,8,FALSE)=0,"",VLOOKUP($A90,'Annex 2 EHV charges'!$A:$O,8,FALSE)),"")</f>
        <v/>
      </c>
      <c r="F90" s="68" t="str">
        <f>IFERROR(IF(VLOOKUP($A90,'Annex 2 EHV charges'!$A:$O,9,FALSE)=0,"",VLOOKUP($A90,'Annex 2 EHV charges'!$A:$O,9,FALSE)),"")</f>
        <v/>
      </c>
      <c r="G90" s="68" t="str">
        <f>IFERROR(IF(VLOOKUP($A90,'Annex 2 EHV charges'!$A:$O,10,FALSE)=0,"",VLOOKUP($A90,'Annex 2 EHV charges'!$A:$O,10,FALSE)),"")</f>
        <v/>
      </c>
      <c r="H90" s="68" t="str">
        <f>IFERROR(IF(VLOOKUP($A90,'Annex 2 EHV charges'!$A:$O,11,FALSE)=0,"",VLOOKUP($A90,'Annex 2 EHV charges'!$A:$O,11,FALSE)),"")</f>
        <v/>
      </c>
    </row>
    <row r="91" spans="1:8" ht="30" customHeight="1" x14ac:dyDescent="0.2">
      <c r="A91" s="69" t="str">
        <f t="array" ref="A91">IFERROR(INDEX('Annex 2 EHV charges'!$A$10:$A$11, MATCH(0, IF(ISBLANK('Annex 2 EHV charges'!$A$10:$A$11),1, COUNTIF(A$4:$A90, 'Annex 2 EHV charges'!$A$10:$A$11)), 0)),"")</f>
        <v/>
      </c>
      <c r="B91" s="70" t="str">
        <f>IF($A91="","",VLOOKUP($A91,'Annex 2 EHV charges'!$A:$O,2,0))</f>
        <v/>
      </c>
      <c r="C91" s="71" t="str">
        <f>IF($A91="","",VLOOKUP($A91,'Annex 2 EHV charges'!$A:$O,3,0))</f>
        <v/>
      </c>
      <c r="D91" s="69" t="str">
        <f>IF($A91="","",VLOOKUP($A91,'Annex 2 EHV charges'!$A:$O,7,0))</f>
        <v/>
      </c>
      <c r="E91" s="67" t="str">
        <f>IFERROR(IF(VLOOKUP($A91,'Annex 2 EHV charges'!$A:$O,8,FALSE)=0,"",VLOOKUP($A91,'Annex 2 EHV charges'!$A:$O,8,FALSE)),"")</f>
        <v/>
      </c>
      <c r="F91" s="68" t="str">
        <f>IFERROR(IF(VLOOKUP($A91,'Annex 2 EHV charges'!$A:$O,9,FALSE)=0,"",VLOOKUP($A91,'Annex 2 EHV charges'!$A:$O,9,FALSE)),"")</f>
        <v/>
      </c>
      <c r="G91" s="68" t="str">
        <f>IFERROR(IF(VLOOKUP($A91,'Annex 2 EHV charges'!$A:$O,10,FALSE)=0,"",VLOOKUP($A91,'Annex 2 EHV charges'!$A:$O,10,FALSE)),"")</f>
        <v/>
      </c>
      <c r="H91" s="68" t="str">
        <f>IFERROR(IF(VLOOKUP($A91,'Annex 2 EHV charges'!$A:$O,11,FALSE)=0,"",VLOOKUP($A91,'Annex 2 EHV charges'!$A:$O,11,FALSE)),"")</f>
        <v/>
      </c>
    </row>
    <row r="92" spans="1:8" ht="30" customHeight="1" x14ac:dyDescent="0.2">
      <c r="A92" s="69" t="str">
        <f t="array" ref="A92">IFERROR(INDEX('Annex 2 EHV charges'!$A$10:$A$11, MATCH(0, IF(ISBLANK('Annex 2 EHV charges'!$A$10:$A$11),1, COUNTIF(A$4:$A91, 'Annex 2 EHV charges'!$A$10:$A$11)), 0)),"")</f>
        <v/>
      </c>
      <c r="B92" s="70" t="str">
        <f>IF($A92="","",VLOOKUP($A92,'Annex 2 EHV charges'!$A:$O,2,0))</f>
        <v/>
      </c>
      <c r="C92" s="71" t="str">
        <f>IF($A92="","",VLOOKUP($A92,'Annex 2 EHV charges'!$A:$O,3,0))</f>
        <v/>
      </c>
      <c r="D92" s="69" t="str">
        <f>IF($A92="","",VLOOKUP($A92,'Annex 2 EHV charges'!$A:$O,7,0))</f>
        <v/>
      </c>
      <c r="E92" s="67" t="str">
        <f>IFERROR(IF(VLOOKUP($A92,'Annex 2 EHV charges'!$A:$O,8,FALSE)=0,"",VLOOKUP($A92,'Annex 2 EHV charges'!$A:$O,8,FALSE)),"")</f>
        <v/>
      </c>
      <c r="F92" s="68" t="str">
        <f>IFERROR(IF(VLOOKUP($A92,'Annex 2 EHV charges'!$A:$O,9,FALSE)=0,"",VLOOKUP($A92,'Annex 2 EHV charges'!$A:$O,9,FALSE)),"")</f>
        <v/>
      </c>
      <c r="G92" s="68" t="str">
        <f>IFERROR(IF(VLOOKUP($A92,'Annex 2 EHV charges'!$A:$O,10,FALSE)=0,"",VLOOKUP($A92,'Annex 2 EHV charges'!$A:$O,10,FALSE)),"")</f>
        <v/>
      </c>
      <c r="H92" s="68" t="str">
        <f>IFERROR(IF(VLOOKUP($A92,'Annex 2 EHV charges'!$A:$O,11,FALSE)=0,"",VLOOKUP($A92,'Annex 2 EHV charges'!$A:$O,11,FALSE)),"")</f>
        <v/>
      </c>
    </row>
    <row r="93" spans="1:8" ht="30" customHeight="1" x14ac:dyDescent="0.2">
      <c r="A93" s="69" t="str">
        <f t="array" ref="A93">IFERROR(INDEX('Annex 2 EHV charges'!$A$10:$A$11, MATCH(0, IF(ISBLANK('Annex 2 EHV charges'!$A$10:$A$11),1, COUNTIF(A$4:$A92, 'Annex 2 EHV charges'!$A$10:$A$11)), 0)),"")</f>
        <v/>
      </c>
      <c r="B93" s="70" t="str">
        <f>IF($A93="","",VLOOKUP($A93,'Annex 2 EHV charges'!$A:$O,2,0))</f>
        <v/>
      </c>
      <c r="C93" s="71" t="str">
        <f>IF($A93="","",VLOOKUP($A93,'Annex 2 EHV charges'!$A:$O,3,0))</f>
        <v/>
      </c>
      <c r="D93" s="69" t="str">
        <f>IF($A93="","",VLOOKUP($A93,'Annex 2 EHV charges'!$A:$O,7,0))</f>
        <v/>
      </c>
      <c r="E93" s="67" t="str">
        <f>IFERROR(IF(VLOOKUP($A93,'Annex 2 EHV charges'!$A:$O,8,FALSE)=0,"",VLOOKUP($A93,'Annex 2 EHV charges'!$A:$O,8,FALSE)),"")</f>
        <v/>
      </c>
      <c r="F93" s="68" t="str">
        <f>IFERROR(IF(VLOOKUP($A93,'Annex 2 EHV charges'!$A:$O,9,FALSE)=0,"",VLOOKUP($A93,'Annex 2 EHV charges'!$A:$O,9,FALSE)),"")</f>
        <v/>
      </c>
      <c r="G93" s="68" t="str">
        <f>IFERROR(IF(VLOOKUP($A93,'Annex 2 EHV charges'!$A:$O,10,FALSE)=0,"",VLOOKUP($A93,'Annex 2 EHV charges'!$A:$O,10,FALSE)),"")</f>
        <v/>
      </c>
      <c r="H93" s="68" t="str">
        <f>IFERROR(IF(VLOOKUP($A93,'Annex 2 EHV charges'!$A:$O,11,FALSE)=0,"",VLOOKUP($A93,'Annex 2 EHV charges'!$A:$O,11,FALSE)),"")</f>
        <v/>
      </c>
    </row>
    <row r="94" spans="1:8" ht="30" customHeight="1" x14ac:dyDescent="0.2">
      <c r="A94" s="69" t="str">
        <f t="array" ref="A94">IFERROR(INDEX('Annex 2 EHV charges'!$A$10:$A$11, MATCH(0, IF(ISBLANK('Annex 2 EHV charges'!$A$10:$A$11),1, COUNTIF(A$4:$A93, 'Annex 2 EHV charges'!$A$10:$A$11)), 0)),"")</f>
        <v/>
      </c>
      <c r="B94" s="70" t="str">
        <f>IF($A94="","",VLOOKUP($A94,'Annex 2 EHV charges'!$A:$O,2,0))</f>
        <v/>
      </c>
      <c r="C94" s="71" t="str">
        <f>IF($A94="","",VLOOKUP($A94,'Annex 2 EHV charges'!$A:$O,3,0))</f>
        <v/>
      </c>
      <c r="D94" s="69" t="str">
        <f>IF($A94="","",VLOOKUP($A94,'Annex 2 EHV charges'!$A:$O,7,0))</f>
        <v/>
      </c>
      <c r="E94" s="67" t="str">
        <f>IFERROR(IF(VLOOKUP($A94,'Annex 2 EHV charges'!$A:$O,8,FALSE)=0,"",VLOOKUP($A94,'Annex 2 EHV charges'!$A:$O,8,FALSE)),"")</f>
        <v/>
      </c>
      <c r="F94" s="68" t="str">
        <f>IFERROR(IF(VLOOKUP($A94,'Annex 2 EHV charges'!$A:$O,9,FALSE)=0,"",VLOOKUP($A94,'Annex 2 EHV charges'!$A:$O,9,FALSE)),"")</f>
        <v/>
      </c>
      <c r="G94" s="68" t="str">
        <f>IFERROR(IF(VLOOKUP($A94,'Annex 2 EHV charges'!$A:$O,10,FALSE)=0,"",VLOOKUP($A94,'Annex 2 EHV charges'!$A:$O,10,FALSE)),"")</f>
        <v/>
      </c>
      <c r="H94" s="68" t="str">
        <f>IFERROR(IF(VLOOKUP($A94,'Annex 2 EHV charges'!$A:$O,11,FALSE)=0,"",VLOOKUP($A94,'Annex 2 EHV charges'!$A:$O,11,FALSE)),"")</f>
        <v/>
      </c>
    </row>
    <row r="95" spans="1:8" ht="30" customHeight="1" x14ac:dyDescent="0.2">
      <c r="A95" s="69" t="str">
        <f t="array" ref="A95">IFERROR(INDEX('Annex 2 EHV charges'!$A$10:$A$11, MATCH(0, IF(ISBLANK('Annex 2 EHV charges'!$A$10:$A$11),1, COUNTIF(A$4:$A94, 'Annex 2 EHV charges'!$A$10:$A$11)), 0)),"")</f>
        <v/>
      </c>
      <c r="B95" s="70" t="str">
        <f>IF($A95="","",VLOOKUP($A95,'Annex 2 EHV charges'!$A:$O,2,0))</f>
        <v/>
      </c>
      <c r="C95" s="71" t="str">
        <f>IF($A95="","",VLOOKUP($A95,'Annex 2 EHV charges'!$A:$O,3,0))</f>
        <v/>
      </c>
      <c r="D95" s="69" t="str">
        <f>IF($A95="","",VLOOKUP($A95,'Annex 2 EHV charges'!$A:$O,7,0))</f>
        <v/>
      </c>
      <c r="E95" s="67" t="str">
        <f>IFERROR(IF(VLOOKUP($A95,'Annex 2 EHV charges'!$A:$O,8,FALSE)=0,"",VLOOKUP($A95,'Annex 2 EHV charges'!$A:$O,8,FALSE)),"")</f>
        <v/>
      </c>
      <c r="F95" s="68" t="str">
        <f>IFERROR(IF(VLOOKUP($A95,'Annex 2 EHV charges'!$A:$O,9,FALSE)=0,"",VLOOKUP($A95,'Annex 2 EHV charges'!$A:$O,9,FALSE)),"")</f>
        <v/>
      </c>
      <c r="G95" s="68" t="str">
        <f>IFERROR(IF(VLOOKUP($A95,'Annex 2 EHV charges'!$A:$O,10,FALSE)=0,"",VLOOKUP($A95,'Annex 2 EHV charges'!$A:$O,10,FALSE)),"")</f>
        <v/>
      </c>
      <c r="H95" s="68" t="str">
        <f>IFERROR(IF(VLOOKUP($A95,'Annex 2 EHV charges'!$A:$O,11,FALSE)=0,"",VLOOKUP($A95,'Annex 2 EHV charges'!$A:$O,11,FALSE)),"")</f>
        <v/>
      </c>
    </row>
    <row r="96" spans="1:8" ht="30" customHeight="1" x14ac:dyDescent="0.2">
      <c r="A96" s="69" t="str">
        <f t="array" ref="A96">IFERROR(INDEX('Annex 2 EHV charges'!$A$10:$A$11, MATCH(0, IF(ISBLANK('Annex 2 EHV charges'!$A$10:$A$11),1, COUNTIF(A$4:$A95, 'Annex 2 EHV charges'!$A$10:$A$11)), 0)),"")</f>
        <v/>
      </c>
      <c r="B96" s="70" t="str">
        <f>IF($A96="","",VLOOKUP($A96,'Annex 2 EHV charges'!$A:$O,2,0))</f>
        <v/>
      </c>
      <c r="C96" s="71" t="str">
        <f>IF($A96="","",VLOOKUP($A96,'Annex 2 EHV charges'!$A:$O,3,0))</f>
        <v/>
      </c>
      <c r="D96" s="69" t="str">
        <f>IF($A96="","",VLOOKUP($A96,'Annex 2 EHV charges'!$A:$O,7,0))</f>
        <v/>
      </c>
      <c r="E96" s="67" t="str">
        <f>IFERROR(IF(VLOOKUP($A96,'Annex 2 EHV charges'!$A:$O,8,FALSE)=0,"",VLOOKUP($A96,'Annex 2 EHV charges'!$A:$O,8,FALSE)),"")</f>
        <v/>
      </c>
      <c r="F96" s="68" t="str">
        <f>IFERROR(IF(VLOOKUP($A96,'Annex 2 EHV charges'!$A:$O,9,FALSE)=0,"",VLOOKUP($A96,'Annex 2 EHV charges'!$A:$O,9,FALSE)),"")</f>
        <v/>
      </c>
      <c r="G96" s="68" t="str">
        <f>IFERROR(IF(VLOOKUP($A96,'Annex 2 EHV charges'!$A:$O,10,FALSE)=0,"",VLOOKUP($A96,'Annex 2 EHV charges'!$A:$O,10,FALSE)),"")</f>
        <v/>
      </c>
      <c r="H96" s="68" t="str">
        <f>IFERROR(IF(VLOOKUP($A96,'Annex 2 EHV charges'!$A:$O,11,FALSE)=0,"",VLOOKUP($A96,'Annex 2 EHV charges'!$A:$O,11,FALSE)),"")</f>
        <v/>
      </c>
    </row>
    <row r="97" spans="1:8" ht="30" customHeight="1" x14ac:dyDescent="0.2">
      <c r="A97" s="69" t="str">
        <f t="array" ref="A97">IFERROR(INDEX('Annex 2 EHV charges'!$A$10:$A$11, MATCH(0, IF(ISBLANK('Annex 2 EHV charges'!$A$10:$A$11),1, COUNTIF(A$4:$A96, 'Annex 2 EHV charges'!$A$10:$A$11)), 0)),"")</f>
        <v/>
      </c>
      <c r="B97" s="70" t="str">
        <f>IF($A97="","",VLOOKUP($A97,'Annex 2 EHV charges'!$A:$O,2,0))</f>
        <v/>
      </c>
      <c r="C97" s="71" t="str">
        <f>IF($A97="","",VLOOKUP($A97,'Annex 2 EHV charges'!$A:$O,3,0))</f>
        <v/>
      </c>
      <c r="D97" s="69" t="str">
        <f>IF($A97="","",VLOOKUP($A97,'Annex 2 EHV charges'!$A:$O,7,0))</f>
        <v/>
      </c>
      <c r="E97" s="67" t="str">
        <f>IFERROR(IF(VLOOKUP($A97,'Annex 2 EHV charges'!$A:$O,8,FALSE)=0,"",VLOOKUP($A97,'Annex 2 EHV charges'!$A:$O,8,FALSE)),"")</f>
        <v/>
      </c>
      <c r="F97" s="68" t="str">
        <f>IFERROR(IF(VLOOKUP($A97,'Annex 2 EHV charges'!$A:$O,9,FALSE)=0,"",VLOOKUP($A97,'Annex 2 EHV charges'!$A:$O,9,FALSE)),"")</f>
        <v/>
      </c>
      <c r="G97" s="68" t="str">
        <f>IFERROR(IF(VLOOKUP($A97,'Annex 2 EHV charges'!$A:$O,10,FALSE)=0,"",VLOOKUP($A97,'Annex 2 EHV charges'!$A:$O,10,FALSE)),"")</f>
        <v/>
      </c>
      <c r="H97" s="68" t="str">
        <f>IFERROR(IF(VLOOKUP($A97,'Annex 2 EHV charges'!$A:$O,11,FALSE)=0,"",VLOOKUP($A97,'Annex 2 EHV charges'!$A:$O,11,FALSE)),"")</f>
        <v/>
      </c>
    </row>
    <row r="98" spans="1:8" ht="30" customHeight="1" x14ac:dyDescent="0.2">
      <c r="A98" s="69" t="str">
        <f t="array" ref="A98">IFERROR(INDEX('Annex 2 EHV charges'!$A$10:$A$11, MATCH(0, IF(ISBLANK('Annex 2 EHV charges'!$A$10:$A$11),1, COUNTIF(A$4:$A97, 'Annex 2 EHV charges'!$A$10:$A$11)), 0)),"")</f>
        <v/>
      </c>
      <c r="B98" s="70" t="str">
        <f>IF($A98="","",VLOOKUP($A98,'Annex 2 EHV charges'!$A:$O,2,0))</f>
        <v/>
      </c>
      <c r="C98" s="71" t="str">
        <f>IF($A98="","",VLOOKUP($A98,'Annex 2 EHV charges'!$A:$O,3,0))</f>
        <v/>
      </c>
      <c r="D98" s="69" t="str">
        <f>IF($A98="","",VLOOKUP($A98,'Annex 2 EHV charges'!$A:$O,7,0))</f>
        <v/>
      </c>
      <c r="E98" s="67" t="str">
        <f>IFERROR(IF(VLOOKUP($A98,'Annex 2 EHV charges'!$A:$O,8,FALSE)=0,"",VLOOKUP($A98,'Annex 2 EHV charges'!$A:$O,8,FALSE)),"")</f>
        <v/>
      </c>
      <c r="F98" s="68" t="str">
        <f>IFERROR(IF(VLOOKUP($A98,'Annex 2 EHV charges'!$A:$O,9,FALSE)=0,"",VLOOKUP($A98,'Annex 2 EHV charges'!$A:$O,9,FALSE)),"")</f>
        <v/>
      </c>
      <c r="G98" s="68" t="str">
        <f>IFERROR(IF(VLOOKUP($A98,'Annex 2 EHV charges'!$A:$O,10,FALSE)=0,"",VLOOKUP($A98,'Annex 2 EHV charges'!$A:$O,10,FALSE)),"")</f>
        <v/>
      </c>
      <c r="H98" s="68" t="str">
        <f>IFERROR(IF(VLOOKUP($A98,'Annex 2 EHV charges'!$A:$O,11,FALSE)=0,"",VLOOKUP($A98,'Annex 2 EHV charges'!$A:$O,11,FALSE)),"")</f>
        <v/>
      </c>
    </row>
    <row r="99" spans="1:8" ht="30" customHeight="1" x14ac:dyDescent="0.2">
      <c r="A99" s="69" t="str">
        <f t="array" ref="A99">IFERROR(INDEX('Annex 2 EHV charges'!$A$10:$A$11, MATCH(0, IF(ISBLANK('Annex 2 EHV charges'!$A$10:$A$11),1, COUNTIF(A$4:$A98, 'Annex 2 EHV charges'!$A$10:$A$11)), 0)),"")</f>
        <v/>
      </c>
      <c r="B99" s="70" t="str">
        <f>IF($A99="","",VLOOKUP($A99,'Annex 2 EHV charges'!$A:$O,2,0))</f>
        <v/>
      </c>
      <c r="C99" s="71" t="str">
        <f>IF($A99="","",VLOOKUP($A99,'Annex 2 EHV charges'!$A:$O,3,0))</f>
        <v/>
      </c>
      <c r="D99" s="69" t="str">
        <f>IF($A99="","",VLOOKUP($A99,'Annex 2 EHV charges'!$A:$O,7,0))</f>
        <v/>
      </c>
      <c r="E99" s="67" t="str">
        <f>IFERROR(IF(VLOOKUP($A99,'Annex 2 EHV charges'!$A:$O,8,FALSE)=0,"",VLOOKUP($A99,'Annex 2 EHV charges'!$A:$O,8,FALSE)),"")</f>
        <v/>
      </c>
      <c r="F99" s="68" t="str">
        <f>IFERROR(IF(VLOOKUP($A99,'Annex 2 EHV charges'!$A:$O,9,FALSE)=0,"",VLOOKUP($A99,'Annex 2 EHV charges'!$A:$O,9,FALSE)),"")</f>
        <v/>
      </c>
      <c r="G99" s="68" t="str">
        <f>IFERROR(IF(VLOOKUP($A99,'Annex 2 EHV charges'!$A:$O,10,FALSE)=0,"",VLOOKUP($A99,'Annex 2 EHV charges'!$A:$O,10,FALSE)),"")</f>
        <v/>
      </c>
      <c r="H99" s="68" t="str">
        <f>IFERROR(IF(VLOOKUP($A99,'Annex 2 EHV charges'!$A:$O,11,FALSE)=0,"",VLOOKUP($A99,'Annex 2 EHV charges'!$A:$O,11,FALSE)),"")</f>
        <v/>
      </c>
    </row>
    <row r="100" spans="1:8" ht="30" customHeight="1" x14ac:dyDescent="0.2">
      <c r="A100" s="69" t="str">
        <f t="array" ref="A100">IFERROR(INDEX('Annex 2 EHV charges'!$A$10:$A$11, MATCH(0, IF(ISBLANK('Annex 2 EHV charges'!$A$10:$A$11),1, COUNTIF(A$4:$A99, 'Annex 2 EHV charges'!$A$10:$A$11)), 0)),"")</f>
        <v/>
      </c>
      <c r="B100" s="70" t="str">
        <f>IF($A100="","",VLOOKUP($A100,'Annex 2 EHV charges'!$A:$O,2,0))</f>
        <v/>
      </c>
      <c r="C100" s="71" t="str">
        <f>IF($A100="","",VLOOKUP($A100,'Annex 2 EHV charges'!$A:$O,3,0))</f>
        <v/>
      </c>
      <c r="D100" s="69" t="str">
        <f>IF($A100="","",VLOOKUP($A100,'Annex 2 EHV charges'!$A:$O,7,0))</f>
        <v/>
      </c>
      <c r="E100" s="67" t="str">
        <f>IFERROR(IF(VLOOKUP($A100,'Annex 2 EHV charges'!$A:$O,8,FALSE)=0,"",VLOOKUP($A100,'Annex 2 EHV charges'!$A:$O,8,FALSE)),"")</f>
        <v/>
      </c>
      <c r="F100" s="68" t="str">
        <f>IFERROR(IF(VLOOKUP($A100,'Annex 2 EHV charges'!$A:$O,9,FALSE)=0,"",VLOOKUP($A100,'Annex 2 EHV charges'!$A:$O,9,FALSE)),"")</f>
        <v/>
      </c>
      <c r="G100" s="68" t="str">
        <f>IFERROR(IF(VLOOKUP($A100,'Annex 2 EHV charges'!$A:$O,10,FALSE)=0,"",VLOOKUP($A100,'Annex 2 EHV charges'!$A:$O,10,FALSE)),"")</f>
        <v/>
      </c>
      <c r="H100" s="68" t="str">
        <f>IFERROR(IF(VLOOKUP($A100,'Annex 2 EHV charges'!$A:$O,11,FALSE)=0,"",VLOOKUP($A100,'Annex 2 EHV charges'!$A:$O,11,FALSE)),"")</f>
        <v/>
      </c>
    </row>
    <row r="101" spans="1:8" ht="30" customHeight="1" x14ac:dyDescent="0.2">
      <c r="A101" s="69" t="str">
        <f t="array" ref="A101">IFERROR(INDEX('Annex 2 EHV charges'!$A$10:$A$11, MATCH(0, IF(ISBLANK('Annex 2 EHV charges'!$A$10:$A$11),1, COUNTIF(A$4:$A100, 'Annex 2 EHV charges'!$A$10:$A$11)), 0)),"")</f>
        <v/>
      </c>
      <c r="B101" s="70" t="str">
        <f>IF($A101="","",VLOOKUP($A101,'Annex 2 EHV charges'!$A:$O,2,0))</f>
        <v/>
      </c>
      <c r="C101" s="71" t="str">
        <f>IF($A101="","",VLOOKUP($A101,'Annex 2 EHV charges'!$A:$O,3,0))</f>
        <v/>
      </c>
      <c r="D101" s="69" t="str">
        <f>IF($A101="","",VLOOKUP($A101,'Annex 2 EHV charges'!$A:$O,7,0))</f>
        <v/>
      </c>
      <c r="E101" s="67" t="str">
        <f>IFERROR(IF(VLOOKUP($A101,'Annex 2 EHV charges'!$A:$O,8,FALSE)=0,"",VLOOKUP($A101,'Annex 2 EHV charges'!$A:$O,8,FALSE)),"")</f>
        <v/>
      </c>
      <c r="F101" s="68" t="str">
        <f>IFERROR(IF(VLOOKUP($A101,'Annex 2 EHV charges'!$A:$O,9,FALSE)=0,"",VLOOKUP($A101,'Annex 2 EHV charges'!$A:$O,9,FALSE)),"")</f>
        <v/>
      </c>
      <c r="G101" s="68" t="str">
        <f>IFERROR(IF(VLOOKUP($A101,'Annex 2 EHV charges'!$A:$O,10,FALSE)=0,"",VLOOKUP($A101,'Annex 2 EHV charges'!$A:$O,10,FALSE)),"")</f>
        <v/>
      </c>
      <c r="H101" s="68" t="str">
        <f>IFERROR(IF(VLOOKUP($A101,'Annex 2 EHV charges'!$A:$O,11,FALSE)=0,"",VLOOKUP($A101,'Annex 2 EHV charges'!$A:$O,11,FALSE)),"")</f>
        <v/>
      </c>
    </row>
    <row r="102" spans="1:8" ht="30" customHeight="1" x14ac:dyDescent="0.2">
      <c r="A102" s="69" t="str">
        <f t="array" ref="A102">IFERROR(INDEX('Annex 2 EHV charges'!$A$10:$A$11, MATCH(0, IF(ISBLANK('Annex 2 EHV charges'!$A$10:$A$11),1, COUNTIF(A$4:$A101, 'Annex 2 EHV charges'!$A$10:$A$11)), 0)),"")</f>
        <v/>
      </c>
      <c r="B102" s="70" t="str">
        <f>IF($A102="","",VLOOKUP($A102,'Annex 2 EHV charges'!$A:$O,2,0))</f>
        <v/>
      </c>
      <c r="C102" s="71" t="str">
        <f>IF($A102="","",VLOOKUP($A102,'Annex 2 EHV charges'!$A:$O,3,0))</f>
        <v/>
      </c>
      <c r="D102" s="69" t="str">
        <f>IF($A102="","",VLOOKUP($A102,'Annex 2 EHV charges'!$A:$O,7,0))</f>
        <v/>
      </c>
      <c r="E102" s="67" t="str">
        <f>IFERROR(IF(VLOOKUP($A102,'Annex 2 EHV charges'!$A:$O,8,FALSE)=0,"",VLOOKUP($A102,'Annex 2 EHV charges'!$A:$O,8,FALSE)),"")</f>
        <v/>
      </c>
      <c r="F102" s="68" t="str">
        <f>IFERROR(IF(VLOOKUP($A102,'Annex 2 EHV charges'!$A:$O,9,FALSE)=0,"",VLOOKUP($A102,'Annex 2 EHV charges'!$A:$O,9,FALSE)),"")</f>
        <v/>
      </c>
      <c r="G102" s="68" t="str">
        <f>IFERROR(IF(VLOOKUP($A102,'Annex 2 EHV charges'!$A:$O,10,FALSE)=0,"",VLOOKUP($A102,'Annex 2 EHV charges'!$A:$O,10,FALSE)),"")</f>
        <v/>
      </c>
      <c r="H102" s="68" t="str">
        <f>IFERROR(IF(VLOOKUP($A102,'Annex 2 EHV charges'!$A:$O,11,FALSE)=0,"",VLOOKUP($A102,'Annex 2 EHV charges'!$A:$O,11,FALSE)),"")</f>
        <v/>
      </c>
    </row>
    <row r="103" spans="1:8" ht="30" customHeight="1" x14ac:dyDescent="0.2">
      <c r="A103" s="69" t="str">
        <f t="array" ref="A103">IFERROR(INDEX('Annex 2 EHV charges'!$A$10:$A$11, MATCH(0, IF(ISBLANK('Annex 2 EHV charges'!$A$10:$A$11),1, COUNTIF(A$4:$A102, 'Annex 2 EHV charges'!$A$10:$A$11)), 0)),"")</f>
        <v/>
      </c>
      <c r="B103" s="70" t="str">
        <f>IF($A103="","",VLOOKUP($A103,'Annex 2 EHV charges'!$A:$O,2,0))</f>
        <v/>
      </c>
      <c r="C103" s="71" t="str">
        <f>IF($A103="","",VLOOKUP($A103,'Annex 2 EHV charges'!$A:$O,3,0))</f>
        <v/>
      </c>
      <c r="D103" s="69" t="str">
        <f>IF($A103="","",VLOOKUP($A103,'Annex 2 EHV charges'!$A:$O,7,0))</f>
        <v/>
      </c>
      <c r="E103" s="67" t="str">
        <f>IFERROR(IF(VLOOKUP($A103,'Annex 2 EHV charges'!$A:$O,8,FALSE)=0,"",VLOOKUP($A103,'Annex 2 EHV charges'!$A:$O,8,FALSE)),"")</f>
        <v/>
      </c>
      <c r="F103" s="68" t="str">
        <f>IFERROR(IF(VLOOKUP($A103,'Annex 2 EHV charges'!$A:$O,9,FALSE)=0,"",VLOOKUP($A103,'Annex 2 EHV charges'!$A:$O,9,FALSE)),"")</f>
        <v/>
      </c>
      <c r="G103" s="68" t="str">
        <f>IFERROR(IF(VLOOKUP($A103,'Annex 2 EHV charges'!$A:$O,10,FALSE)=0,"",VLOOKUP($A103,'Annex 2 EHV charges'!$A:$O,10,FALSE)),"")</f>
        <v/>
      </c>
      <c r="H103" s="68" t="str">
        <f>IFERROR(IF(VLOOKUP($A103,'Annex 2 EHV charges'!$A:$O,11,FALSE)=0,"",VLOOKUP($A103,'Annex 2 EHV charges'!$A:$O,11,FALSE)),"")</f>
        <v/>
      </c>
    </row>
    <row r="104" spans="1:8" ht="30" customHeight="1" x14ac:dyDescent="0.2">
      <c r="A104" s="69" t="str">
        <f t="array" ref="A104">IFERROR(INDEX('Annex 2 EHV charges'!$A$10:$A$11, MATCH(0, IF(ISBLANK('Annex 2 EHV charges'!$A$10:$A$11),1, COUNTIF(A$4:$A103, 'Annex 2 EHV charges'!$A$10:$A$11)), 0)),"")</f>
        <v/>
      </c>
      <c r="B104" s="70" t="str">
        <f>IF($A104="","",VLOOKUP($A104,'Annex 2 EHV charges'!$A:$O,2,0))</f>
        <v/>
      </c>
      <c r="C104" s="71" t="str">
        <f>IF($A104="","",VLOOKUP($A104,'Annex 2 EHV charges'!$A:$O,3,0))</f>
        <v/>
      </c>
      <c r="D104" s="69" t="str">
        <f>IF($A104="","",VLOOKUP($A104,'Annex 2 EHV charges'!$A:$O,7,0))</f>
        <v/>
      </c>
      <c r="E104" s="67" t="str">
        <f>IFERROR(IF(VLOOKUP($A104,'Annex 2 EHV charges'!$A:$O,8,FALSE)=0,"",VLOOKUP($A104,'Annex 2 EHV charges'!$A:$O,8,FALSE)),"")</f>
        <v/>
      </c>
      <c r="F104" s="68" t="str">
        <f>IFERROR(IF(VLOOKUP($A104,'Annex 2 EHV charges'!$A:$O,9,FALSE)=0,"",VLOOKUP($A104,'Annex 2 EHV charges'!$A:$O,9,FALSE)),"")</f>
        <v/>
      </c>
      <c r="G104" s="68" t="str">
        <f>IFERROR(IF(VLOOKUP($A104,'Annex 2 EHV charges'!$A:$O,10,FALSE)=0,"",VLOOKUP($A104,'Annex 2 EHV charges'!$A:$O,10,FALSE)),"")</f>
        <v/>
      </c>
      <c r="H104" s="68" t="str">
        <f>IFERROR(IF(VLOOKUP($A104,'Annex 2 EHV charges'!$A:$O,11,FALSE)=0,"",VLOOKUP($A104,'Annex 2 EHV charges'!$A:$O,11,FALSE)),"")</f>
        <v/>
      </c>
    </row>
    <row r="105" spans="1:8" ht="30" customHeight="1" x14ac:dyDescent="0.2">
      <c r="A105" s="69" t="str">
        <f t="array" ref="A105">IFERROR(INDEX('Annex 2 EHV charges'!$A$10:$A$11, MATCH(0, IF(ISBLANK('Annex 2 EHV charges'!$A$10:$A$11),1, COUNTIF(A$4:$A104, 'Annex 2 EHV charges'!$A$10:$A$11)), 0)),"")</f>
        <v/>
      </c>
      <c r="B105" s="70" t="str">
        <f>IF($A105="","",VLOOKUP($A105,'Annex 2 EHV charges'!$A:$O,2,0))</f>
        <v/>
      </c>
      <c r="C105" s="71" t="str">
        <f>IF($A105="","",VLOOKUP($A105,'Annex 2 EHV charges'!$A:$O,3,0))</f>
        <v/>
      </c>
      <c r="D105" s="69" t="str">
        <f>IF($A105="","",VLOOKUP($A105,'Annex 2 EHV charges'!$A:$O,7,0))</f>
        <v/>
      </c>
      <c r="E105" s="67" t="str">
        <f>IFERROR(IF(VLOOKUP($A105,'Annex 2 EHV charges'!$A:$O,8,FALSE)=0,"",VLOOKUP($A105,'Annex 2 EHV charges'!$A:$O,8,FALSE)),"")</f>
        <v/>
      </c>
      <c r="F105" s="68" t="str">
        <f>IFERROR(IF(VLOOKUP($A105,'Annex 2 EHV charges'!$A:$O,9,FALSE)=0,"",VLOOKUP($A105,'Annex 2 EHV charges'!$A:$O,9,FALSE)),"")</f>
        <v/>
      </c>
      <c r="G105" s="68" t="str">
        <f>IFERROR(IF(VLOOKUP($A105,'Annex 2 EHV charges'!$A:$O,10,FALSE)=0,"",VLOOKUP($A105,'Annex 2 EHV charges'!$A:$O,10,FALSE)),"")</f>
        <v/>
      </c>
      <c r="H105" s="68" t="str">
        <f>IFERROR(IF(VLOOKUP($A105,'Annex 2 EHV charges'!$A:$O,11,FALSE)=0,"",VLOOKUP($A105,'Annex 2 EHV charges'!$A:$O,11,FALSE)),"")</f>
        <v/>
      </c>
    </row>
    <row r="106" spans="1:8" ht="30" customHeight="1" x14ac:dyDescent="0.2">
      <c r="A106" s="69" t="str">
        <f t="array" ref="A106">IFERROR(INDEX('Annex 2 EHV charges'!$A$10:$A$11, MATCH(0, IF(ISBLANK('Annex 2 EHV charges'!$A$10:$A$11),1, COUNTIF(A$4:$A105, 'Annex 2 EHV charges'!$A$10:$A$11)), 0)),"")</f>
        <v/>
      </c>
      <c r="B106" s="70" t="str">
        <f>IF($A106="","",VLOOKUP($A106,'Annex 2 EHV charges'!$A:$O,2,0))</f>
        <v/>
      </c>
      <c r="C106" s="71" t="str">
        <f>IF($A106="","",VLOOKUP($A106,'Annex 2 EHV charges'!$A:$O,3,0))</f>
        <v/>
      </c>
      <c r="D106" s="69" t="str">
        <f>IF($A106="","",VLOOKUP($A106,'Annex 2 EHV charges'!$A:$O,7,0))</f>
        <v/>
      </c>
      <c r="E106" s="67" t="str">
        <f>IFERROR(IF(VLOOKUP($A106,'Annex 2 EHV charges'!$A:$O,8,FALSE)=0,"",VLOOKUP($A106,'Annex 2 EHV charges'!$A:$O,8,FALSE)),"")</f>
        <v/>
      </c>
      <c r="F106" s="68" t="str">
        <f>IFERROR(IF(VLOOKUP($A106,'Annex 2 EHV charges'!$A:$O,9,FALSE)=0,"",VLOOKUP($A106,'Annex 2 EHV charges'!$A:$O,9,FALSE)),"")</f>
        <v/>
      </c>
      <c r="G106" s="68" t="str">
        <f>IFERROR(IF(VLOOKUP($A106,'Annex 2 EHV charges'!$A:$O,10,FALSE)=0,"",VLOOKUP($A106,'Annex 2 EHV charges'!$A:$O,10,FALSE)),"")</f>
        <v/>
      </c>
      <c r="H106" s="68" t="str">
        <f>IFERROR(IF(VLOOKUP($A106,'Annex 2 EHV charges'!$A:$O,11,FALSE)=0,"",VLOOKUP($A106,'Annex 2 EHV charges'!$A:$O,11,FALSE)),"")</f>
        <v/>
      </c>
    </row>
    <row r="107" spans="1:8" ht="30" customHeight="1" x14ac:dyDescent="0.2">
      <c r="A107" s="69" t="str">
        <f t="array" ref="A107">IFERROR(INDEX('Annex 2 EHV charges'!$A$10:$A$11, MATCH(0, IF(ISBLANK('Annex 2 EHV charges'!$A$10:$A$11),1, COUNTIF(A$4:$A106, 'Annex 2 EHV charges'!$A$10:$A$11)), 0)),"")</f>
        <v/>
      </c>
      <c r="B107" s="70" t="str">
        <f>IF($A107="","",VLOOKUP($A107,'Annex 2 EHV charges'!$A:$O,2,0))</f>
        <v/>
      </c>
      <c r="C107" s="71" t="str">
        <f>IF($A107="","",VLOOKUP($A107,'Annex 2 EHV charges'!$A:$O,3,0))</f>
        <v/>
      </c>
      <c r="D107" s="69" t="str">
        <f>IF($A107="","",VLOOKUP($A107,'Annex 2 EHV charges'!$A:$O,7,0))</f>
        <v/>
      </c>
      <c r="E107" s="67" t="str">
        <f>IFERROR(IF(VLOOKUP($A107,'Annex 2 EHV charges'!$A:$O,8,FALSE)=0,"",VLOOKUP($A107,'Annex 2 EHV charges'!$A:$O,8,FALSE)),"")</f>
        <v/>
      </c>
      <c r="F107" s="68" t="str">
        <f>IFERROR(IF(VLOOKUP($A107,'Annex 2 EHV charges'!$A:$O,9,FALSE)=0,"",VLOOKUP($A107,'Annex 2 EHV charges'!$A:$O,9,FALSE)),"")</f>
        <v/>
      </c>
      <c r="G107" s="68" t="str">
        <f>IFERROR(IF(VLOOKUP($A107,'Annex 2 EHV charges'!$A:$O,10,FALSE)=0,"",VLOOKUP($A107,'Annex 2 EHV charges'!$A:$O,10,FALSE)),"")</f>
        <v/>
      </c>
      <c r="H107" s="68" t="str">
        <f>IFERROR(IF(VLOOKUP($A107,'Annex 2 EHV charges'!$A:$O,11,FALSE)=0,"",VLOOKUP($A107,'Annex 2 EHV charges'!$A:$O,11,FALSE)),"")</f>
        <v/>
      </c>
    </row>
    <row r="108" spans="1:8" ht="30" customHeight="1" x14ac:dyDescent="0.2">
      <c r="A108" s="69" t="str">
        <f t="array" ref="A108">IFERROR(INDEX('Annex 2 EHV charges'!$A$10:$A$11, MATCH(0, IF(ISBLANK('Annex 2 EHV charges'!$A$10:$A$11),1, COUNTIF(A$4:$A107, 'Annex 2 EHV charges'!$A$10:$A$11)), 0)),"")</f>
        <v/>
      </c>
      <c r="B108" s="70" t="str">
        <f>IF($A108="","",VLOOKUP($A108,'Annex 2 EHV charges'!$A:$O,2,0))</f>
        <v/>
      </c>
      <c r="C108" s="71" t="str">
        <f>IF($A108="","",VLOOKUP($A108,'Annex 2 EHV charges'!$A:$O,3,0))</f>
        <v/>
      </c>
      <c r="D108" s="69" t="str">
        <f>IF($A108="","",VLOOKUP($A108,'Annex 2 EHV charges'!$A:$O,7,0))</f>
        <v/>
      </c>
      <c r="E108" s="67" t="str">
        <f>IFERROR(IF(VLOOKUP($A108,'Annex 2 EHV charges'!$A:$O,8,FALSE)=0,"",VLOOKUP($A108,'Annex 2 EHV charges'!$A:$O,8,FALSE)),"")</f>
        <v/>
      </c>
      <c r="F108" s="68" t="str">
        <f>IFERROR(IF(VLOOKUP($A108,'Annex 2 EHV charges'!$A:$O,9,FALSE)=0,"",VLOOKUP($A108,'Annex 2 EHV charges'!$A:$O,9,FALSE)),"")</f>
        <v/>
      </c>
      <c r="G108" s="68" t="str">
        <f>IFERROR(IF(VLOOKUP($A108,'Annex 2 EHV charges'!$A:$O,10,FALSE)=0,"",VLOOKUP($A108,'Annex 2 EHV charges'!$A:$O,10,FALSE)),"")</f>
        <v/>
      </c>
      <c r="H108" s="68" t="str">
        <f>IFERROR(IF(VLOOKUP($A108,'Annex 2 EHV charges'!$A:$O,11,FALSE)=0,"",VLOOKUP($A108,'Annex 2 EHV charges'!$A:$O,11,FALSE)),"")</f>
        <v/>
      </c>
    </row>
    <row r="109" spans="1:8" ht="30" customHeight="1" x14ac:dyDescent="0.2">
      <c r="A109" s="69" t="str">
        <f t="array" ref="A109">IFERROR(INDEX('Annex 2 EHV charges'!$A$10:$A$11, MATCH(0, IF(ISBLANK('Annex 2 EHV charges'!$A$10:$A$11),1, COUNTIF(A$4:$A108, 'Annex 2 EHV charges'!$A$10:$A$11)), 0)),"")</f>
        <v/>
      </c>
      <c r="B109" s="70" t="str">
        <f>IF($A109="","",VLOOKUP($A109,'Annex 2 EHV charges'!$A:$O,2,0))</f>
        <v/>
      </c>
      <c r="C109" s="71" t="str">
        <f>IF($A109="","",VLOOKUP($A109,'Annex 2 EHV charges'!$A:$O,3,0))</f>
        <v/>
      </c>
      <c r="D109" s="69" t="str">
        <f>IF($A109="","",VLOOKUP($A109,'Annex 2 EHV charges'!$A:$O,7,0))</f>
        <v/>
      </c>
      <c r="E109" s="67" t="str">
        <f>IFERROR(IF(VLOOKUP($A109,'Annex 2 EHV charges'!$A:$O,8,FALSE)=0,"",VLOOKUP($A109,'Annex 2 EHV charges'!$A:$O,8,FALSE)),"")</f>
        <v/>
      </c>
      <c r="F109" s="68" t="str">
        <f>IFERROR(IF(VLOOKUP($A109,'Annex 2 EHV charges'!$A:$O,9,FALSE)=0,"",VLOOKUP($A109,'Annex 2 EHV charges'!$A:$O,9,FALSE)),"")</f>
        <v/>
      </c>
      <c r="G109" s="68" t="str">
        <f>IFERROR(IF(VLOOKUP($A109,'Annex 2 EHV charges'!$A:$O,10,FALSE)=0,"",VLOOKUP($A109,'Annex 2 EHV charges'!$A:$O,10,FALSE)),"")</f>
        <v/>
      </c>
      <c r="H109" s="68" t="str">
        <f>IFERROR(IF(VLOOKUP($A109,'Annex 2 EHV charges'!$A:$O,11,FALSE)=0,"",VLOOKUP($A109,'Annex 2 EHV charges'!$A:$O,11,FALSE)),"")</f>
        <v/>
      </c>
    </row>
    <row r="110" spans="1:8" ht="30" customHeight="1" x14ac:dyDescent="0.2">
      <c r="A110" s="69" t="str">
        <f t="array" ref="A110">IFERROR(INDEX('Annex 2 EHV charges'!$A$10:$A$11, MATCH(0, IF(ISBLANK('Annex 2 EHV charges'!$A$10:$A$11),1, COUNTIF(A$4:$A109, 'Annex 2 EHV charges'!$A$10:$A$11)), 0)),"")</f>
        <v/>
      </c>
      <c r="B110" s="70" t="str">
        <f>IF($A110="","",VLOOKUP($A110,'Annex 2 EHV charges'!$A:$O,2,0))</f>
        <v/>
      </c>
      <c r="C110" s="71" t="str">
        <f>IF($A110="","",VLOOKUP($A110,'Annex 2 EHV charges'!$A:$O,3,0))</f>
        <v/>
      </c>
      <c r="D110" s="69" t="str">
        <f>IF($A110="","",VLOOKUP($A110,'Annex 2 EHV charges'!$A:$O,7,0))</f>
        <v/>
      </c>
      <c r="E110" s="67" t="str">
        <f>IFERROR(IF(VLOOKUP($A110,'Annex 2 EHV charges'!$A:$O,8,FALSE)=0,"",VLOOKUP($A110,'Annex 2 EHV charges'!$A:$O,8,FALSE)),"")</f>
        <v/>
      </c>
      <c r="F110" s="68" t="str">
        <f>IFERROR(IF(VLOOKUP($A110,'Annex 2 EHV charges'!$A:$O,9,FALSE)=0,"",VLOOKUP($A110,'Annex 2 EHV charges'!$A:$O,9,FALSE)),"")</f>
        <v/>
      </c>
      <c r="G110" s="68" t="str">
        <f>IFERROR(IF(VLOOKUP($A110,'Annex 2 EHV charges'!$A:$O,10,FALSE)=0,"",VLOOKUP($A110,'Annex 2 EHV charges'!$A:$O,10,FALSE)),"")</f>
        <v/>
      </c>
      <c r="H110" s="68" t="str">
        <f>IFERROR(IF(VLOOKUP($A110,'Annex 2 EHV charges'!$A:$O,11,FALSE)=0,"",VLOOKUP($A110,'Annex 2 EHV charges'!$A:$O,11,FALSE)),"")</f>
        <v/>
      </c>
    </row>
    <row r="111" spans="1:8" ht="30" customHeight="1" x14ac:dyDescent="0.2">
      <c r="A111" s="69" t="str">
        <f t="array" ref="A111">IFERROR(INDEX('Annex 2 EHV charges'!$A$10:$A$11, MATCH(0, IF(ISBLANK('Annex 2 EHV charges'!$A$10:$A$11),1, COUNTIF(A$4:$A110, 'Annex 2 EHV charges'!$A$10:$A$11)), 0)),"")</f>
        <v/>
      </c>
      <c r="B111" s="70" t="str">
        <f>IF($A111="","",VLOOKUP($A111,'Annex 2 EHV charges'!$A:$O,2,0))</f>
        <v/>
      </c>
      <c r="C111" s="71" t="str">
        <f>IF($A111="","",VLOOKUP($A111,'Annex 2 EHV charges'!$A:$O,3,0))</f>
        <v/>
      </c>
      <c r="D111" s="69" t="str">
        <f>IF($A111="","",VLOOKUP($A111,'Annex 2 EHV charges'!$A:$O,7,0))</f>
        <v/>
      </c>
      <c r="E111" s="67" t="str">
        <f>IFERROR(IF(VLOOKUP($A111,'Annex 2 EHV charges'!$A:$O,8,FALSE)=0,"",VLOOKUP($A111,'Annex 2 EHV charges'!$A:$O,8,FALSE)),"")</f>
        <v/>
      </c>
      <c r="F111" s="68" t="str">
        <f>IFERROR(IF(VLOOKUP($A111,'Annex 2 EHV charges'!$A:$O,9,FALSE)=0,"",VLOOKUP($A111,'Annex 2 EHV charges'!$A:$O,9,FALSE)),"")</f>
        <v/>
      </c>
      <c r="G111" s="68" t="str">
        <f>IFERROR(IF(VLOOKUP($A111,'Annex 2 EHV charges'!$A:$O,10,FALSE)=0,"",VLOOKUP($A111,'Annex 2 EHV charges'!$A:$O,10,FALSE)),"")</f>
        <v/>
      </c>
      <c r="H111" s="68" t="str">
        <f>IFERROR(IF(VLOOKUP($A111,'Annex 2 EHV charges'!$A:$O,11,FALSE)=0,"",VLOOKUP($A111,'Annex 2 EHV charges'!$A:$O,11,FALSE)),"")</f>
        <v/>
      </c>
    </row>
    <row r="112" spans="1:8" ht="30" customHeight="1" x14ac:dyDescent="0.2">
      <c r="A112" s="69" t="str">
        <f t="array" ref="A112">IFERROR(INDEX('Annex 2 EHV charges'!$A$10:$A$11, MATCH(0, IF(ISBLANK('Annex 2 EHV charges'!$A$10:$A$11),1, COUNTIF(A$4:$A111, 'Annex 2 EHV charges'!$A$10:$A$11)), 0)),"")</f>
        <v/>
      </c>
      <c r="B112" s="70" t="str">
        <f>IF($A112="","",VLOOKUP($A112,'Annex 2 EHV charges'!$A:$O,2,0))</f>
        <v/>
      </c>
      <c r="C112" s="71" t="str">
        <f>IF($A112="","",VLOOKUP($A112,'Annex 2 EHV charges'!$A:$O,3,0))</f>
        <v/>
      </c>
      <c r="D112" s="69" t="str">
        <f>IF($A112="","",VLOOKUP($A112,'Annex 2 EHV charges'!$A:$O,7,0))</f>
        <v/>
      </c>
      <c r="E112" s="67" t="str">
        <f>IFERROR(IF(VLOOKUP($A112,'Annex 2 EHV charges'!$A:$O,8,FALSE)=0,"",VLOOKUP($A112,'Annex 2 EHV charges'!$A:$O,8,FALSE)),"")</f>
        <v/>
      </c>
      <c r="F112" s="68" t="str">
        <f>IFERROR(IF(VLOOKUP($A112,'Annex 2 EHV charges'!$A:$O,9,FALSE)=0,"",VLOOKUP($A112,'Annex 2 EHV charges'!$A:$O,9,FALSE)),"")</f>
        <v/>
      </c>
      <c r="G112" s="68" t="str">
        <f>IFERROR(IF(VLOOKUP($A112,'Annex 2 EHV charges'!$A:$O,10,FALSE)=0,"",VLOOKUP($A112,'Annex 2 EHV charges'!$A:$O,10,FALSE)),"")</f>
        <v/>
      </c>
      <c r="H112" s="68" t="str">
        <f>IFERROR(IF(VLOOKUP($A112,'Annex 2 EHV charges'!$A:$O,11,FALSE)=0,"",VLOOKUP($A112,'Annex 2 EHV charges'!$A:$O,11,FALSE)),"")</f>
        <v/>
      </c>
    </row>
    <row r="113" spans="1:8" ht="30" customHeight="1" x14ac:dyDescent="0.2">
      <c r="A113" s="69" t="str">
        <f t="array" ref="A113">IFERROR(INDEX('Annex 2 EHV charges'!$A$10:$A$11, MATCH(0, IF(ISBLANK('Annex 2 EHV charges'!$A$10:$A$11),1, COUNTIF(A$4:$A112, 'Annex 2 EHV charges'!$A$10:$A$11)), 0)),"")</f>
        <v/>
      </c>
      <c r="B113" s="70" t="str">
        <f>IF($A113="","",VLOOKUP($A113,'Annex 2 EHV charges'!$A:$O,2,0))</f>
        <v/>
      </c>
      <c r="C113" s="71" t="str">
        <f>IF($A113="","",VLOOKUP($A113,'Annex 2 EHV charges'!$A:$O,3,0))</f>
        <v/>
      </c>
      <c r="D113" s="69" t="str">
        <f>IF($A113="","",VLOOKUP($A113,'Annex 2 EHV charges'!$A:$O,7,0))</f>
        <v/>
      </c>
      <c r="E113" s="67" t="str">
        <f>IFERROR(IF(VLOOKUP($A113,'Annex 2 EHV charges'!$A:$O,8,FALSE)=0,"",VLOOKUP($A113,'Annex 2 EHV charges'!$A:$O,8,FALSE)),"")</f>
        <v/>
      </c>
      <c r="F113" s="68" t="str">
        <f>IFERROR(IF(VLOOKUP($A113,'Annex 2 EHV charges'!$A:$O,9,FALSE)=0,"",VLOOKUP($A113,'Annex 2 EHV charges'!$A:$O,9,FALSE)),"")</f>
        <v/>
      </c>
      <c r="G113" s="68" t="str">
        <f>IFERROR(IF(VLOOKUP($A113,'Annex 2 EHV charges'!$A:$O,10,FALSE)=0,"",VLOOKUP($A113,'Annex 2 EHV charges'!$A:$O,10,FALSE)),"")</f>
        <v/>
      </c>
      <c r="H113" s="68" t="str">
        <f>IFERROR(IF(VLOOKUP($A113,'Annex 2 EHV charges'!$A:$O,11,FALSE)=0,"",VLOOKUP($A113,'Annex 2 EHV charges'!$A:$O,11,FALSE)),"")</f>
        <v/>
      </c>
    </row>
    <row r="114" spans="1:8" ht="30" customHeight="1" x14ac:dyDescent="0.2">
      <c r="A114" s="69" t="str">
        <f t="array" ref="A114">IFERROR(INDEX('Annex 2 EHV charges'!$A$10:$A$11, MATCH(0, IF(ISBLANK('Annex 2 EHV charges'!$A$10:$A$11),1, COUNTIF(A$4:$A113, 'Annex 2 EHV charges'!$A$10:$A$11)), 0)),"")</f>
        <v/>
      </c>
      <c r="B114" s="70" t="str">
        <f>IF($A114="","",VLOOKUP($A114,'Annex 2 EHV charges'!$A:$O,2,0))</f>
        <v/>
      </c>
      <c r="C114" s="71" t="str">
        <f>IF($A114="","",VLOOKUP($A114,'Annex 2 EHV charges'!$A:$O,3,0))</f>
        <v/>
      </c>
      <c r="D114" s="69" t="str">
        <f>IF($A114="","",VLOOKUP($A114,'Annex 2 EHV charges'!$A:$O,7,0))</f>
        <v/>
      </c>
      <c r="E114" s="67" t="str">
        <f>IFERROR(IF(VLOOKUP($A114,'Annex 2 EHV charges'!$A:$O,8,FALSE)=0,"",VLOOKUP($A114,'Annex 2 EHV charges'!$A:$O,8,FALSE)),"")</f>
        <v/>
      </c>
      <c r="F114" s="68" t="str">
        <f>IFERROR(IF(VLOOKUP($A114,'Annex 2 EHV charges'!$A:$O,9,FALSE)=0,"",VLOOKUP($A114,'Annex 2 EHV charges'!$A:$O,9,FALSE)),"")</f>
        <v/>
      </c>
      <c r="G114" s="68" t="str">
        <f>IFERROR(IF(VLOOKUP($A114,'Annex 2 EHV charges'!$A:$O,10,FALSE)=0,"",VLOOKUP($A114,'Annex 2 EHV charges'!$A:$O,10,FALSE)),"")</f>
        <v/>
      </c>
      <c r="H114" s="68" t="str">
        <f>IFERROR(IF(VLOOKUP($A114,'Annex 2 EHV charges'!$A:$O,11,FALSE)=0,"",VLOOKUP($A114,'Annex 2 EHV charges'!$A:$O,11,FALSE)),"")</f>
        <v/>
      </c>
    </row>
    <row r="115" spans="1:8" ht="30" customHeight="1" x14ac:dyDescent="0.2">
      <c r="A115" s="69" t="str">
        <f t="array" ref="A115">IFERROR(INDEX('Annex 2 EHV charges'!$A$10:$A$11, MATCH(0, IF(ISBLANK('Annex 2 EHV charges'!$A$10:$A$11),1, COUNTIF(A$4:$A114, 'Annex 2 EHV charges'!$A$10:$A$11)), 0)),"")</f>
        <v/>
      </c>
      <c r="B115" s="70" t="str">
        <f>IF($A115="","",VLOOKUP($A115,'Annex 2 EHV charges'!$A:$O,2,0))</f>
        <v/>
      </c>
      <c r="C115" s="71" t="str">
        <f>IF($A115="","",VLOOKUP($A115,'Annex 2 EHV charges'!$A:$O,3,0))</f>
        <v/>
      </c>
      <c r="D115" s="69" t="str">
        <f>IF($A115="","",VLOOKUP($A115,'Annex 2 EHV charges'!$A:$O,7,0))</f>
        <v/>
      </c>
      <c r="E115" s="67" t="str">
        <f>IFERROR(IF(VLOOKUP($A115,'Annex 2 EHV charges'!$A:$O,8,FALSE)=0,"",VLOOKUP($A115,'Annex 2 EHV charges'!$A:$O,8,FALSE)),"")</f>
        <v/>
      </c>
      <c r="F115" s="68" t="str">
        <f>IFERROR(IF(VLOOKUP($A115,'Annex 2 EHV charges'!$A:$O,9,FALSE)=0,"",VLOOKUP($A115,'Annex 2 EHV charges'!$A:$O,9,FALSE)),"")</f>
        <v/>
      </c>
      <c r="G115" s="68" t="str">
        <f>IFERROR(IF(VLOOKUP($A115,'Annex 2 EHV charges'!$A:$O,10,FALSE)=0,"",VLOOKUP($A115,'Annex 2 EHV charges'!$A:$O,10,FALSE)),"")</f>
        <v/>
      </c>
      <c r="H115" s="68" t="str">
        <f>IFERROR(IF(VLOOKUP($A115,'Annex 2 EHV charges'!$A:$O,11,FALSE)=0,"",VLOOKUP($A115,'Annex 2 EHV charges'!$A:$O,11,FALSE)),"")</f>
        <v/>
      </c>
    </row>
    <row r="116" spans="1:8" ht="30" customHeight="1" x14ac:dyDescent="0.2">
      <c r="A116" s="69" t="str">
        <f t="array" ref="A116">IFERROR(INDEX('Annex 2 EHV charges'!$A$10:$A$11, MATCH(0, IF(ISBLANK('Annex 2 EHV charges'!$A$10:$A$11),1, COUNTIF(A$4:$A115, 'Annex 2 EHV charges'!$A$10:$A$11)), 0)),"")</f>
        <v/>
      </c>
      <c r="B116" s="70" t="str">
        <f>IF($A116="","",VLOOKUP($A116,'Annex 2 EHV charges'!$A:$O,2,0))</f>
        <v/>
      </c>
      <c r="C116" s="71" t="str">
        <f>IF($A116="","",VLOOKUP($A116,'Annex 2 EHV charges'!$A:$O,3,0))</f>
        <v/>
      </c>
      <c r="D116" s="69" t="str">
        <f>IF($A116="","",VLOOKUP($A116,'Annex 2 EHV charges'!$A:$O,7,0))</f>
        <v/>
      </c>
      <c r="E116" s="67" t="str">
        <f>IFERROR(IF(VLOOKUP($A116,'Annex 2 EHV charges'!$A:$O,8,FALSE)=0,"",VLOOKUP($A116,'Annex 2 EHV charges'!$A:$O,8,FALSE)),"")</f>
        <v/>
      </c>
      <c r="F116" s="68" t="str">
        <f>IFERROR(IF(VLOOKUP($A116,'Annex 2 EHV charges'!$A:$O,9,FALSE)=0,"",VLOOKUP($A116,'Annex 2 EHV charges'!$A:$O,9,FALSE)),"")</f>
        <v/>
      </c>
      <c r="G116" s="68" t="str">
        <f>IFERROR(IF(VLOOKUP($A116,'Annex 2 EHV charges'!$A:$O,10,FALSE)=0,"",VLOOKUP($A116,'Annex 2 EHV charges'!$A:$O,10,FALSE)),"")</f>
        <v/>
      </c>
      <c r="H116" s="68" t="str">
        <f>IFERROR(IF(VLOOKUP($A116,'Annex 2 EHV charges'!$A:$O,11,FALSE)=0,"",VLOOKUP($A116,'Annex 2 EHV charges'!$A:$O,11,FALSE)),"")</f>
        <v/>
      </c>
    </row>
    <row r="117" spans="1:8" ht="30" customHeight="1" x14ac:dyDescent="0.2">
      <c r="A117" s="69" t="str">
        <f t="array" ref="A117">IFERROR(INDEX('Annex 2 EHV charges'!$A$10:$A$11, MATCH(0, IF(ISBLANK('Annex 2 EHV charges'!$A$10:$A$11),1, COUNTIF(A$4:$A116, 'Annex 2 EHV charges'!$A$10:$A$11)), 0)),"")</f>
        <v/>
      </c>
      <c r="B117" s="70" t="str">
        <f>IF($A117="","",VLOOKUP($A117,'Annex 2 EHV charges'!$A:$O,2,0))</f>
        <v/>
      </c>
      <c r="C117" s="71" t="str">
        <f>IF($A117="","",VLOOKUP($A117,'Annex 2 EHV charges'!$A:$O,3,0))</f>
        <v/>
      </c>
      <c r="D117" s="69" t="str">
        <f>IF($A117="","",VLOOKUP($A117,'Annex 2 EHV charges'!$A:$O,7,0))</f>
        <v/>
      </c>
      <c r="E117" s="67" t="str">
        <f>IFERROR(IF(VLOOKUP($A117,'Annex 2 EHV charges'!$A:$O,8,FALSE)=0,"",VLOOKUP($A117,'Annex 2 EHV charges'!$A:$O,8,FALSE)),"")</f>
        <v/>
      </c>
      <c r="F117" s="68" t="str">
        <f>IFERROR(IF(VLOOKUP($A117,'Annex 2 EHV charges'!$A:$O,9,FALSE)=0,"",VLOOKUP($A117,'Annex 2 EHV charges'!$A:$O,9,FALSE)),"")</f>
        <v/>
      </c>
      <c r="G117" s="68" t="str">
        <f>IFERROR(IF(VLOOKUP($A117,'Annex 2 EHV charges'!$A:$O,10,FALSE)=0,"",VLOOKUP($A117,'Annex 2 EHV charges'!$A:$O,10,FALSE)),"")</f>
        <v/>
      </c>
      <c r="H117" s="68" t="str">
        <f>IFERROR(IF(VLOOKUP($A117,'Annex 2 EHV charges'!$A:$O,11,FALSE)=0,"",VLOOKUP($A117,'Annex 2 EHV charges'!$A:$O,11,FALSE)),"")</f>
        <v/>
      </c>
    </row>
    <row r="118" spans="1:8" ht="30" customHeight="1" x14ac:dyDescent="0.2">
      <c r="A118" s="69" t="str">
        <f t="array" ref="A118">IFERROR(INDEX('Annex 2 EHV charges'!$A$10:$A$11, MATCH(0, IF(ISBLANK('Annex 2 EHV charges'!$A$10:$A$11),1, COUNTIF(A$4:$A117, 'Annex 2 EHV charges'!$A$10:$A$11)), 0)),"")</f>
        <v/>
      </c>
      <c r="B118" s="70" t="str">
        <f>IF($A118="","",VLOOKUP($A118,'Annex 2 EHV charges'!$A:$O,2,0))</f>
        <v/>
      </c>
      <c r="C118" s="71" t="str">
        <f>IF($A118="","",VLOOKUP($A118,'Annex 2 EHV charges'!$A:$O,3,0))</f>
        <v/>
      </c>
      <c r="D118" s="69" t="str">
        <f>IF($A118="","",VLOOKUP($A118,'Annex 2 EHV charges'!$A:$O,7,0))</f>
        <v/>
      </c>
      <c r="E118" s="67" t="str">
        <f>IFERROR(IF(VLOOKUP($A118,'Annex 2 EHV charges'!$A:$O,8,FALSE)=0,"",VLOOKUP($A118,'Annex 2 EHV charges'!$A:$O,8,FALSE)),"")</f>
        <v/>
      </c>
      <c r="F118" s="68" t="str">
        <f>IFERROR(IF(VLOOKUP($A118,'Annex 2 EHV charges'!$A:$O,9,FALSE)=0,"",VLOOKUP($A118,'Annex 2 EHV charges'!$A:$O,9,FALSE)),"")</f>
        <v/>
      </c>
      <c r="G118" s="68" t="str">
        <f>IFERROR(IF(VLOOKUP($A118,'Annex 2 EHV charges'!$A:$O,10,FALSE)=0,"",VLOOKUP($A118,'Annex 2 EHV charges'!$A:$O,10,FALSE)),"")</f>
        <v/>
      </c>
      <c r="H118" s="68" t="str">
        <f>IFERROR(IF(VLOOKUP($A118,'Annex 2 EHV charges'!$A:$O,11,FALSE)=0,"",VLOOKUP($A118,'Annex 2 EHV charges'!$A:$O,11,FALSE)),"")</f>
        <v/>
      </c>
    </row>
    <row r="119" spans="1:8" ht="30" customHeight="1" x14ac:dyDescent="0.2">
      <c r="A119" s="69" t="str">
        <f t="array" ref="A119">IFERROR(INDEX('Annex 2 EHV charges'!$A$10:$A$11, MATCH(0, IF(ISBLANK('Annex 2 EHV charges'!$A$10:$A$11),1, COUNTIF(A$4:$A118, 'Annex 2 EHV charges'!$A$10:$A$11)), 0)),"")</f>
        <v/>
      </c>
      <c r="B119" s="70" t="str">
        <f>IF($A119="","",VLOOKUP($A119,'Annex 2 EHV charges'!$A:$O,2,0))</f>
        <v/>
      </c>
      <c r="C119" s="71" t="str">
        <f>IF($A119="","",VLOOKUP($A119,'Annex 2 EHV charges'!$A:$O,3,0))</f>
        <v/>
      </c>
      <c r="D119" s="69" t="str">
        <f>IF($A119="","",VLOOKUP($A119,'Annex 2 EHV charges'!$A:$O,7,0))</f>
        <v/>
      </c>
      <c r="E119" s="67" t="str">
        <f>IFERROR(IF(VLOOKUP($A119,'Annex 2 EHV charges'!$A:$O,8,FALSE)=0,"",VLOOKUP($A119,'Annex 2 EHV charges'!$A:$O,8,FALSE)),"")</f>
        <v/>
      </c>
      <c r="F119" s="68" t="str">
        <f>IFERROR(IF(VLOOKUP($A119,'Annex 2 EHV charges'!$A:$O,9,FALSE)=0,"",VLOOKUP($A119,'Annex 2 EHV charges'!$A:$O,9,FALSE)),"")</f>
        <v/>
      </c>
      <c r="G119" s="68" t="str">
        <f>IFERROR(IF(VLOOKUP($A119,'Annex 2 EHV charges'!$A:$O,10,FALSE)=0,"",VLOOKUP($A119,'Annex 2 EHV charges'!$A:$O,10,FALSE)),"")</f>
        <v/>
      </c>
      <c r="H119" s="68" t="str">
        <f>IFERROR(IF(VLOOKUP($A119,'Annex 2 EHV charges'!$A:$O,11,FALSE)=0,"",VLOOKUP($A119,'Annex 2 EHV charges'!$A:$O,11,FALSE)),"")</f>
        <v/>
      </c>
    </row>
    <row r="120" spans="1:8" ht="30" customHeight="1" x14ac:dyDescent="0.2">
      <c r="A120" s="69" t="str">
        <f t="array" ref="A120">IFERROR(INDEX('Annex 2 EHV charges'!$A$10:$A$11, MATCH(0, IF(ISBLANK('Annex 2 EHV charges'!$A$10:$A$11),1, COUNTIF(A$4:$A119, 'Annex 2 EHV charges'!$A$10:$A$11)), 0)),"")</f>
        <v/>
      </c>
      <c r="B120" s="70" t="str">
        <f>IF($A120="","",VLOOKUP($A120,'Annex 2 EHV charges'!$A:$O,2,0))</f>
        <v/>
      </c>
      <c r="C120" s="71" t="str">
        <f>IF($A120="","",VLOOKUP($A120,'Annex 2 EHV charges'!$A:$O,3,0))</f>
        <v/>
      </c>
      <c r="D120" s="69" t="str">
        <f>IF($A120="","",VLOOKUP($A120,'Annex 2 EHV charges'!$A:$O,7,0))</f>
        <v/>
      </c>
      <c r="E120" s="67" t="str">
        <f>IFERROR(IF(VLOOKUP($A120,'Annex 2 EHV charges'!$A:$O,8,FALSE)=0,"",VLOOKUP($A120,'Annex 2 EHV charges'!$A:$O,8,FALSE)),"")</f>
        <v/>
      </c>
      <c r="F120" s="68" t="str">
        <f>IFERROR(IF(VLOOKUP($A120,'Annex 2 EHV charges'!$A:$O,9,FALSE)=0,"",VLOOKUP($A120,'Annex 2 EHV charges'!$A:$O,9,FALSE)),"")</f>
        <v/>
      </c>
      <c r="G120" s="68" t="str">
        <f>IFERROR(IF(VLOOKUP($A120,'Annex 2 EHV charges'!$A:$O,10,FALSE)=0,"",VLOOKUP($A120,'Annex 2 EHV charges'!$A:$O,10,FALSE)),"")</f>
        <v/>
      </c>
      <c r="H120" s="68" t="str">
        <f>IFERROR(IF(VLOOKUP($A120,'Annex 2 EHV charges'!$A:$O,11,FALSE)=0,"",VLOOKUP($A120,'Annex 2 EHV charges'!$A:$O,11,FALSE)),"")</f>
        <v/>
      </c>
    </row>
    <row r="121" spans="1:8" ht="30" customHeight="1" x14ac:dyDescent="0.2">
      <c r="A121" s="69" t="str">
        <f t="array" ref="A121">IFERROR(INDEX('Annex 2 EHV charges'!$A$10:$A$11, MATCH(0, IF(ISBLANK('Annex 2 EHV charges'!$A$10:$A$11),1, COUNTIF(A$4:$A120, 'Annex 2 EHV charges'!$A$10:$A$11)), 0)),"")</f>
        <v/>
      </c>
      <c r="B121" s="70" t="str">
        <f>IF($A121="","",VLOOKUP($A121,'Annex 2 EHV charges'!$A:$O,2,0))</f>
        <v/>
      </c>
      <c r="C121" s="71" t="str">
        <f>IF($A121="","",VLOOKUP($A121,'Annex 2 EHV charges'!$A:$O,3,0))</f>
        <v/>
      </c>
      <c r="D121" s="69" t="str">
        <f>IF($A121="","",VLOOKUP($A121,'Annex 2 EHV charges'!$A:$O,7,0))</f>
        <v/>
      </c>
      <c r="E121" s="67" t="str">
        <f>IFERROR(IF(VLOOKUP($A121,'Annex 2 EHV charges'!$A:$O,8,FALSE)=0,"",VLOOKUP($A121,'Annex 2 EHV charges'!$A:$O,8,FALSE)),"")</f>
        <v/>
      </c>
      <c r="F121" s="68" t="str">
        <f>IFERROR(IF(VLOOKUP($A121,'Annex 2 EHV charges'!$A:$O,9,FALSE)=0,"",VLOOKUP($A121,'Annex 2 EHV charges'!$A:$O,9,FALSE)),"")</f>
        <v/>
      </c>
      <c r="G121" s="68" t="str">
        <f>IFERROR(IF(VLOOKUP($A121,'Annex 2 EHV charges'!$A:$O,10,FALSE)=0,"",VLOOKUP($A121,'Annex 2 EHV charges'!$A:$O,10,FALSE)),"")</f>
        <v/>
      </c>
      <c r="H121" s="68" t="str">
        <f>IFERROR(IF(VLOOKUP($A121,'Annex 2 EHV charges'!$A:$O,11,FALSE)=0,"",VLOOKUP($A121,'Annex 2 EHV charges'!$A:$O,11,FALSE)),"")</f>
        <v/>
      </c>
    </row>
    <row r="122" spans="1:8" ht="30" customHeight="1" x14ac:dyDescent="0.2">
      <c r="A122" s="69" t="str">
        <f t="array" ref="A122">IFERROR(INDEX('Annex 2 EHV charges'!$A$10:$A$11, MATCH(0, IF(ISBLANK('Annex 2 EHV charges'!$A$10:$A$11),1, COUNTIF(A$4:$A121, 'Annex 2 EHV charges'!$A$10:$A$11)), 0)),"")</f>
        <v/>
      </c>
      <c r="B122" s="70" t="str">
        <f>IF($A122="","",VLOOKUP($A122,'Annex 2 EHV charges'!$A:$O,2,0))</f>
        <v/>
      </c>
      <c r="C122" s="71" t="str">
        <f>IF($A122="","",VLOOKUP($A122,'Annex 2 EHV charges'!$A:$O,3,0))</f>
        <v/>
      </c>
      <c r="D122" s="69" t="str">
        <f>IF($A122="","",VLOOKUP($A122,'Annex 2 EHV charges'!$A:$O,7,0))</f>
        <v/>
      </c>
      <c r="E122" s="67" t="str">
        <f>IFERROR(IF(VLOOKUP($A122,'Annex 2 EHV charges'!$A:$O,8,FALSE)=0,"",VLOOKUP($A122,'Annex 2 EHV charges'!$A:$O,8,FALSE)),"")</f>
        <v/>
      </c>
      <c r="F122" s="68" t="str">
        <f>IFERROR(IF(VLOOKUP($A122,'Annex 2 EHV charges'!$A:$O,9,FALSE)=0,"",VLOOKUP($A122,'Annex 2 EHV charges'!$A:$O,9,FALSE)),"")</f>
        <v/>
      </c>
      <c r="G122" s="68" t="str">
        <f>IFERROR(IF(VLOOKUP($A122,'Annex 2 EHV charges'!$A:$O,10,FALSE)=0,"",VLOOKUP($A122,'Annex 2 EHV charges'!$A:$O,10,FALSE)),"")</f>
        <v/>
      </c>
      <c r="H122" s="68" t="str">
        <f>IFERROR(IF(VLOOKUP($A122,'Annex 2 EHV charges'!$A:$O,11,FALSE)=0,"",VLOOKUP($A122,'Annex 2 EHV charges'!$A:$O,11,FALSE)),"")</f>
        <v/>
      </c>
    </row>
    <row r="123" spans="1:8" ht="30" customHeight="1" x14ac:dyDescent="0.2">
      <c r="A123" s="69" t="str">
        <f t="array" ref="A123">IFERROR(INDEX('Annex 2 EHV charges'!$A$10:$A$11, MATCH(0, IF(ISBLANK('Annex 2 EHV charges'!$A$10:$A$11),1, COUNTIF(A$4:$A122, 'Annex 2 EHV charges'!$A$10:$A$11)), 0)),"")</f>
        <v/>
      </c>
      <c r="B123" s="70" t="str">
        <f>IF($A123="","",VLOOKUP($A123,'Annex 2 EHV charges'!$A:$O,2,0))</f>
        <v/>
      </c>
      <c r="C123" s="71" t="str">
        <f>IF($A123="","",VLOOKUP($A123,'Annex 2 EHV charges'!$A:$O,3,0))</f>
        <v/>
      </c>
      <c r="D123" s="69" t="str">
        <f>IF($A123="","",VLOOKUP($A123,'Annex 2 EHV charges'!$A:$O,7,0))</f>
        <v/>
      </c>
      <c r="E123" s="67" t="str">
        <f>IFERROR(IF(VLOOKUP($A123,'Annex 2 EHV charges'!$A:$O,8,FALSE)=0,"",VLOOKUP($A123,'Annex 2 EHV charges'!$A:$O,8,FALSE)),"")</f>
        <v/>
      </c>
      <c r="F123" s="68" t="str">
        <f>IFERROR(IF(VLOOKUP($A123,'Annex 2 EHV charges'!$A:$O,9,FALSE)=0,"",VLOOKUP($A123,'Annex 2 EHV charges'!$A:$O,9,FALSE)),"")</f>
        <v/>
      </c>
      <c r="G123" s="68" t="str">
        <f>IFERROR(IF(VLOOKUP($A123,'Annex 2 EHV charges'!$A:$O,10,FALSE)=0,"",VLOOKUP($A123,'Annex 2 EHV charges'!$A:$O,10,FALSE)),"")</f>
        <v/>
      </c>
      <c r="H123" s="68" t="str">
        <f>IFERROR(IF(VLOOKUP($A123,'Annex 2 EHV charges'!$A:$O,11,FALSE)=0,"",VLOOKUP($A123,'Annex 2 EHV charges'!$A:$O,11,FALSE)),"")</f>
        <v/>
      </c>
    </row>
    <row r="124" spans="1:8" ht="30" customHeight="1" x14ac:dyDescent="0.2">
      <c r="A124" s="69" t="str">
        <f t="array" ref="A124">IFERROR(INDEX('Annex 2 EHV charges'!$A$10:$A$11, MATCH(0, IF(ISBLANK('Annex 2 EHV charges'!$A$10:$A$11),1, COUNTIF(A$4:$A123, 'Annex 2 EHV charges'!$A$10:$A$11)), 0)),"")</f>
        <v/>
      </c>
      <c r="B124" s="70" t="str">
        <f>IF($A124="","",VLOOKUP($A124,'Annex 2 EHV charges'!$A:$O,2,0))</f>
        <v/>
      </c>
      <c r="C124" s="71" t="str">
        <f>IF($A124="","",VLOOKUP($A124,'Annex 2 EHV charges'!$A:$O,3,0))</f>
        <v/>
      </c>
      <c r="D124" s="69" t="str">
        <f>IF($A124="","",VLOOKUP($A124,'Annex 2 EHV charges'!$A:$O,7,0))</f>
        <v/>
      </c>
      <c r="E124" s="67" t="str">
        <f>IFERROR(IF(VLOOKUP($A124,'Annex 2 EHV charges'!$A:$O,8,FALSE)=0,"",VLOOKUP($A124,'Annex 2 EHV charges'!$A:$O,8,FALSE)),"")</f>
        <v/>
      </c>
      <c r="F124" s="68" t="str">
        <f>IFERROR(IF(VLOOKUP($A124,'Annex 2 EHV charges'!$A:$O,9,FALSE)=0,"",VLOOKUP($A124,'Annex 2 EHV charges'!$A:$O,9,FALSE)),"")</f>
        <v/>
      </c>
      <c r="G124" s="68" t="str">
        <f>IFERROR(IF(VLOOKUP($A124,'Annex 2 EHV charges'!$A:$O,10,FALSE)=0,"",VLOOKUP($A124,'Annex 2 EHV charges'!$A:$O,10,FALSE)),"")</f>
        <v/>
      </c>
      <c r="H124" s="68" t="str">
        <f>IFERROR(IF(VLOOKUP($A124,'Annex 2 EHV charges'!$A:$O,11,FALSE)=0,"",VLOOKUP($A124,'Annex 2 EHV charges'!$A:$O,11,FALSE)),"")</f>
        <v/>
      </c>
    </row>
    <row r="125" spans="1:8" ht="30" customHeight="1" x14ac:dyDescent="0.2">
      <c r="A125" s="69" t="str">
        <f t="array" ref="A125">IFERROR(INDEX('Annex 2 EHV charges'!$A$10:$A$11, MATCH(0, IF(ISBLANK('Annex 2 EHV charges'!$A$10:$A$11),1, COUNTIF(A$4:$A124, 'Annex 2 EHV charges'!$A$10:$A$11)), 0)),"")</f>
        <v/>
      </c>
      <c r="B125" s="70" t="str">
        <f>IF($A125="","",VLOOKUP($A125,'Annex 2 EHV charges'!$A:$O,2,0))</f>
        <v/>
      </c>
      <c r="C125" s="71" t="str">
        <f>IF($A125="","",VLOOKUP($A125,'Annex 2 EHV charges'!$A:$O,3,0))</f>
        <v/>
      </c>
      <c r="D125" s="69" t="str">
        <f>IF($A125="","",VLOOKUP($A125,'Annex 2 EHV charges'!$A:$O,7,0))</f>
        <v/>
      </c>
      <c r="E125" s="67" t="str">
        <f>IFERROR(IF(VLOOKUP($A125,'Annex 2 EHV charges'!$A:$O,8,FALSE)=0,"",VLOOKUP($A125,'Annex 2 EHV charges'!$A:$O,8,FALSE)),"")</f>
        <v/>
      </c>
      <c r="F125" s="68" t="str">
        <f>IFERROR(IF(VLOOKUP($A125,'Annex 2 EHV charges'!$A:$O,9,FALSE)=0,"",VLOOKUP($A125,'Annex 2 EHV charges'!$A:$O,9,FALSE)),"")</f>
        <v/>
      </c>
      <c r="G125" s="68" t="str">
        <f>IFERROR(IF(VLOOKUP($A125,'Annex 2 EHV charges'!$A:$O,10,FALSE)=0,"",VLOOKUP($A125,'Annex 2 EHV charges'!$A:$O,10,FALSE)),"")</f>
        <v/>
      </c>
      <c r="H125" s="68" t="str">
        <f>IFERROR(IF(VLOOKUP($A125,'Annex 2 EHV charges'!$A:$O,11,FALSE)=0,"",VLOOKUP($A125,'Annex 2 EHV charges'!$A:$O,11,FALSE)),"")</f>
        <v/>
      </c>
    </row>
    <row r="126" spans="1:8" ht="30" customHeight="1" x14ac:dyDescent="0.2">
      <c r="A126" s="69" t="str">
        <f t="array" ref="A126">IFERROR(INDEX('Annex 2 EHV charges'!$A$10:$A$11, MATCH(0, IF(ISBLANK('Annex 2 EHV charges'!$A$10:$A$11),1, COUNTIF(A$4:$A125, 'Annex 2 EHV charges'!$A$10:$A$11)), 0)),"")</f>
        <v/>
      </c>
      <c r="B126" s="70" t="str">
        <f>IF($A126="","",VLOOKUP($A126,'Annex 2 EHV charges'!$A:$O,2,0))</f>
        <v/>
      </c>
      <c r="C126" s="71" t="str">
        <f>IF($A126="","",VLOOKUP($A126,'Annex 2 EHV charges'!$A:$O,3,0))</f>
        <v/>
      </c>
      <c r="D126" s="69" t="str">
        <f>IF($A126="","",VLOOKUP($A126,'Annex 2 EHV charges'!$A:$O,7,0))</f>
        <v/>
      </c>
      <c r="E126" s="67" t="str">
        <f>IFERROR(IF(VLOOKUP($A126,'Annex 2 EHV charges'!$A:$O,8,FALSE)=0,"",VLOOKUP($A126,'Annex 2 EHV charges'!$A:$O,8,FALSE)),"")</f>
        <v/>
      </c>
      <c r="F126" s="68" t="str">
        <f>IFERROR(IF(VLOOKUP($A126,'Annex 2 EHV charges'!$A:$O,9,FALSE)=0,"",VLOOKUP($A126,'Annex 2 EHV charges'!$A:$O,9,FALSE)),"")</f>
        <v/>
      </c>
      <c r="G126" s="68" t="str">
        <f>IFERROR(IF(VLOOKUP($A126,'Annex 2 EHV charges'!$A:$O,10,FALSE)=0,"",VLOOKUP($A126,'Annex 2 EHV charges'!$A:$O,10,FALSE)),"")</f>
        <v/>
      </c>
      <c r="H126" s="68" t="str">
        <f>IFERROR(IF(VLOOKUP($A126,'Annex 2 EHV charges'!$A:$O,11,FALSE)=0,"",VLOOKUP($A126,'Annex 2 EHV charges'!$A:$O,11,FALSE)),"")</f>
        <v/>
      </c>
    </row>
    <row r="127" spans="1:8" ht="30" customHeight="1" x14ac:dyDescent="0.2">
      <c r="A127" s="69" t="str">
        <f t="array" ref="A127">IFERROR(INDEX('Annex 2 EHV charges'!$A$10:$A$11, MATCH(0, IF(ISBLANK('Annex 2 EHV charges'!$A$10:$A$11),1, COUNTIF(A$4:$A126, 'Annex 2 EHV charges'!$A$10:$A$11)), 0)),"")</f>
        <v/>
      </c>
      <c r="B127" s="70" t="str">
        <f>IF($A127="","",VLOOKUP($A127,'Annex 2 EHV charges'!$A:$O,2,0))</f>
        <v/>
      </c>
      <c r="C127" s="71" t="str">
        <f>IF($A127="","",VLOOKUP($A127,'Annex 2 EHV charges'!$A:$O,3,0))</f>
        <v/>
      </c>
      <c r="D127" s="69" t="str">
        <f>IF($A127="","",VLOOKUP($A127,'Annex 2 EHV charges'!$A:$O,7,0))</f>
        <v/>
      </c>
      <c r="E127" s="67" t="str">
        <f>IFERROR(IF(VLOOKUP($A127,'Annex 2 EHV charges'!$A:$O,8,FALSE)=0,"",VLOOKUP($A127,'Annex 2 EHV charges'!$A:$O,8,FALSE)),"")</f>
        <v/>
      </c>
      <c r="F127" s="68" t="str">
        <f>IFERROR(IF(VLOOKUP($A127,'Annex 2 EHV charges'!$A:$O,9,FALSE)=0,"",VLOOKUP($A127,'Annex 2 EHV charges'!$A:$O,9,FALSE)),"")</f>
        <v/>
      </c>
      <c r="G127" s="68" t="str">
        <f>IFERROR(IF(VLOOKUP($A127,'Annex 2 EHV charges'!$A:$O,10,FALSE)=0,"",VLOOKUP($A127,'Annex 2 EHV charges'!$A:$O,10,FALSE)),"")</f>
        <v/>
      </c>
      <c r="H127" s="68" t="str">
        <f>IFERROR(IF(VLOOKUP($A127,'Annex 2 EHV charges'!$A:$O,11,FALSE)=0,"",VLOOKUP($A127,'Annex 2 EHV charges'!$A:$O,11,FALSE)),"")</f>
        <v/>
      </c>
    </row>
    <row r="128" spans="1:8" ht="30" customHeight="1" x14ac:dyDescent="0.2">
      <c r="A128" s="69" t="str">
        <f t="array" ref="A128">IFERROR(INDEX('Annex 2 EHV charges'!$A$10:$A$11, MATCH(0, IF(ISBLANK('Annex 2 EHV charges'!$A$10:$A$11),1, COUNTIF(A$4:$A127, 'Annex 2 EHV charges'!$A$10:$A$11)), 0)),"")</f>
        <v/>
      </c>
      <c r="B128" s="70" t="str">
        <f>IF($A128="","",VLOOKUP($A128,'Annex 2 EHV charges'!$A:$O,2,0))</f>
        <v/>
      </c>
      <c r="C128" s="71" t="str">
        <f>IF($A128="","",VLOOKUP($A128,'Annex 2 EHV charges'!$A:$O,3,0))</f>
        <v/>
      </c>
      <c r="D128" s="69" t="str">
        <f>IF($A128="","",VLOOKUP($A128,'Annex 2 EHV charges'!$A:$O,7,0))</f>
        <v/>
      </c>
      <c r="E128" s="67" t="str">
        <f>IFERROR(IF(VLOOKUP($A128,'Annex 2 EHV charges'!$A:$O,8,FALSE)=0,"",VLOOKUP($A128,'Annex 2 EHV charges'!$A:$O,8,FALSE)),"")</f>
        <v/>
      </c>
      <c r="F128" s="68" t="str">
        <f>IFERROR(IF(VLOOKUP($A128,'Annex 2 EHV charges'!$A:$O,9,FALSE)=0,"",VLOOKUP($A128,'Annex 2 EHV charges'!$A:$O,9,FALSE)),"")</f>
        <v/>
      </c>
      <c r="G128" s="68" t="str">
        <f>IFERROR(IF(VLOOKUP($A128,'Annex 2 EHV charges'!$A:$O,10,FALSE)=0,"",VLOOKUP($A128,'Annex 2 EHV charges'!$A:$O,10,FALSE)),"")</f>
        <v/>
      </c>
      <c r="H128" s="68" t="str">
        <f>IFERROR(IF(VLOOKUP($A128,'Annex 2 EHV charges'!$A:$O,11,FALSE)=0,"",VLOOKUP($A128,'Annex 2 EHV charges'!$A:$O,11,FALSE)),"")</f>
        <v/>
      </c>
    </row>
    <row r="129" spans="1:8" ht="30" customHeight="1" x14ac:dyDescent="0.2">
      <c r="A129" s="69" t="str">
        <f t="array" ref="A129">IFERROR(INDEX('Annex 2 EHV charges'!$A$10:$A$11, MATCH(0, IF(ISBLANK('Annex 2 EHV charges'!$A$10:$A$11),1, COUNTIF(A$4:$A128, 'Annex 2 EHV charges'!$A$10:$A$11)), 0)),"")</f>
        <v/>
      </c>
      <c r="B129" s="70" t="str">
        <f>IF($A129="","",VLOOKUP($A129,'Annex 2 EHV charges'!$A:$O,2,0))</f>
        <v/>
      </c>
      <c r="C129" s="71" t="str">
        <f>IF($A129="","",VLOOKUP($A129,'Annex 2 EHV charges'!$A:$O,3,0))</f>
        <v/>
      </c>
      <c r="D129" s="69" t="str">
        <f>IF($A129="","",VLOOKUP($A129,'Annex 2 EHV charges'!$A:$O,7,0))</f>
        <v/>
      </c>
      <c r="E129" s="67" t="str">
        <f>IFERROR(IF(VLOOKUP($A129,'Annex 2 EHV charges'!$A:$O,8,FALSE)=0,"",VLOOKUP($A129,'Annex 2 EHV charges'!$A:$O,8,FALSE)),"")</f>
        <v/>
      </c>
      <c r="F129" s="68" t="str">
        <f>IFERROR(IF(VLOOKUP($A129,'Annex 2 EHV charges'!$A:$O,9,FALSE)=0,"",VLOOKUP($A129,'Annex 2 EHV charges'!$A:$O,9,FALSE)),"")</f>
        <v/>
      </c>
      <c r="G129" s="68" t="str">
        <f>IFERROR(IF(VLOOKUP($A129,'Annex 2 EHV charges'!$A:$O,10,FALSE)=0,"",VLOOKUP($A129,'Annex 2 EHV charges'!$A:$O,10,FALSE)),"")</f>
        <v/>
      </c>
      <c r="H129" s="68" t="str">
        <f>IFERROR(IF(VLOOKUP($A129,'Annex 2 EHV charges'!$A:$O,11,FALSE)=0,"",VLOOKUP($A129,'Annex 2 EHV charges'!$A:$O,11,FALSE)),"")</f>
        <v/>
      </c>
    </row>
    <row r="130" spans="1:8" ht="30" customHeight="1" x14ac:dyDescent="0.2">
      <c r="A130" s="69" t="str">
        <f t="array" ref="A130">IFERROR(INDEX('Annex 2 EHV charges'!$A$10:$A$11, MATCH(0, IF(ISBLANK('Annex 2 EHV charges'!$A$10:$A$11),1, COUNTIF(A$4:$A129, 'Annex 2 EHV charges'!$A$10:$A$11)), 0)),"")</f>
        <v/>
      </c>
      <c r="B130" s="70" t="str">
        <f>IF($A130="","",VLOOKUP($A130,'Annex 2 EHV charges'!$A:$O,2,0))</f>
        <v/>
      </c>
      <c r="C130" s="71" t="str">
        <f>IF($A130="","",VLOOKUP($A130,'Annex 2 EHV charges'!$A:$O,3,0))</f>
        <v/>
      </c>
      <c r="D130" s="69" t="str">
        <f>IF($A130="","",VLOOKUP($A130,'Annex 2 EHV charges'!$A:$O,7,0))</f>
        <v/>
      </c>
      <c r="E130" s="67" t="str">
        <f>IFERROR(IF(VLOOKUP($A130,'Annex 2 EHV charges'!$A:$O,8,FALSE)=0,"",VLOOKUP($A130,'Annex 2 EHV charges'!$A:$O,8,FALSE)),"")</f>
        <v/>
      </c>
      <c r="F130" s="68" t="str">
        <f>IFERROR(IF(VLOOKUP($A130,'Annex 2 EHV charges'!$A:$O,9,FALSE)=0,"",VLOOKUP($A130,'Annex 2 EHV charges'!$A:$O,9,FALSE)),"")</f>
        <v/>
      </c>
      <c r="G130" s="68" t="str">
        <f>IFERROR(IF(VLOOKUP($A130,'Annex 2 EHV charges'!$A:$O,10,FALSE)=0,"",VLOOKUP($A130,'Annex 2 EHV charges'!$A:$O,10,FALSE)),"")</f>
        <v/>
      </c>
      <c r="H130" s="68" t="str">
        <f>IFERROR(IF(VLOOKUP($A130,'Annex 2 EHV charges'!$A:$O,11,FALSE)=0,"",VLOOKUP($A130,'Annex 2 EHV charges'!$A:$O,11,FALSE)),"")</f>
        <v/>
      </c>
    </row>
    <row r="131" spans="1:8" x14ac:dyDescent="0.2">
      <c r="A131" s="69" t="str">
        <f t="array" ref="A131">IFERROR(INDEX('Annex 2 EHV charges'!$A$10:$A$11, MATCH(0, IF(ISBLANK('Annex 2 EHV charges'!$A$10:$A$11),1, COUNTIF(A$4:$A130, 'Annex 2 EHV charges'!$A$10:$A$11)), 0)),"")</f>
        <v/>
      </c>
      <c r="B131" s="70" t="str">
        <f>IF($A131="","",VLOOKUP($A131,'Annex 2 EHV charges'!$A:$O,2,0))</f>
        <v/>
      </c>
      <c r="C131" s="71" t="str">
        <f>IF($A131="","",VLOOKUP($A131,'Annex 2 EHV charges'!$A:$O,3,0))</f>
        <v/>
      </c>
      <c r="D131" s="69" t="str">
        <f>IF($A131="","",VLOOKUP($A131,'Annex 2 EHV charges'!$A:$O,7,0))</f>
        <v/>
      </c>
      <c r="E131" s="67" t="str">
        <f>IFERROR(IF(VLOOKUP($A131,'Annex 2 EHV charges'!$A:$O,8,FALSE)=0,"",VLOOKUP($A131,'Annex 2 EHV charges'!$A:$O,8,FALSE)),"")</f>
        <v/>
      </c>
      <c r="F131" s="68" t="str">
        <f>IFERROR(IF(VLOOKUP($A131,'Annex 2 EHV charges'!$A:$O,9,FALSE)=0,"",VLOOKUP($A131,'Annex 2 EHV charges'!$A:$O,9,FALSE)),"")</f>
        <v/>
      </c>
      <c r="G131" s="68" t="str">
        <f>IFERROR(IF(VLOOKUP($A131,'Annex 2 EHV charges'!$A:$O,10,FALSE)=0,"",VLOOKUP($A131,'Annex 2 EHV charges'!$A:$O,10,FALSE)),"")</f>
        <v/>
      </c>
      <c r="H131" s="68" t="str">
        <f>IFERROR(IF(VLOOKUP($A131,'Annex 2 EHV charges'!$A:$O,11,FALSE)=0,"",VLOOKUP($A131,'Annex 2 EHV charges'!$A:$O,11,FALSE)),"")</f>
        <v/>
      </c>
    </row>
    <row r="132" spans="1:8" x14ac:dyDescent="0.2">
      <c r="A132" s="69" t="str">
        <f t="array" ref="A132">IFERROR(INDEX('Annex 2 EHV charges'!$A$10:$A$11, MATCH(0, IF(ISBLANK('Annex 2 EHV charges'!$A$10:$A$11),1, COUNTIF(A$4:$A131, 'Annex 2 EHV charges'!$A$10:$A$11)), 0)),"")</f>
        <v/>
      </c>
      <c r="B132" s="70" t="str">
        <f>IF($A132="","",VLOOKUP($A132,'Annex 2 EHV charges'!$A:$O,2,0))</f>
        <v/>
      </c>
      <c r="C132" s="71" t="str">
        <f>IF($A132="","",VLOOKUP($A132,'Annex 2 EHV charges'!$A:$O,3,0))</f>
        <v/>
      </c>
      <c r="D132" s="69" t="str">
        <f>IF($A132="","",VLOOKUP($A132,'Annex 2 EHV charges'!$A:$O,7,0))</f>
        <v/>
      </c>
      <c r="E132" s="67" t="str">
        <f>IFERROR(IF(VLOOKUP($A132,'Annex 2 EHV charges'!$A:$O,8,FALSE)=0,"",VLOOKUP($A132,'Annex 2 EHV charges'!$A:$O,8,FALSE)),"")</f>
        <v/>
      </c>
      <c r="F132" s="68" t="str">
        <f>IFERROR(IF(VLOOKUP($A132,'Annex 2 EHV charges'!$A:$O,9,FALSE)=0,"",VLOOKUP($A132,'Annex 2 EHV charges'!$A:$O,9,FALSE)),"")</f>
        <v/>
      </c>
      <c r="G132" s="68" t="str">
        <f>IFERROR(IF(VLOOKUP($A132,'Annex 2 EHV charges'!$A:$O,10,FALSE)=0,"",VLOOKUP($A132,'Annex 2 EHV charges'!$A:$O,10,FALSE)),"")</f>
        <v/>
      </c>
      <c r="H132" s="68" t="str">
        <f>IFERROR(IF(VLOOKUP($A132,'Annex 2 EHV charges'!$A:$O,11,FALSE)=0,"",VLOOKUP($A132,'Annex 2 EHV charges'!$A:$O,11,FALSE)),"")</f>
        <v/>
      </c>
    </row>
    <row r="133" spans="1:8" ht="30" customHeight="1" x14ac:dyDescent="0.2">
      <c r="A133" s="69" t="str">
        <f t="array" ref="A133">IFERROR(INDEX('Annex 2 EHV charges'!$A$10:$A$11, MATCH(0, IF(ISBLANK('Annex 2 EHV charges'!$A$10:$A$11),1, COUNTIF(A$4:$A132, 'Annex 2 EHV charges'!$A$10:$A$11)), 0)),"")</f>
        <v/>
      </c>
      <c r="B133" s="70" t="str">
        <f>IF($A133="","",VLOOKUP($A133,'Annex 2 EHV charges'!$A:$O,2,0))</f>
        <v/>
      </c>
      <c r="C133" s="71" t="str">
        <f>IF($A133="","",VLOOKUP($A133,'Annex 2 EHV charges'!$A:$O,3,0))</f>
        <v/>
      </c>
      <c r="D133" s="69" t="str">
        <f>IF($A133="","",VLOOKUP($A133,'Annex 2 EHV charges'!$A:$O,7,0))</f>
        <v/>
      </c>
      <c r="E133" s="67" t="str">
        <f>IFERROR(IF(VLOOKUP($A133,'Annex 2 EHV charges'!$A:$O,8,FALSE)=0,"",VLOOKUP($A133,'Annex 2 EHV charges'!$A:$O,8,FALSE)),"")</f>
        <v/>
      </c>
      <c r="F133" s="68" t="str">
        <f>IFERROR(IF(VLOOKUP($A133,'Annex 2 EHV charges'!$A:$O,9,FALSE)=0,"",VLOOKUP($A133,'Annex 2 EHV charges'!$A:$O,9,FALSE)),"")</f>
        <v/>
      </c>
      <c r="G133" s="68" t="str">
        <f>IFERROR(IF(VLOOKUP($A133,'Annex 2 EHV charges'!$A:$O,10,FALSE)=0,"",VLOOKUP($A133,'Annex 2 EHV charges'!$A:$O,10,FALSE)),"")</f>
        <v/>
      </c>
      <c r="H133" s="68" t="str">
        <f>IFERROR(IF(VLOOKUP($A133,'Annex 2 EHV charges'!$A:$O,11,FALSE)=0,"",VLOOKUP($A133,'Annex 2 EHV charges'!$A:$O,11,FALSE)),"")</f>
        <v/>
      </c>
    </row>
    <row r="134" spans="1:8" ht="30" customHeight="1" x14ac:dyDescent="0.2">
      <c r="A134" s="69" t="str">
        <f t="array" ref="A134">IFERROR(INDEX('Annex 2 EHV charges'!$A$10:$A$11, MATCH(0, IF(ISBLANK('Annex 2 EHV charges'!$A$10:$A$11),1, COUNTIF(A$4:$A133, 'Annex 2 EHV charges'!$A$10:$A$11)), 0)),"")</f>
        <v/>
      </c>
      <c r="B134" s="70" t="str">
        <f>IF($A134="","",VLOOKUP($A134,'Annex 2 EHV charges'!$A:$O,2,0))</f>
        <v/>
      </c>
      <c r="C134" s="71" t="str">
        <f>IF($A134="","",VLOOKUP($A134,'Annex 2 EHV charges'!$A:$O,3,0))</f>
        <v/>
      </c>
      <c r="D134" s="69" t="str">
        <f>IF($A134="","",VLOOKUP($A134,'Annex 2 EHV charges'!$A:$O,7,0))</f>
        <v/>
      </c>
      <c r="E134" s="67" t="str">
        <f>IFERROR(IF(VLOOKUP($A134,'Annex 2 EHV charges'!$A:$O,8,FALSE)=0,"",VLOOKUP($A134,'Annex 2 EHV charges'!$A:$O,8,FALSE)),"")</f>
        <v/>
      </c>
      <c r="F134" s="68" t="str">
        <f>IFERROR(IF(VLOOKUP($A134,'Annex 2 EHV charges'!$A:$O,9,FALSE)=0,"",VLOOKUP($A134,'Annex 2 EHV charges'!$A:$O,9,FALSE)),"")</f>
        <v/>
      </c>
      <c r="G134" s="68" t="str">
        <f>IFERROR(IF(VLOOKUP($A134,'Annex 2 EHV charges'!$A:$O,10,FALSE)=0,"",VLOOKUP($A134,'Annex 2 EHV charges'!$A:$O,10,FALSE)),"")</f>
        <v/>
      </c>
      <c r="H134" s="68" t="str">
        <f>IFERROR(IF(VLOOKUP($A134,'Annex 2 EHV charges'!$A:$O,11,FALSE)=0,"",VLOOKUP($A134,'Annex 2 EHV charges'!$A:$O,11,FALSE)),"")</f>
        <v/>
      </c>
    </row>
    <row r="135" spans="1:8" ht="30" customHeight="1" x14ac:dyDescent="0.2">
      <c r="A135" s="69" t="str">
        <f t="array" ref="A135">IFERROR(INDEX('Annex 2 EHV charges'!$A$10:$A$11, MATCH(0, IF(ISBLANK('Annex 2 EHV charges'!$A$10:$A$11),1, COUNTIF(A$4:$A134, 'Annex 2 EHV charges'!$A$10:$A$11)), 0)),"")</f>
        <v/>
      </c>
      <c r="B135" s="70" t="str">
        <f>IF($A135="","",VLOOKUP($A135,'Annex 2 EHV charges'!$A:$O,2,0))</f>
        <v/>
      </c>
      <c r="C135" s="71" t="str">
        <f>IF($A135="","",VLOOKUP($A135,'Annex 2 EHV charges'!$A:$O,3,0))</f>
        <v/>
      </c>
      <c r="D135" s="69" t="str">
        <f>IF($A135="","",VLOOKUP($A135,'Annex 2 EHV charges'!$A:$O,7,0))</f>
        <v/>
      </c>
      <c r="E135" s="67" t="str">
        <f>IFERROR(IF(VLOOKUP($A135,'Annex 2 EHV charges'!$A:$O,8,FALSE)=0,"",VLOOKUP($A135,'Annex 2 EHV charges'!$A:$O,8,FALSE)),"")</f>
        <v/>
      </c>
      <c r="F135" s="68" t="str">
        <f>IFERROR(IF(VLOOKUP($A135,'Annex 2 EHV charges'!$A:$O,9,FALSE)=0,"",VLOOKUP($A135,'Annex 2 EHV charges'!$A:$O,9,FALSE)),"")</f>
        <v/>
      </c>
      <c r="G135" s="68" t="str">
        <f>IFERROR(IF(VLOOKUP($A135,'Annex 2 EHV charges'!$A:$O,10,FALSE)=0,"",VLOOKUP($A135,'Annex 2 EHV charges'!$A:$O,10,FALSE)),"")</f>
        <v/>
      </c>
      <c r="H135" s="68" t="str">
        <f>IFERROR(IF(VLOOKUP($A135,'Annex 2 EHV charges'!$A:$O,11,FALSE)=0,"",VLOOKUP($A135,'Annex 2 EHV charges'!$A:$O,11,FALSE)),"")</f>
        <v/>
      </c>
    </row>
    <row r="136" spans="1:8" ht="30" customHeight="1" x14ac:dyDescent="0.2">
      <c r="A136" s="69" t="str">
        <f t="array" ref="A136">IFERROR(INDEX('Annex 2 EHV charges'!$A$10:$A$11, MATCH(0, IF(ISBLANK('Annex 2 EHV charges'!$A$10:$A$11),1, COUNTIF(A$4:$A135, 'Annex 2 EHV charges'!$A$10:$A$11)), 0)),"")</f>
        <v/>
      </c>
      <c r="B136" s="70" t="str">
        <f>IF($A136="","",VLOOKUP($A136,'Annex 2 EHV charges'!$A:$O,2,0))</f>
        <v/>
      </c>
      <c r="C136" s="71" t="str">
        <f>IF($A136="","",VLOOKUP($A136,'Annex 2 EHV charges'!$A:$O,3,0))</f>
        <v/>
      </c>
      <c r="D136" s="69" t="str">
        <f>IF($A136="","",VLOOKUP($A136,'Annex 2 EHV charges'!$A:$O,7,0))</f>
        <v/>
      </c>
      <c r="E136" s="67" t="str">
        <f>IFERROR(IF(VLOOKUP($A136,'Annex 2 EHV charges'!$A:$O,8,FALSE)=0,"",VLOOKUP($A136,'Annex 2 EHV charges'!$A:$O,8,FALSE)),"")</f>
        <v/>
      </c>
      <c r="F136" s="68" t="str">
        <f>IFERROR(IF(VLOOKUP($A136,'Annex 2 EHV charges'!$A:$O,9,FALSE)=0,"",VLOOKUP($A136,'Annex 2 EHV charges'!$A:$O,9,FALSE)),"")</f>
        <v/>
      </c>
      <c r="G136" s="68" t="str">
        <f>IFERROR(IF(VLOOKUP($A136,'Annex 2 EHV charges'!$A:$O,10,FALSE)=0,"",VLOOKUP($A136,'Annex 2 EHV charges'!$A:$O,10,FALSE)),"")</f>
        <v/>
      </c>
      <c r="H136" s="68" t="str">
        <f>IFERROR(IF(VLOOKUP($A136,'Annex 2 EHV charges'!$A:$O,11,FALSE)=0,"",VLOOKUP($A136,'Annex 2 EHV charges'!$A:$O,11,FALSE)),"")</f>
        <v/>
      </c>
    </row>
    <row r="137" spans="1:8" ht="30" customHeight="1" x14ac:dyDescent="0.2">
      <c r="A137" s="69" t="str">
        <f t="array" ref="A137">IFERROR(INDEX('Annex 2 EHV charges'!$A$10:$A$11, MATCH(0, IF(ISBLANK('Annex 2 EHV charges'!$A$10:$A$11),1, COUNTIF(A$4:$A136, 'Annex 2 EHV charges'!$A$10:$A$11)), 0)),"")</f>
        <v/>
      </c>
      <c r="B137" s="70" t="str">
        <f>IF($A137="","",VLOOKUP($A137,'Annex 2 EHV charges'!$A:$O,2,0))</f>
        <v/>
      </c>
      <c r="C137" s="71" t="str">
        <f>IF($A137="","",VLOOKUP($A137,'Annex 2 EHV charges'!$A:$O,3,0))</f>
        <v/>
      </c>
      <c r="D137" s="69" t="str">
        <f>IF($A137="","",VLOOKUP($A137,'Annex 2 EHV charges'!$A:$O,7,0))</f>
        <v/>
      </c>
      <c r="E137" s="67" t="str">
        <f>IFERROR(IF(VLOOKUP($A137,'Annex 2 EHV charges'!$A:$O,8,FALSE)=0,"",VLOOKUP($A137,'Annex 2 EHV charges'!$A:$O,8,FALSE)),"")</f>
        <v/>
      </c>
      <c r="F137" s="68" t="str">
        <f>IFERROR(IF(VLOOKUP($A137,'Annex 2 EHV charges'!$A:$O,9,FALSE)=0,"",VLOOKUP($A137,'Annex 2 EHV charges'!$A:$O,9,FALSE)),"")</f>
        <v/>
      </c>
      <c r="G137" s="68" t="str">
        <f>IFERROR(IF(VLOOKUP($A137,'Annex 2 EHV charges'!$A:$O,10,FALSE)=0,"",VLOOKUP($A137,'Annex 2 EHV charges'!$A:$O,10,FALSE)),"")</f>
        <v/>
      </c>
      <c r="H137" s="68" t="str">
        <f>IFERROR(IF(VLOOKUP($A137,'Annex 2 EHV charges'!$A:$O,11,FALSE)=0,"",VLOOKUP($A137,'Annex 2 EHV charges'!$A:$O,11,FALSE)),"")</f>
        <v/>
      </c>
    </row>
    <row r="138" spans="1:8" ht="30" customHeight="1" x14ac:dyDescent="0.2">
      <c r="A138" s="69" t="str">
        <f t="array" ref="A138">IFERROR(INDEX('Annex 2 EHV charges'!$A$10:$A$11, MATCH(0, IF(ISBLANK('Annex 2 EHV charges'!$A$10:$A$11),1, COUNTIF(A$4:$A137, 'Annex 2 EHV charges'!$A$10:$A$11)), 0)),"")</f>
        <v/>
      </c>
      <c r="B138" s="70" t="str">
        <f>IF($A138="","",VLOOKUP($A138,'Annex 2 EHV charges'!$A:$O,2,0))</f>
        <v/>
      </c>
      <c r="C138" s="71" t="str">
        <f>IF($A138="","",VLOOKUP($A138,'Annex 2 EHV charges'!$A:$O,3,0))</f>
        <v/>
      </c>
      <c r="D138" s="69" t="str">
        <f>IF($A138="","",VLOOKUP($A138,'Annex 2 EHV charges'!$A:$O,7,0))</f>
        <v/>
      </c>
      <c r="E138" s="67" t="str">
        <f>IFERROR(IF(VLOOKUP($A138,'Annex 2 EHV charges'!$A:$O,8,FALSE)=0,"",VLOOKUP($A138,'Annex 2 EHV charges'!$A:$O,8,FALSE)),"")</f>
        <v/>
      </c>
      <c r="F138" s="68" t="str">
        <f>IFERROR(IF(VLOOKUP($A138,'Annex 2 EHV charges'!$A:$O,9,FALSE)=0,"",VLOOKUP($A138,'Annex 2 EHV charges'!$A:$O,9,FALSE)),"")</f>
        <v/>
      </c>
      <c r="G138" s="68" t="str">
        <f>IFERROR(IF(VLOOKUP($A138,'Annex 2 EHV charges'!$A:$O,10,FALSE)=0,"",VLOOKUP($A138,'Annex 2 EHV charges'!$A:$O,10,FALSE)),"")</f>
        <v/>
      </c>
      <c r="H138" s="68" t="str">
        <f>IFERROR(IF(VLOOKUP($A138,'Annex 2 EHV charges'!$A:$O,11,FALSE)=0,"",VLOOKUP($A138,'Annex 2 EHV charges'!$A:$O,11,FALSE)),"")</f>
        <v/>
      </c>
    </row>
    <row r="139" spans="1:8" ht="30" customHeight="1" x14ac:dyDescent="0.2">
      <c r="A139" s="69" t="str">
        <f t="array" ref="A139">IFERROR(INDEX('Annex 2 EHV charges'!$A$10:$A$11, MATCH(0, IF(ISBLANK('Annex 2 EHV charges'!$A$10:$A$11),1, COUNTIF(A$4:$A138, 'Annex 2 EHV charges'!$A$10:$A$11)), 0)),"")</f>
        <v/>
      </c>
      <c r="B139" s="70" t="str">
        <f>IF($A139="","",VLOOKUP($A139,'Annex 2 EHV charges'!$A:$O,2,0))</f>
        <v/>
      </c>
      <c r="C139" s="71" t="str">
        <f>IF($A139="","",VLOOKUP($A139,'Annex 2 EHV charges'!$A:$O,3,0))</f>
        <v/>
      </c>
      <c r="D139" s="69" t="str">
        <f>IF($A139="","",VLOOKUP($A139,'Annex 2 EHV charges'!$A:$O,7,0))</f>
        <v/>
      </c>
      <c r="E139" s="67" t="str">
        <f>IFERROR(IF(VLOOKUP($A139,'Annex 2 EHV charges'!$A:$O,8,FALSE)=0,"",VLOOKUP($A139,'Annex 2 EHV charges'!$A:$O,8,FALSE)),"")</f>
        <v/>
      </c>
      <c r="F139" s="68" t="str">
        <f>IFERROR(IF(VLOOKUP($A139,'Annex 2 EHV charges'!$A:$O,9,FALSE)=0,"",VLOOKUP($A139,'Annex 2 EHV charges'!$A:$O,9,FALSE)),"")</f>
        <v/>
      </c>
      <c r="G139" s="68" t="str">
        <f>IFERROR(IF(VLOOKUP($A139,'Annex 2 EHV charges'!$A:$O,10,FALSE)=0,"",VLOOKUP($A139,'Annex 2 EHV charges'!$A:$O,10,FALSE)),"")</f>
        <v/>
      </c>
      <c r="H139" s="68" t="str">
        <f>IFERROR(IF(VLOOKUP($A139,'Annex 2 EHV charges'!$A:$O,11,FALSE)=0,"",VLOOKUP($A139,'Annex 2 EHV charges'!$A:$O,11,FALSE)),"")</f>
        <v/>
      </c>
    </row>
    <row r="140" spans="1:8" ht="30" customHeight="1" x14ac:dyDescent="0.2">
      <c r="A140" s="69" t="str">
        <f t="array" ref="A140">IFERROR(INDEX('Annex 2 EHV charges'!$A$10:$A$11, MATCH(0, IF(ISBLANK('Annex 2 EHV charges'!$A$10:$A$11),1, COUNTIF(A$4:$A139, 'Annex 2 EHV charges'!$A$10:$A$11)), 0)),"")</f>
        <v/>
      </c>
      <c r="B140" s="70" t="str">
        <f>IF($A140="","",VLOOKUP($A140,'Annex 2 EHV charges'!$A:$O,2,0))</f>
        <v/>
      </c>
      <c r="C140" s="71" t="str">
        <f>IF($A140="","",VLOOKUP($A140,'Annex 2 EHV charges'!$A:$O,3,0))</f>
        <v/>
      </c>
      <c r="D140" s="69" t="str">
        <f>IF($A140="","",VLOOKUP($A140,'Annex 2 EHV charges'!$A:$O,7,0))</f>
        <v/>
      </c>
      <c r="E140" s="67" t="str">
        <f>IFERROR(IF(VLOOKUP($A140,'Annex 2 EHV charges'!$A:$O,8,FALSE)=0,"",VLOOKUP($A140,'Annex 2 EHV charges'!$A:$O,8,FALSE)),"")</f>
        <v/>
      </c>
      <c r="F140" s="68" t="str">
        <f>IFERROR(IF(VLOOKUP($A140,'Annex 2 EHV charges'!$A:$O,9,FALSE)=0,"",VLOOKUP($A140,'Annex 2 EHV charges'!$A:$O,9,FALSE)),"")</f>
        <v/>
      </c>
      <c r="G140" s="68" t="str">
        <f>IFERROR(IF(VLOOKUP($A140,'Annex 2 EHV charges'!$A:$O,10,FALSE)=0,"",VLOOKUP($A140,'Annex 2 EHV charges'!$A:$O,10,FALSE)),"")</f>
        <v/>
      </c>
      <c r="H140" s="68" t="str">
        <f>IFERROR(IF(VLOOKUP($A140,'Annex 2 EHV charges'!$A:$O,11,FALSE)=0,"",VLOOKUP($A140,'Annex 2 EHV charges'!$A:$O,11,FALSE)),"")</f>
        <v/>
      </c>
    </row>
    <row r="141" spans="1:8" ht="30" customHeight="1" x14ac:dyDescent="0.2">
      <c r="A141" s="69" t="str">
        <f t="array" ref="A141">IFERROR(INDEX('Annex 2 EHV charges'!$A$10:$A$11, MATCH(0, IF(ISBLANK('Annex 2 EHV charges'!$A$10:$A$11),1, COUNTIF(A$4:$A140, 'Annex 2 EHV charges'!$A$10:$A$11)), 0)),"")</f>
        <v/>
      </c>
      <c r="B141" s="70" t="str">
        <f>IF($A141="","",VLOOKUP($A141,'Annex 2 EHV charges'!$A:$O,2,0))</f>
        <v/>
      </c>
      <c r="C141" s="71" t="str">
        <f>IF($A141="","",VLOOKUP($A141,'Annex 2 EHV charges'!$A:$O,3,0))</f>
        <v/>
      </c>
      <c r="D141" s="69" t="str">
        <f>IF($A141="","",VLOOKUP($A141,'Annex 2 EHV charges'!$A:$O,7,0))</f>
        <v/>
      </c>
      <c r="E141" s="67" t="str">
        <f>IFERROR(IF(VLOOKUP($A141,'Annex 2 EHV charges'!$A:$O,8,FALSE)=0,"",VLOOKUP($A141,'Annex 2 EHV charges'!$A:$O,8,FALSE)),"")</f>
        <v/>
      </c>
      <c r="F141" s="68" t="str">
        <f>IFERROR(IF(VLOOKUP($A141,'Annex 2 EHV charges'!$A:$O,9,FALSE)=0,"",VLOOKUP($A141,'Annex 2 EHV charges'!$A:$O,9,FALSE)),"")</f>
        <v/>
      </c>
      <c r="G141" s="68" t="str">
        <f>IFERROR(IF(VLOOKUP($A141,'Annex 2 EHV charges'!$A:$O,10,FALSE)=0,"",VLOOKUP($A141,'Annex 2 EHV charges'!$A:$O,10,FALSE)),"")</f>
        <v/>
      </c>
      <c r="H141" s="68" t="str">
        <f>IFERROR(IF(VLOOKUP($A141,'Annex 2 EHV charges'!$A:$O,11,FALSE)=0,"",VLOOKUP($A141,'Annex 2 EHV charges'!$A:$O,11,FALSE)),"")</f>
        <v/>
      </c>
    </row>
    <row r="142" spans="1:8" ht="30" customHeight="1" x14ac:dyDescent="0.2">
      <c r="A142" s="69" t="str">
        <f t="array" ref="A142">IFERROR(INDEX('Annex 2 EHV charges'!$A$10:$A$11, MATCH(0, IF(ISBLANK('Annex 2 EHV charges'!$A$10:$A$11),1, COUNTIF(A$4:$A141, 'Annex 2 EHV charges'!$A$10:$A$11)), 0)),"")</f>
        <v/>
      </c>
      <c r="B142" s="70" t="str">
        <f>IF($A142="","",VLOOKUP($A142,'Annex 2 EHV charges'!$A:$O,2,0))</f>
        <v/>
      </c>
      <c r="C142" s="71" t="str">
        <f>IF($A142="","",VLOOKUP($A142,'Annex 2 EHV charges'!$A:$O,3,0))</f>
        <v/>
      </c>
      <c r="D142" s="69" t="str">
        <f>IF($A142="","",VLOOKUP($A142,'Annex 2 EHV charges'!$A:$O,7,0))</f>
        <v/>
      </c>
      <c r="E142" s="67" t="str">
        <f>IFERROR(IF(VLOOKUP($A142,'Annex 2 EHV charges'!$A:$O,8,FALSE)=0,"",VLOOKUP($A142,'Annex 2 EHV charges'!$A:$O,8,FALSE)),"")</f>
        <v/>
      </c>
      <c r="F142" s="68" t="str">
        <f>IFERROR(IF(VLOOKUP($A142,'Annex 2 EHV charges'!$A:$O,9,FALSE)=0,"",VLOOKUP($A142,'Annex 2 EHV charges'!$A:$O,9,FALSE)),"")</f>
        <v/>
      </c>
      <c r="G142" s="68" t="str">
        <f>IFERROR(IF(VLOOKUP($A142,'Annex 2 EHV charges'!$A:$O,10,FALSE)=0,"",VLOOKUP($A142,'Annex 2 EHV charges'!$A:$O,10,FALSE)),"")</f>
        <v/>
      </c>
      <c r="H142" s="68" t="str">
        <f>IFERROR(IF(VLOOKUP($A142,'Annex 2 EHV charges'!$A:$O,11,FALSE)=0,"",VLOOKUP($A142,'Annex 2 EHV charges'!$A:$O,11,FALSE)),"")</f>
        <v/>
      </c>
    </row>
    <row r="143" spans="1:8" ht="30" customHeight="1" x14ac:dyDescent="0.2">
      <c r="A143" s="69" t="str">
        <f t="array" ref="A143">IFERROR(INDEX('Annex 2 EHV charges'!$A$10:$A$11, MATCH(0, IF(ISBLANK('Annex 2 EHV charges'!$A$10:$A$11),1, COUNTIF(A$4:$A142, 'Annex 2 EHV charges'!$A$10:$A$11)), 0)),"")</f>
        <v/>
      </c>
      <c r="B143" s="70" t="str">
        <f>IF($A143="","",VLOOKUP($A143,'Annex 2 EHV charges'!$A:$O,2,0))</f>
        <v/>
      </c>
      <c r="C143" s="71" t="str">
        <f>IF($A143="","",VLOOKUP($A143,'Annex 2 EHV charges'!$A:$O,3,0))</f>
        <v/>
      </c>
      <c r="D143" s="69" t="str">
        <f>IF($A143="","",VLOOKUP($A143,'Annex 2 EHV charges'!$A:$O,7,0))</f>
        <v/>
      </c>
      <c r="E143" s="67" t="str">
        <f>IFERROR(IF(VLOOKUP($A143,'Annex 2 EHV charges'!$A:$O,8,FALSE)=0,"",VLOOKUP($A143,'Annex 2 EHV charges'!$A:$O,8,FALSE)),"")</f>
        <v/>
      </c>
      <c r="F143" s="68" t="str">
        <f>IFERROR(IF(VLOOKUP($A143,'Annex 2 EHV charges'!$A:$O,9,FALSE)=0,"",VLOOKUP($A143,'Annex 2 EHV charges'!$A:$O,9,FALSE)),"")</f>
        <v/>
      </c>
      <c r="G143" s="68" t="str">
        <f>IFERROR(IF(VLOOKUP($A143,'Annex 2 EHV charges'!$A:$O,10,FALSE)=0,"",VLOOKUP($A143,'Annex 2 EHV charges'!$A:$O,10,FALSE)),"")</f>
        <v/>
      </c>
      <c r="H143" s="68" t="str">
        <f>IFERROR(IF(VLOOKUP($A143,'Annex 2 EHV charges'!$A:$O,11,FALSE)=0,"",VLOOKUP($A143,'Annex 2 EHV charges'!$A:$O,11,FALSE)),"")</f>
        <v/>
      </c>
    </row>
    <row r="144" spans="1:8" ht="30" customHeight="1" x14ac:dyDescent="0.2">
      <c r="A144" s="69" t="str">
        <f t="array" ref="A144">IFERROR(INDEX('Annex 2 EHV charges'!$A$10:$A$11, MATCH(0, IF(ISBLANK('Annex 2 EHV charges'!$A$10:$A$11),1, COUNTIF(A$4:$A143, 'Annex 2 EHV charges'!$A$10:$A$11)), 0)),"")</f>
        <v/>
      </c>
      <c r="B144" s="70" t="str">
        <f>IF($A144="","",VLOOKUP($A144,'Annex 2 EHV charges'!$A:$O,2,0))</f>
        <v/>
      </c>
      <c r="C144" s="71" t="str">
        <f>IF($A144="","",VLOOKUP($A144,'Annex 2 EHV charges'!$A:$O,3,0))</f>
        <v/>
      </c>
      <c r="D144" s="69" t="str">
        <f>IF($A144="","",VLOOKUP($A144,'Annex 2 EHV charges'!$A:$O,7,0))</f>
        <v/>
      </c>
      <c r="E144" s="67" t="str">
        <f>IFERROR(IF(VLOOKUP($A144,'Annex 2 EHV charges'!$A:$O,8,FALSE)=0,"",VLOOKUP($A144,'Annex 2 EHV charges'!$A:$O,8,FALSE)),"")</f>
        <v/>
      </c>
      <c r="F144" s="68" t="str">
        <f>IFERROR(IF(VLOOKUP($A144,'Annex 2 EHV charges'!$A:$O,9,FALSE)=0,"",VLOOKUP($A144,'Annex 2 EHV charges'!$A:$O,9,FALSE)),"")</f>
        <v/>
      </c>
      <c r="G144" s="68" t="str">
        <f>IFERROR(IF(VLOOKUP($A144,'Annex 2 EHV charges'!$A:$O,10,FALSE)=0,"",VLOOKUP($A144,'Annex 2 EHV charges'!$A:$O,10,FALSE)),"")</f>
        <v/>
      </c>
      <c r="H144" s="68" t="str">
        <f>IFERROR(IF(VLOOKUP($A144,'Annex 2 EHV charges'!$A:$O,11,FALSE)=0,"",VLOOKUP($A144,'Annex 2 EHV charges'!$A:$O,11,FALSE)),"")</f>
        <v/>
      </c>
    </row>
    <row r="145" spans="1:8" ht="30" customHeight="1" x14ac:dyDescent="0.2">
      <c r="A145" s="69" t="str">
        <f t="array" ref="A145">IFERROR(INDEX('Annex 2 EHV charges'!$A$10:$A$11, MATCH(0, IF(ISBLANK('Annex 2 EHV charges'!$A$10:$A$11),1, COUNTIF(A$4:$A144, 'Annex 2 EHV charges'!$A$10:$A$11)), 0)),"")</f>
        <v/>
      </c>
      <c r="B145" s="70" t="str">
        <f>IF($A145="","",VLOOKUP($A145,'Annex 2 EHV charges'!$A:$O,2,0))</f>
        <v/>
      </c>
      <c r="C145" s="71" t="str">
        <f>IF($A145="","",VLOOKUP($A145,'Annex 2 EHV charges'!$A:$O,3,0))</f>
        <v/>
      </c>
      <c r="D145" s="69" t="str">
        <f>IF($A145="","",VLOOKUP($A145,'Annex 2 EHV charges'!$A:$O,7,0))</f>
        <v/>
      </c>
      <c r="E145" s="67" t="str">
        <f>IFERROR(IF(VLOOKUP($A145,'Annex 2 EHV charges'!$A:$O,8,FALSE)=0,"",VLOOKUP($A145,'Annex 2 EHV charges'!$A:$O,8,FALSE)),"")</f>
        <v/>
      </c>
      <c r="F145" s="68" t="str">
        <f>IFERROR(IF(VLOOKUP($A145,'Annex 2 EHV charges'!$A:$O,9,FALSE)=0,"",VLOOKUP($A145,'Annex 2 EHV charges'!$A:$O,9,FALSE)),"")</f>
        <v/>
      </c>
      <c r="G145" s="68" t="str">
        <f>IFERROR(IF(VLOOKUP($A145,'Annex 2 EHV charges'!$A:$O,10,FALSE)=0,"",VLOOKUP($A145,'Annex 2 EHV charges'!$A:$O,10,FALSE)),"")</f>
        <v/>
      </c>
      <c r="H145" s="68" t="str">
        <f>IFERROR(IF(VLOOKUP($A145,'Annex 2 EHV charges'!$A:$O,11,FALSE)=0,"",VLOOKUP($A145,'Annex 2 EHV charges'!$A:$O,11,FALSE)),"")</f>
        <v/>
      </c>
    </row>
    <row r="146" spans="1:8" x14ac:dyDescent="0.2">
      <c r="A146" s="69" t="str">
        <f t="array" ref="A146">IFERROR(INDEX('Annex 2 EHV charges'!$A$10:$A$11, MATCH(0, IF(ISBLANK('Annex 2 EHV charges'!$A$10:$A$11),1, COUNTIF(A$4:$A145, 'Annex 2 EHV charges'!$A$10:$A$11)), 0)),"")</f>
        <v/>
      </c>
      <c r="B146" s="70" t="str">
        <f>IF($A146="","",VLOOKUP($A146,'Annex 2 EHV charges'!$A:$O,2,0))</f>
        <v/>
      </c>
      <c r="C146" s="71" t="str">
        <f>IF($A146="","",VLOOKUP($A146,'Annex 2 EHV charges'!$A:$O,3,0))</f>
        <v/>
      </c>
      <c r="D146" s="69" t="str">
        <f>IF($A146="","",VLOOKUP($A146,'Annex 2 EHV charges'!$A:$O,7,0))</f>
        <v/>
      </c>
      <c r="E146" s="67" t="str">
        <f>IFERROR(IF(VLOOKUP($A146,'Annex 2 EHV charges'!$A:$O,8,FALSE)=0,"",VLOOKUP($A146,'Annex 2 EHV charges'!$A:$O,8,FALSE)),"")</f>
        <v/>
      </c>
      <c r="F146" s="68" t="str">
        <f>IFERROR(IF(VLOOKUP($A146,'Annex 2 EHV charges'!$A:$O,9,FALSE)=0,"",VLOOKUP($A146,'Annex 2 EHV charges'!$A:$O,9,FALSE)),"")</f>
        <v/>
      </c>
      <c r="G146" s="68" t="str">
        <f>IFERROR(IF(VLOOKUP($A146,'Annex 2 EHV charges'!$A:$O,10,FALSE)=0,"",VLOOKUP($A146,'Annex 2 EHV charges'!$A:$O,10,FALSE)),"")</f>
        <v/>
      </c>
      <c r="H146" s="68" t="str">
        <f>IFERROR(IF(VLOOKUP($A146,'Annex 2 EHV charges'!$A:$O,11,FALSE)=0,"",VLOOKUP($A146,'Annex 2 EHV charges'!$A:$O,11,FALSE)),"")</f>
        <v/>
      </c>
    </row>
    <row r="147" spans="1:8" ht="30" customHeight="1" x14ac:dyDescent="0.2">
      <c r="A147" s="69" t="str">
        <f t="array" ref="A147">IFERROR(INDEX('Annex 2 EHV charges'!$A$10:$A$11, MATCH(0, IF(ISBLANK('Annex 2 EHV charges'!$A$10:$A$11),1, COUNTIF(A$4:$A146, 'Annex 2 EHV charges'!$A$10:$A$11)), 0)),"")</f>
        <v/>
      </c>
      <c r="B147" s="70" t="str">
        <f>IF($A147="","",VLOOKUP($A147,'Annex 2 EHV charges'!$A:$O,2,0))</f>
        <v/>
      </c>
      <c r="C147" s="71" t="str">
        <f>IF($A147="","",VLOOKUP($A147,'Annex 2 EHV charges'!$A:$O,3,0))</f>
        <v/>
      </c>
      <c r="D147" s="69" t="str">
        <f>IF($A147="","",VLOOKUP($A147,'Annex 2 EHV charges'!$A:$O,7,0))</f>
        <v/>
      </c>
      <c r="E147" s="67" t="str">
        <f>IFERROR(IF(VLOOKUP($A147,'Annex 2 EHV charges'!$A:$O,8,FALSE)=0,"",VLOOKUP($A147,'Annex 2 EHV charges'!$A:$O,8,FALSE)),"")</f>
        <v/>
      </c>
      <c r="F147" s="68" t="str">
        <f>IFERROR(IF(VLOOKUP($A147,'Annex 2 EHV charges'!$A:$O,9,FALSE)=0,"",VLOOKUP($A147,'Annex 2 EHV charges'!$A:$O,9,FALSE)),"")</f>
        <v/>
      </c>
      <c r="G147" s="68" t="str">
        <f>IFERROR(IF(VLOOKUP($A147,'Annex 2 EHV charges'!$A:$O,10,FALSE)=0,"",VLOOKUP($A147,'Annex 2 EHV charges'!$A:$O,10,FALSE)),"")</f>
        <v/>
      </c>
      <c r="H147" s="68" t="str">
        <f>IFERROR(IF(VLOOKUP($A147,'Annex 2 EHV charges'!$A:$O,11,FALSE)=0,"",VLOOKUP($A147,'Annex 2 EHV charges'!$A:$O,11,FALSE)),"")</f>
        <v/>
      </c>
    </row>
    <row r="148" spans="1:8" ht="30" customHeight="1" x14ac:dyDescent="0.2">
      <c r="A148" s="69" t="str">
        <f t="array" ref="A148">IFERROR(INDEX('Annex 2 EHV charges'!$A$10:$A$11, MATCH(0, IF(ISBLANK('Annex 2 EHV charges'!$A$10:$A$11),1, COUNTIF(A$4:$A147, 'Annex 2 EHV charges'!$A$10:$A$11)), 0)),"")</f>
        <v/>
      </c>
      <c r="B148" s="70" t="str">
        <f>IF($A148="","",VLOOKUP($A148,'Annex 2 EHV charges'!$A:$O,2,0))</f>
        <v/>
      </c>
      <c r="C148" s="71" t="str">
        <f>IF($A148="","",VLOOKUP($A148,'Annex 2 EHV charges'!$A:$O,3,0))</f>
        <v/>
      </c>
      <c r="D148" s="69" t="str">
        <f>IF($A148="","",VLOOKUP($A148,'Annex 2 EHV charges'!$A:$O,7,0))</f>
        <v/>
      </c>
      <c r="E148" s="67" t="str">
        <f>IFERROR(IF(VLOOKUP($A148,'Annex 2 EHV charges'!$A:$O,8,FALSE)=0,"",VLOOKUP($A148,'Annex 2 EHV charges'!$A:$O,8,FALSE)),"")</f>
        <v/>
      </c>
      <c r="F148" s="68" t="str">
        <f>IFERROR(IF(VLOOKUP($A148,'Annex 2 EHV charges'!$A:$O,9,FALSE)=0,"",VLOOKUP($A148,'Annex 2 EHV charges'!$A:$O,9,FALSE)),"")</f>
        <v/>
      </c>
      <c r="G148" s="68" t="str">
        <f>IFERROR(IF(VLOOKUP($A148,'Annex 2 EHV charges'!$A:$O,10,FALSE)=0,"",VLOOKUP($A148,'Annex 2 EHV charges'!$A:$O,10,FALSE)),"")</f>
        <v/>
      </c>
      <c r="H148" s="68" t="str">
        <f>IFERROR(IF(VLOOKUP($A148,'Annex 2 EHV charges'!$A:$O,11,FALSE)=0,"",VLOOKUP($A148,'Annex 2 EHV charges'!$A:$O,11,FALSE)),"")</f>
        <v/>
      </c>
    </row>
    <row r="149" spans="1:8" ht="30" customHeight="1" x14ac:dyDescent="0.2">
      <c r="A149" s="69" t="str">
        <f t="array" ref="A149">IFERROR(INDEX('Annex 2 EHV charges'!$A$10:$A$11, MATCH(0, IF(ISBLANK('Annex 2 EHV charges'!$A$10:$A$11),1, COUNTIF(A$4:$A148, 'Annex 2 EHV charges'!$A$10:$A$11)), 0)),"")</f>
        <v/>
      </c>
      <c r="B149" s="70" t="str">
        <f>IF($A149="","",VLOOKUP($A149,'Annex 2 EHV charges'!$A:$O,2,0))</f>
        <v/>
      </c>
      <c r="C149" s="71" t="str">
        <f>IF($A149="","",VLOOKUP($A149,'Annex 2 EHV charges'!$A:$O,3,0))</f>
        <v/>
      </c>
      <c r="D149" s="69" t="str">
        <f>IF($A149="","",VLOOKUP($A149,'Annex 2 EHV charges'!$A:$O,7,0))</f>
        <v/>
      </c>
      <c r="E149" s="67" t="str">
        <f>IFERROR(IF(VLOOKUP($A149,'Annex 2 EHV charges'!$A:$O,8,FALSE)=0,"",VLOOKUP($A149,'Annex 2 EHV charges'!$A:$O,8,FALSE)),"")</f>
        <v/>
      </c>
      <c r="F149" s="68" t="str">
        <f>IFERROR(IF(VLOOKUP($A149,'Annex 2 EHV charges'!$A:$O,9,FALSE)=0,"",VLOOKUP($A149,'Annex 2 EHV charges'!$A:$O,9,FALSE)),"")</f>
        <v/>
      </c>
      <c r="G149" s="68" t="str">
        <f>IFERROR(IF(VLOOKUP($A149,'Annex 2 EHV charges'!$A:$O,10,FALSE)=0,"",VLOOKUP($A149,'Annex 2 EHV charges'!$A:$O,10,FALSE)),"")</f>
        <v/>
      </c>
      <c r="H149" s="68" t="str">
        <f>IFERROR(IF(VLOOKUP($A149,'Annex 2 EHV charges'!$A:$O,11,FALSE)=0,"",VLOOKUP($A149,'Annex 2 EHV charges'!$A:$O,11,FALSE)),"")</f>
        <v/>
      </c>
    </row>
    <row r="150" spans="1:8" ht="30" customHeight="1" x14ac:dyDescent="0.2">
      <c r="A150" s="69" t="str">
        <f t="array" ref="A150">IFERROR(INDEX('Annex 2 EHV charges'!$A$10:$A$11, MATCH(0, IF(ISBLANK('Annex 2 EHV charges'!$A$10:$A$11),1, COUNTIF(A$4:$A149, 'Annex 2 EHV charges'!$A$10:$A$11)), 0)),"")</f>
        <v/>
      </c>
      <c r="B150" s="70" t="str">
        <f>IF($A150="","",VLOOKUP($A150,'Annex 2 EHV charges'!$A:$O,2,0))</f>
        <v/>
      </c>
      <c r="C150" s="71" t="str">
        <f>IF($A150="","",VLOOKUP($A150,'Annex 2 EHV charges'!$A:$O,3,0))</f>
        <v/>
      </c>
      <c r="D150" s="69" t="str">
        <f>IF($A150="","",VLOOKUP($A150,'Annex 2 EHV charges'!$A:$O,7,0))</f>
        <v/>
      </c>
      <c r="E150" s="67" t="str">
        <f>IFERROR(IF(VLOOKUP($A150,'Annex 2 EHV charges'!$A:$O,8,FALSE)=0,"",VLOOKUP($A150,'Annex 2 EHV charges'!$A:$O,8,FALSE)),"")</f>
        <v/>
      </c>
      <c r="F150" s="68" t="str">
        <f>IFERROR(IF(VLOOKUP($A150,'Annex 2 EHV charges'!$A:$O,9,FALSE)=0,"",VLOOKUP($A150,'Annex 2 EHV charges'!$A:$O,9,FALSE)),"")</f>
        <v/>
      </c>
      <c r="G150" s="68" t="str">
        <f>IFERROR(IF(VLOOKUP($A150,'Annex 2 EHV charges'!$A:$O,10,FALSE)=0,"",VLOOKUP($A150,'Annex 2 EHV charges'!$A:$O,10,FALSE)),"")</f>
        <v/>
      </c>
      <c r="H150" s="68" t="str">
        <f>IFERROR(IF(VLOOKUP($A150,'Annex 2 EHV charges'!$A:$O,11,FALSE)=0,"",VLOOKUP($A150,'Annex 2 EHV charges'!$A:$O,11,FALSE)),"")</f>
        <v/>
      </c>
    </row>
    <row r="151" spans="1:8" ht="30" customHeight="1" x14ac:dyDescent="0.2">
      <c r="A151" s="69" t="str">
        <f t="array" ref="A151">IFERROR(INDEX('Annex 2 EHV charges'!$A$10:$A$11, MATCH(0, IF(ISBLANK('Annex 2 EHV charges'!$A$10:$A$11),1, COUNTIF(A$4:$A150, 'Annex 2 EHV charges'!$A$10:$A$11)), 0)),"")</f>
        <v/>
      </c>
      <c r="B151" s="70" t="str">
        <f>IF($A151="","",VLOOKUP($A151,'Annex 2 EHV charges'!$A:$O,2,0))</f>
        <v/>
      </c>
      <c r="C151" s="71" t="str">
        <f>IF($A151="","",VLOOKUP($A151,'Annex 2 EHV charges'!$A:$O,3,0))</f>
        <v/>
      </c>
      <c r="D151" s="69" t="str">
        <f>IF($A151="","",VLOOKUP($A151,'Annex 2 EHV charges'!$A:$O,7,0))</f>
        <v/>
      </c>
      <c r="E151" s="67" t="str">
        <f>IFERROR(IF(VLOOKUP($A151,'Annex 2 EHV charges'!$A:$O,8,FALSE)=0,"",VLOOKUP($A151,'Annex 2 EHV charges'!$A:$O,8,FALSE)),"")</f>
        <v/>
      </c>
      <c r="F151" s="68" t="str">
        <f>IFERROR(IF(VLOOKUP($A151,'Annex 2 EHV charges'!$A:$O,9,FALSE)=0,"",VLOOKUP($A151,'Annex 2 EHV charges'!$A:$O,9,FALSE)),"")</f>
        <v/>
      </c>
      <c r="G151" s="68" t="str">
        <f>IFERROR(IF(VLOOKUP($A151,'Annex 2 EHV charges'!$A:$O,10,FALSE)=0,"",VLOOKUP($A151,'Annex 2 EHV charges'!$A:$O,10,FALSE)),"")</f>
        <v/>
      </c>
      <c r="H151" s="68" t="str">
        <f>IFERROR(IF(VLOOKUP($A151,'Annex 2 EHV charges'!$A:$O,11,FALSE)=0,"",VLOOKUP($A151,'Annex 2 EHV charges'!$A:$O,11,FALSE)),"")</f>
        <v/>
      </c>
    </row>
    <row r="152" spans="1:8" ht="30" customHeight="1" x14ac:dyDescent="0.2">
      <c r="A152" s="69" t="str">
        <f t="array" ref="A152">IFERROR(INDEX('Annex 2 EHV charges'!$A$10:$A$11, MATCH(0, IF(ISBLANK('Annex 2 EHV charges'!$A$10:$A$11),1, COUNTIF(A$4:$A151, 'Annex 2 EHV charges'!$A$10:$A$11)), 0)),"")</f>
        <v/>
      </c>
      <c r="B152" s="70" t="str">
        <f>IF($A152="","",VLOOKUP($A152,'Annex 2 EHV charges'!$A:$O,2,0))</f>
        <v/>
      </c>
      <c r="C152" s="71" t="str">
        <f>IF($A152="","",VLOOKUP($A152,'Annex 2 EHV charges'!$A:$O,3,0))</f>
        <v/>
      </c>
      <c r="D152" s="69" t="str">
        <f>IF($A152="","",VLOOKUP($A152,'Annex 2 EHV charges'!$A:$O,7,0))</f>
        <v/>
      </c>
      <c r="E152" s="67" t="str">
        <f>IFERROR(IF(VLOOKUP($A152,'Annex 2 EHV charges'!$A:$O,8,FALSE)=0,"",VLOOKUP($A152,'Annex 2 EHV charges'!$A:$O,8,FALSE)),"")</f>
        <v/>
      </c>
      <c r="F152" s="68" t="str">
        <f>IFERROR(IF(VLOOKUP($A152,'Annex 2 EHV charges'!$A:$O,9,FALSE)=0,"",VLOOKUP($A152,'Annex 2 EHV charges'!$A:$O,9,FALSE)),"")</f>
        <v/>
      </c>
      <c r="G152" s="68" t="str">
        <f>IFERROR(IF(VLOOKUP($A152,'Annex 2 EHV charges'!$A:$O,10,FALSE)=0,"",VLOOKUP($A152,'Annex 2 EHV charges'!$A:$O,10,FALSE)),"")</f>
        <v/>
      </c>
      <c r="H152" s="68" t="str">
        <f>IFERROR(IF(VLOOKUP($A152,'Annex 2 EHV charges'!$A:$O,11,FALSE)=0,"",VLOOKUP($A152,'Annex 2 EHV charges'!$A:$O,11,FALSE)),"")</f>
        <v/>
      </c>
    </row>
    <row r="153" spans="1:8" ht="30" customHeight="1" x14ac:dyDescent="0.2">
      <c r="A153" s="69" t="str">
        <f t="array" ref="A153">IFERROR(INDEX('Annex 2 EHV charges'!$A$10:$A$11, MATCH(0, IF(ISBLANK('Annex 2 EHV charges'!$A$10:$A$11),1, COUNTIF(A$4:$A152, 'Annex 2 EHV charges'!$A$10:$A$11)), 0)),"")</f>
        <v/>
      </c>
      <c r="B153" s="70" t="str">
        <f>IF($A153="","",VLOOKUP($A153,'Annex 2 EHV charges'!$A:$O,2,0))</f>
        <v/>
      </c>
      <c r="C153" s="71" t="str">
        <f>IF($A153="","",VLOOKUP($A153,'Annex 2 EHV charges'!$A:$O,3,0))</f>
        <v/>
      </c>
      <c r="D153" s="69" t="str">
        <f>IF($A153="","",VLOOKUP($A153,'Annex 2 EHV charges'!$A:$O,7,0))</f>
        <v/>
      </c>
      <c r="E153" s="67" t="str">
        <f>IFERROR(IF(VLOOKUP($A153,'Annex 2 EHV charges'!$A:$O,8,FALSE)=0,"",VLOOKUP($A153,'Annex 2 EHV charges'!$A:$O,8,FALSE)),"")</f>
        <v/>
      </c>
      <c r="F153" s="68" t="str">
        <f>IFERROR(IF(VLOOKUP($A153,'Annex 2 EHV charges'!$A:$O,9,FALSE)=0,"",VLOOKUP($A153,'Annex 2 EHV charges'!$A:$O,9,FALSE)),"")</f>
        <v/>
      </c>
      <c r="G153" s="68" t="str">
        <f>IFERROR(IF(VLOOKUP($A153,'Annex 2 EHV charges'!$A:$O,10,FALSE)=0,"",VLOOKUP($A153,'Annex 2 EHV charges'!$A:$O,10,FALSE)),"")</f>
        <v/>
      </c>
      <c r="H153" s="68" t="str">
        <f>IFERROR(IF(VLOOKUP($A153,'Annex 2 EHV charges'!$A:$O,11,FALSE)=0,"",VLOOKUP($A153,'Annex 2 EHV charges'!$A:$O,11,FALSE)),"")</f>
        <v/>
      </c>
    </row>
    <row r="154" spans="1:8" ht="30" customHeight="1" x14ac:dyDescent="0.2">
      <c r="A154" s="69" t="str">
        <f t="array" ref="A154">IFERROR(INDEX('Annex 2 EHV charges'!$A$10:$A$11, MATCH(0, IF(ISBLANK('Annex 2 EHV charges'!$A$10:$A$11),1, COUNTIF(A$4:$A153, 'Annex 2 EHV charges'!$A$10:$A$11)), 0)),"")</f>
        <v/>
      </c>
      <c r="B154" s="70" t="str">
        <f>IF($A154="","",VLOOKUP($A154,'Annex 2 EHV charges'!$A:$O,2,0))</f>
        <v/>
      </c>
      <c r="C154" s="71" t="str">
        <f>IF($A154="","",VLOOKUP($A154,'Annex 2 EHV charges'!$A:$O,3,0))</f>
        <v/>
      </c>
      <c r="D154" s="69" t="str">
        <f>IF($A154="","",VLOOKUP($A154,'Annex 2 EHV charges'!$A:$O,7,0))</f>
        <v/>
      </c>
      <c r="E154" s="67" t="str">
        <f>IFERROR(IF(VLOOKUP($A154,'Annex 2 EHV charges'!$A:$O,8,FALSE)=0,"",VLOOKUP($A154,'Annex 2 EHV charges'!$A:$O,8,FALSE)),"")</f>
        <v/>
      </c>
      <c r="F154" s="68" t="str">
        <f>IFERROR(IF(VLOOKUP($A154,'Annex 2 EHV charges'!$A:$O,9,FALSE)=0,"",VLOOKUP($A154,'Annex 2 EHV charges'!$A:$O,9,FALSE)),"")</f>
        <v/>
      </c>
      <c r="G154" s="68" t="str">
        <f>IFERROR(IF(VLOOKUP($A154,'Annex 2 EHV charges'!$A:$O,10,FALSE)=0,"",VLOOKUP($A154,'Annex 2 EHV charges'!$A:$O,10,FALSE)),"")</f>
        <v/>
      </c>
      <c r="H154" s="68" t="str">
        <f>IFERROR(IF(VLOOKUP($A154,'Annex 2 EHV charges'!$A:$O,11,FALSE)=0,"",VLOOKUP($A154,'Annex 2 EHV charges'!$A:$O,11,FALSE)),"")</f>
        <v/>
      </c>
    </row>
    <row r="155" spans="1:8" ht="30" customHeight="1" x14ac:dyDescent="0.2">
      <c r="A155" s="69" t="str">
        <f t="array" ref="A155">IFERROR(INDEX('Annex 2 EHV charges'!$A$10:$A$11, MATCH(0, IF(ISBLANK('Annex 2 EHV charges'!$A$10:$A$11),1, COUNTIF(A$4:$A154, 'Annex 2 EHV charges'!$A$10:$A$11)), 0)),"")</f>
        <v/>
      </c>
      <c r="B155" s="70" t="str">
        <f>IF($A155="","",VLOOKUP($A155,'Annex 2 EHV charges'!$A:$O,2,0))</f>
        <v/>
      </c>
      <c r="C155" s="71" t="str">
        <f>IF($A155="","",VLOOKUP($A155,'Annex 2 EHV charges'!$A:$O,3,0))</f>
        <v/>
      </c>
      <c r="D155" s="69" t="str">
        <f>IF($A155="","",VLOOKUP($A155,'Annex 2 EHV charges'!$A:$O,7,0))</f>
        <v/>
      </c>
      <c r="E155" s="67" t="str">
        <f>IFERROR(IF(VLOOKUP($A155,'Annex 2 EHV charges'!$A:$O,8,FALSE)=0,"",VLOOKUP($A155,'Annex 2 EHV charges'!$A:$O,8,FALSE)),"")</f>
        <v/>
      </c>
      <c r="F155" s="68" t="str">
        <f>IFERROR(IF(VLOOKUP($A155,'Annex 2 EHV charges'!$A:$O,9,FALSE)=0,"",VLOOKUP($A155,'Annex 2 EHV charges'!$A:$O,9,FALSE)),"")</f>
        <v/>
      </c>
      <c r="G155" s="68" t="str">
        <f>IFERROR(IF(VLOOKUP($A155,'Annex 2 EHV charges'!$A:$O,10,FALSE)=0,"",VLOOKUP($A155,'Annex 2 EHV charges'!$A:$O,10,FALSE)),"")</f>
        <v/>
      </c>
      <c r="H155" s="68" t="str">
        <f>IFERROR(IF(VLOOKUP($A155,'Annex 2 EHV charges'!$A:$O,11,FALSE)=0,"",VLOOKUP($A155,'Annex 2 EHV charges'!$A:$O,11,FALSE)),"")</f>
        <v/>
      </c>
    </row>
    <row r="156" spans="1:8" ht="30" customHeight="1" x14ac:dyDescent="0.2">
      <c r="A156" s="69" t="str">
        <f t="array" ref="A156">IFERROR(INDEX('Annex 2 EHV charges'!$A$10:$A$11, MATCH(0, IF(ISBLANK('Annex 2 EHV charges'!$A$10:$A$11),1, COUNTIF(A$4:$A155, 'Annex 2 EHV charges'!$A$10:$A$11)), 0)),"")</f>
        <v/>
      </c>
      <c r="B156" s="70" t="str">
        <f>IF($A156="","",VLOOKUP($A156,'Annex 2 EHV charges'!$A:$O,2,0))</f>
        <v/>
      </c>
      <c r="C156" s="71" t="str">
        <f>IF($A156="","",VLOOKUP($A156,'Annex 2 EHV charges'!$A:$O,3,0))</f>
        <v/>
      </c>
      <c r="D156" s="69" t="str">
        <f>IF($A156="","",VLOOKUP($A156,'Annex 2 EHV charges'!$A:$O,7,0))</f>
        <v/>
      </c>
      <c r="E156" s="67" t="str">
        <f>IFERROR(IF(VLOOKUP($A156,'Annex 2 EHV charges'!$A:$O,8,FALSE)=0,"",VLOOKUP($A156,'Annex 2 EHV charges'!$A:$O,8,FALSE)),"")</f>
        <v/>
      </c>
      <c r="F156" s="68" t="str">
        <f>IFERROR(IF(VLOOKUP($A156,'Annex 2 EHV charges'!$A:$O,9,FALSE)=0,"",VLOOKUP($A156,'Annex 2 EHV charges'!$A:$O,9,FALSE)),"")</f>
        <v/>
      </c>
      <c r="G156" s="68" t="str">
        <f>IFERROR(IF(VLOOKUP($A156,'Annex 2 EHV charges'!$A:$O,10,FALSE)=0,"",VLOOKUP($A156,'Annex 2 EHV charges'!$A:$O,10,FALSE)),"")</f>
        <v/>
      </c>
      <c r="H156" s="68" t="str">
        <f>IFERROR(IF(VLOOKUP($A156,'Annex 2 EHV charges'!$A:$O,11,FALSE)=0,"",VLOOKUP($A156,'Annex 2 EHV charges'!$A:$O,11,FALSE)),"")</f>
        <v/>
      </c>
    </row>
    <row r="157" spans="1:8" ht="30" customHeight="1" x14ac:dyDescent="0.2">
      <c r="A157" s="69" t="str">
        <f t="array" ref="A157">IFERROR(INDEX('Annex 2 EHV charges'!$A$10:$A$11, MATCH(0, IF(ISBLANK('Annex 2 EHV charges'!$A$10:$A$11),1, COUNTIF(A$4:$A156, 'Annex 2 EHV charges'!$A$10:$A$11)), 0)),"")</f>
        <v/>
      </c>
      <c r="B157" s="70" t="str">
        <f>IF($A157="","",VLOOKUP($A157,'Annex 2 EHV charges'!$A:$O,2,0))</f>
        <v/>
      </c>
      <c r="C157" s="71" t="str">
        <f>IF($A157="","",VLOOKUP($A157,'Annex 2 EHV charges'!$A:$O,3,0))</f>
        <v/>
      </c>
      <c r="D157" s="69" t="str">
        <f>IF($A157="","",VLOOKUP($A157,'Annex 2 EHV charges'!$A:$O,7,0))</f>
        <v/>
      </c>
      <c r="E157" s="67" t="str">
        <f>IFERROR(IF(VLOOKUP($A157,'Annex 2 EHV charges'!$A:$O,8,FALSE)=0,"",VLOOKUP($A157,'Annex 2 EHV charges'!$A:$O,8,FALSE)),"")</f>
        <v/>
      </c>
      <c r="F157" s="68" t="str">
        <f>IFERROR(IF(VLOOKUP($A157,'Annex 2 EHV charges'!$A:$O,9,FALSE)=0,"",VLOOKUP($A157,'Annex 2 EHV charges'!$A:$O,9,FALSE)),"")</f>
        <v/>
      </c>
      <c r="G157" s="68" t="str">
        <f>IFERROR(IF(VLOOKUP($A157,'Annex 2 EHV charges'!$A:$O,10,FALSE)=0,"",VLOOKUP($A157,'Annex 2 EHV charges'!$A:$O,10,FALSE)),"")</f>
        <v/>
      </c>
      <c r="H157" s="68" t="str">
        <f>IFERROR(IF(VLOOKUP($A157,'Annex 2 EHV charges'!$A:$O,11,FALSE)=0,"",VLOOKUP($A157,'Annex 2 EHV charges'!$A:$O,11,FALSE)),"")</f>
        <v/>
      </c>
    </row>
    <row r="158" spans="1:8" ht="30" customHeight="1" x14ac:dyDescent="0.2">
      <c r="A158" s="69" t="str">
        <f t="array" ref="A158">IFERROR(INDEX('Annex 2 EHV charges'!$A$10:$A$11, MATCH(0, IF(ISBLANK('Annex 2 EHV charges'!$A$10:$A$11),1, COUNTIF(A$4:$A157, 'Annex 2 EHV charges'!$A$10:$A$11)), 0)),"")</f>
        <v/>
      </c>
      <c r="B158" s="70" t="str">
        <f>IF($A158="","",VLOOKUP($A158,'Annex 2 EHV charges'!$A:$O,2,0))</f>
        <v/>
      </c>
      <c r="C158" s="71" t="str">
        <f>IF($A158="","",VLOOKUP($A158,'Annex 2 EHV charges'!$A:$O,3,0))</f>
        <v/>
      </c>
      <c r="D158" s="69" t="str">
        <f>IF($A158="","",VLOOKUP($A158,'Annex 2 EHV charges'!$A:$O,7,0))</f>
        <v/>
      </c>
      <c r="E158" s="67" t="str">
        <f>IFERROR(IF(VLOOKUP($A158,'Annex 2 EHV charges'!$A:$O,8,FALSE)=0,"",VLOOKUP($A158,'Annex 2 EHV charges'!$A:$O,8,FALSE)),"")</f>
        <v/>
      </c>
      <c r="F158" s="68" t="str">
        <f>IFERROR(IF(VLOOKUP($A158,'Annex 2 EHV charges'!$A:$O,9,FALSE)=0,"",VLOOKUP($A158,'Annex 2 EHV charges'!$A:$O,9,FALSE)),"")</f>
        <v/>
      </c>
      <c r="G158" s="68" t="str">
        <f>IFERROR(IF(VLOOKUP($A158,'Annex 2 EHV charges'!$A:$O,10,FALSE)=0,"",VLOOKUP($A158,'Annex 2 EHV charges'!$A:$O,10,FALSE)),"")</f>
        <v/>
      </c>
      <c r="H158" s="68" t="str">
        <f>IFERROR(IF(VLOOKUP($A158,'Annex 2 EHV charges'!$A:$O,11,FALSE)=0,"",VLOOKUP($A158,'Annex 2 EHV charges'!$A:$O,11,FALSE)),"")</f>
        <v/>
      </c>
    </row>
    <row r="159" spans="1:8" ht="30" customHeight="1" x14ac:dyDescent="0.2">
      <c r="A159" s="69" t="str">
        <f t="array" ref="A159">IFERROR(INDEX('Annex 2 EHV charges'!$A$10:$A$11, MATCH(0, IF(ISBLANK('Annex 2 EHV charges'!$A$10:$A$11),1, COUNTIF(A$4:$A158, 'Annex 2 EHV charges'!$A$10:$A$11)), 0)),"")</f>
        <v/>
      </c>
      <c r="B159" s="70" t="str">
        <f>IF($A159="","",VLOOKUP($A159,'Annex 2 EHV charges'!$A:$O,2,0))</f>
        <v/>
      </c>
      <c r="C159" s="71" t="str">
        <f>IF($A159="","",VLOOKUP($A159,'Annex 2 EHV charges'!$A:$O,3,0))</f>
        <v/>
      </c>
      <c r="D159" s="69" t="str">
        <f>IF($A159="","",VLOOKUP($A159,'Annex 2 EHV charges'!$A:$O,7,0))</f>
        <v/>
      </c>
      <c r="E159" s="67" t="str">
        <f>IFERROR(IF(VLOOKUP($A159,'Annex 2 EHV charges'!$A:$O,8,FALSE)=0,"",VLOOKUP($A159,'Annex 2 EHV charges'!$A:$O,8,FALSE)),"")</f>
        <v/>
      </c>
      <c r="F159" s="68" t="str">
        <f>IFERROR(IF(VLOOKUP($A159,'Annex 2 EHV charges'!$A:$O,9,FALSE)=0,"",VLOOKUP($A159,'Annex 2 EHV charges'!$A:$O,9,FALSE)),"")</f>
        <v/>
      </c>
      <c r="G159" s="68" t="str">
        <f>IFERROR(IF(VLOOKUP($A159,'Annex 2 EHV charges'!$A:$O,10,FALSE)=0,"",VLOOKUP($A159,'Annex 2 EHV charges'!$A:$O,10,FALSE)),"")</f>
        <v/>
      </c>
      <c r="H159" s="68" t="str">
        <f>IFERROR(IF(VLOOKUP($A159,'Annex 2 EHV charges'!$A:$O,11,FALSE)=0,"",VLOOKUP($A159,'Annex 2 EHV charges'!$A:$O,11,FALSE)),"")</f>
        <v/>
      </c>
    </row>
    <row r="160" spans="1:8" ht="30" customHeight="1" x14ac:dyDescent="0.2">
      <c r="A160" s="69" t="str">
        <f t="array" ref="A160">IFERROR(INDEX('Annex 2 EHV charges'!$A$10:$A$11, MATCH(0, IF(ISBLANK('Annex 2 EHV charges'!$A$10:$A$11),1, COUNTIF(A$4:$A159, 'Annex 2 EHV charges'!$A$10:$A$11)), 0)),"")</f>
        <v/>
      </c>
      <c r="B160" s="70" t="str">
        <f>IF($A160="","",VLOOKUP($A160,'Annex 2 EHV charges'!$A:$O,2,0))</f>
        <v/>
      </c>
      <c r="C160" s="71" t="str">
        <f>IF($A160="","",VLOOKUP($A160,'Annex 2 EHV charges'!$A:$O,3,0))</f>
        <v/>
      </c>
      <c r="D160" s="69" t="str">
        <f>IF($A160="","",VLOOKUP($A160,'Annex 2 EHV charges'!$A:$O,7,0))</f>
        <v/>
      </c>
      <c r="E160" s="67" t="str">
        <f>IFERROR(IF(VLOOKUP($A160,'Annex 2 EHV charges'!$A:$O,8,FALSE)=0,"",VLOOKUP($A160,'Annex 2 EHV charges'!$A:$O,8,FALSE)),"")</f>
        <v/>
      </c>
      <c r="F160" s="68" t="str">
        <f>IFERROR(IF(VLOOKUP($A160,'Annex 2 EHV charges'!$A:$O,9,FALSE)=0,"",VLOOKUP($A160,'Annex 2 EHV charges'!$A:$O,9,FALSE)),"")</f>
        <v/>
      </c>
      <c r="G160" s="68" t="str">
        <f>IFERROR(IF(VLOOKUP($A160,'Annex 2 EHV charges'!$A:$O,10,FALSE)=0,"",VLOOKUP($A160,'Annex 2 EHV charges'!$A:$O,10,FALSE)),"")</f>
        <v/>
      </c>
      <c r="H160" s="68" t="str">
        <f>IFERROR(IF(VLOOKUP($A160,'Annex 2 EHV charges'!$A:$O,11,FALSE)=0,"",VLOOKUP($A160,'Annex 2 EHV charges'!$A:$O,11,FALSE)),"")</f>
        <v/>
      </c>
    </row>
    <row r="161" spans="1:8" ht="30" customHeight="1" x14ac:dyDescent="0.2">
      <c r="A161" s="69" t="str">
        <f t="array" ref="A161">IFERROR(INDEX('Annex 2 EHV charges'!$A$10:$A$11, MATCH(0, IF(ISBLANK('Annex 2 EHV charges'!$A$10:$A$11),1, COUNTIF(A$4:$A160, 'Annex 2 EHV charges'!$A$10:$A$11)), 0)),"")</f>
        <v/>
      </c>
      <c r="B161" s="70" t="str">
        <f>IF($A161="","",VLOOKUP($A161,'Annex 2 EHV charges'!$A:$O,2,0))</f>
        <v/>
      </c>
      <c r="C161" s="71" t="str">
        <f>IF($A161="","",VLOOKUP($A161,'Annex 2 EHV charges'!$A:$O,3,0))</f>
        <v/>
      </c>
      <c r="D161" s="69" t="str">
        <f>IF($A161="","",VLOOKUP($A161,'Annex 2 EHV charges'!$A:$O,7,0))</f>
        <v/>
      </c>
      <c r="E161" s="67" t="str">
        <f>IFERROR(IF(VLOOKUP($A161,'Annex 2 EHV charges'!$A:$O,8,FALSE)=0,"",VLOOKUP($A161,'Annex 2 EHV charges'!$A:$O,8,FALSE)),"")</f>
        <v/>
      </c>
      <c r="F161" s="68" t="str">
        <f>IFERROR(IF(VLOOKUP($A161,'Annex 2 EHV charges'!$A:$O,9,FALSE)=0,"",VLOOKUP($A161,'Annex 2 EHV charges'!$A:$O,9,FALSE)),"")</f>
        <v/>
      </c>
      <c r="G161" s="68" t="str">
        <f>IFERROR(IF(VLOOKUP($A161,'Annex 2 EHV charges'!$A:$O,10,FALSE)=0,"",VLOOKUP($A161,'Annex 2 EHV charges'!$A:$O,10,FALSE)),"")</f>
        <v/>
      </c>
      <c r="H161" s="68" t="str">
        <f>IFERROR(IF(VLOOKUP($A161,'Annex 2 EHV charges'!$A:$O,11,FALSE)=0,"",VLOOKUP($A161,'Annex 2 EHV charges'!$A:$O,11,FALSE)),"")</f>
        <v/>
      </c>
    </row>
    <row r="162" spans="1:8" ht="30" customHeight="1" x14ac:dyDescent="0.2">
      <c r="A162" s="69" t="str">
        <f t="array" ref="A162">IFERROR(INDEX('Annex 2 EHV charges'!$A$10:$A$11, MATCH(0, IF(ISBLANK('Annex 2 EHV charges'!$A$10:$A$11),1, COUNTIF(A$4:$A161, 'Annex 2 EHV charges'!$A$10:$A$11)), 0)),"")</f>
        <v/>
      </c>
      <c r="B162" s="70" t="str">
        <f>IF($A162="","",VLOOKUP($A162,'Annex 2 EHV charges'!$A:$O,2,0))</f>
        <v/>
      </c>
      <c r="C162" s="71" t="str">
        <f>IF($A162="","",VLOOKUP($A162,'Annex 2 EHV charges'!$A:$O,3,0))</f>
        <v/>
      </c>
      <c r="D162" s="69" t="str">
        <f>IF($A162="","",VLOOKUP($A162,'Annex 2 EHV charges'!$A:$O,7,0))</f>
        <v/>
      </c>
      <c r="E162" s="67" t="str">
        <f>IFERROR(IF(VLOOKUP($A162,'Annex 2 EHV charges'!$A:$O,8,FALSE)=0,"",VLOOKUP($A162,'Annex 2 EHV charges'!$A:$O,8,FALSE)),"")</f>
        <v/>
      </c>
      <c r="F162" s="68" t="str">
        <f>IFERROR(IF(VLOOKUP($A162,'Annex 2 EHV charges'!$A:$O,9,FALSE)=0,"",VLOOKUP($A162,'Annex 2 EHV charges'!$A:$O,9,FALSE)),"")</f>
        <v/>
      </c>
      <c r="G162" s="68" t="str">
        <f>IFERROR(IF(VLOOKUP($A162,'Annex 2 EHV charges'!$A:$O,10,FALSE)=0,"",VLOOKUP($A162,'Annex 2 EHV charges'!$A:$O,10,FALSE)),"")</f>
        <v/>
      </c>
      <c r="H162" s="68" t="str">
        <f>IFERROR(IF(VLOOKUP($A162,'Annex 2 EHV charges'!$A:$O,11,FALSE)=0,"",VLOOKUP($A162,'Annex 2 EHV charges'!$A:$O,11,FALSE)),"")</f>
        <v/>
      </c>
    </row>
    <row r="163" spans="1:8" ht="30" customHeight="1" x14ac:dyDescent="0.2">
      <c r="A163" s="69" t="str">
        <f t="array" ref="A163">IFERROR(INDEX('Annex 2 EHV charges'!$A$10:$A$11, MATCH(0, IF(ISBLANK('Annex 2 EHV charges'!$A$10:$A$11),1, COUNTIF(A$4:$A162, 'Annex 2 EHV charges'!$A$10:$A$11)), 0)),"")</f>
        <v/>
      </c>
      <c r="B163" s="70" t="str">
        <f>IF($A163="","",VLOOKUP($A163,'Annex 2 EHV charges'!$A:$O,2,0))</f>
        <v/>
      </c>
      <c r="C163" s="71" t="str">
        <f>IF($A163="","",VLOOKUP($A163,'Annex 2 EHV charges'!$A:$O,3,0))</f>
        <v/>
      </c>
      <c r="D163" s="69" t="str">
        <f>IF($A163="","",VLOOKUP($A163,'Annex 2 EHV charges'!$A:$O,7,0))</f>
        <v/>
      </c>
      <c r="E163" s="67" t="str">
        <f>IFERROR(IF(VLOOKUP($A163,'Annex 2 EHV charges'!$A:$O,8,FALSE)=0,"",VLOOKUP($A163,'Annex 2 EHV charges'!$A:$O,8,FALSE)),"")</f>
        <v/>
      </c>
      <c r="F163" s="68" t="str">
        <f>IFERROR(IF(VLOOKUP($A163,'Annex 2 EHV charges'!$A:$O,9,FALSE)=0,"",VLOOKUP($A163,'Annex 2 EHV charges'!$A:$O,9,FALSE)),"")</f>
        <v/>
      </c>
      <c r="G163" s="68" t="str">
        <f>IFERROR(IF(VLOOKUP($A163,'Annex 2 EHV charges'!$A:$O,10,FALSE)=0,"",VLOOKUP($A163,'Annex 2 EHV charges'!$A:$O,10,FALSE)),"")</f>
        <v/>
      </c>
      <c r="H163" s="68" t="str">
        <f>IFERROR(IF(VLOOKUP($A163,'Annex 2 EHV charges'!$A:$O,11,FALSE)=0,"",VLOOKUP($A163,'Annex 2 EHV charges'!$A:$O,11,FALSE)),"")</f>
        <v/>
      </c>
    </row>
    <row r="164" spans="1:8" ht="30" customHeight="1" x14ac:dyDescent="0.2">
      <c r="A164" s="69" t="str">
        <f t="array" ref="A164">IFERROR(INDEX('Annex 2 EHV charges'!$A$10:$A$11, MATCH(0, IF(ISBLANK('Annex 2 EHV charges'!$A$10:$A$11),1, COUNTIF(A$4:$A163, 'Annex 2 EHV charges'!$A$10:$A$11)), 0)),"")</f>
        <v/>
      </c>
      <c r="B164" s="70" t="str">
        <f>IF($A164="","",VLOOKUP($A164,'Annex 2 EHV charges'!$A:$O,2,0))</f>
        <v/>
      </c>
      <c r="C164" s="71" t="str">
        <f>IF($A164="","",VLOOKUP($A164,'Annex 2 EHV charges'!$A:$O,3,0))</f>
        <v/>
      </c>
      <c r="D164" s="69" t="str">
        <f>IF($A164="","",VLOOKUP($A164,'Annex 2 EHV charges'!$A:$O,7,0))</f>
        <v/>
      </c>
      <c r="E164" s="67" t="str">
        <f>IFERROR(IF(VLOOKUP($A164,'Annex 2 EHV charges'!$A:$O,8,FALSE)=0,"",VLOOKUP($A164,'Annex 2 EHV charges'!$A:$O,8,FALSE)),"")</f>
        <v/>
      </c>
      <c r="F164" s="68" t="str">
        <f>IFERROR(IF(VLOOKUP($A164,'Annex 2 EHV charges'!$A:$O,9,FALSE)=0,"",VLOOKUP($A164,'Annex 2 EHV charges'!$A:$O,9,FALSE)),"")</f>
        <v/>
      </c>
      <c r="G164" s="68" t="str">
        <f>IFERROR(IF(VLOOKUP($A164,'Annex 2 EHV charges'!$A:$O,10,FALSE)=0,"",VLOOKUP($A164,'Annex 2 EHV charges'!$A:$O,10,FALSE)),"")</f>
        <v/>
      </c>
      <c r="H164" s="68" t="str">
        <f>IFERROR(IF(VLOOKUP($A164,'Annex 2 EHV charges'!$A:$O,11,FALSE)=0,"",VLOOKUP($A164,'Annex 2 EHV charges'!$A:$O,11,FALSE)),"")</f>
        <v/>
      </c>
    </row>
    <row r="165" spans="1:8" ht="30" customHeight="1" x14ac:dyDescent="0.2">
      <c r="A165" s="69" t="str">
        <f t="array" ref="A165">IFERROR(INDEX('Annex 2 EHV charges'!$A$10:$A$11, MATCH(0, IF(ISBLANK('Annex 2 EHV charges'!$A$10:$A$11),1, COUNTIF(A$4:$A164, 'Annex 2 EHV charges'!$A$10:$A$11)), 0)),"")</f>
        <v/>
      </c>
      <c r="B165" s="70" t="str">
        <f>IF($A165="","",VLOOKUP($A165,'Annex 2 EHV charges'!$A:$O,2,0))</f>
        <v/>
      </c>
      <c r="C165" s="71" t="str">
        <f>IF($A165="","",VLOOKUP($A165,'Annex 2 EHV charges'!$A:$O,3,0))</f>
        <v/>
      </c>
      <c r="D165" s="69" t="str">
        <f>IF($A165="","",VLOOKUP($A165,'Annex 2 EHV charges'!$A:$O,7,0))</f>
        <v/>
      </c>
      <c r="E165" s="67" t="str">
        <f>IFERROR(IF(VLOOKUP($A165,'Annex 2 EHV charges'!$A:$O,8,FALSE)=0,"",VLOOKUP($A165,'Annex 2 EHV charges'!$A:$O,8,FALSE)),"")</f>
        <v/>
      </c>
      <c r="F165" s="68" t="str">
        <f>IFERROR(IF(VLOOKUP($A165,'Annex 2 EHV charges'!$A:$O,9,FALSE)=0,"",VLOOKUP($A165,'Annex 2 EHV charges'!$A:$O,9,FALSE)),"")</f>
        <v/>
      </c>
      <c r="G165" s="68" t="str">
        <f>IFERROR(IF(VLOOKUP($A165,'Annex 2 EHV charges'!$A:$O,10,FALSE)=0,"",VLOOKUP($A165,'Annex 2 EHV charges'!$A:$O,10,FALSE)),"")</f>
        <v/>
      </c>
      <c r="H165" s="68" t="str">
        <f>IFERROR(IF(VLOOKUP($A165,'Annex 2 EHV charges'!$A:$O,11,FALSE)=0,"",VLOOKUP($A165,'Annex 2 EHV charges'!$A:$O,11,FALSE)),"")</f>
        <v/>
      </c>
    </row>
    <row r="166" spans="1:8" ht="30" customHeight="1" x14ac:dyDescent="0.2">
      <c r="A166" s="69" t="str">
        <f t="array" ref="A166">IFERROR(INDEX('Annex 2 EHV charges'!$A$10:$A$11, MATCH(0, IF(ISBLANK('Annex 2 EHV charges'!$A$10:$A$11),1, COUNTIF(A$4:$A165, 'Annex 2 EHV charges'!$A$10:$A$11)), 0)),"")</f>
        <v/>
      </c>
      <c r="B166" s="70" t="str">
        <f>IF($A166="","",VLOOKUP($A166,'Annex 2 EHV charges'!$A:$O,2,0))</f>
        <v/>
      </c>
      <c r="C166" s="71" t="str">
        <f>IF($A166="","",VLOOKUP($A166,'Annex 2 EHV charges'!$A:$O,3,0))</f>
        <v/>
      </c>
      <c r="D166" s="69" t="str">
        <f>IF($A166="","",VLOOKUP($A166,'Annex 2 EHV charges'!$A:$O,7,0))</f>
        <v/>
      </c>
      <c r="E166" s="67" t="str">
        <f>IFERROR(IF(VLOOKUP($A166,'Annex 2 EHV charges'!$A:$O,8,FALSE)=0,"",VLOOKUP($A166,'Annex 2 EHV charges'!$A:$O,8,FALSE)),"")</f>
        <v/>
      </c>
      <c r="F166" s="68" t="str">
        <f>IFERROR(IF(VLOOKUP($A166,'Annex 2 EHV charges'!$A:$O,9,FALSE)=0,"",VLOOKUP($A166,'Annex 2 EHV charges'!$A:$O,9,FALSE)),"")</f>
        <v/>
      </c>
      <c r="G166" s="68" t="str">
        <f>IFERROR(IF(VLOOKUP($A166,'Annex 2 EHV charges'!$A:$O,10,FALSE)=0,"",VLOOKUP($A166,'Annex 2 EHV charges'!$A:$O,10,FALSE)),"")</f>
        <v/>
      </c>
      <c r="H166" s="68" t="str">
        <f>IFERROR(IF(VLOOKUP($A166,'Annex 2 EHV charges'!$A:$O,11,FALSE)=0,"",VLOOKUP($A166,'Annex 2 EHV charges'!$A:$O,11,FALSE)),"")</f>
        <v/>
      </c>
    </row>
    <row r="167" spans="1:8" ht="30" customHeight="1" x14ac:dyDescent="0.2">
      <c r="A167" s="69" t="str">
        <f t="array" ref="A167">IFERROR(INDEX('Annex 2 EHV charges'!$A$10:$A$11, MATCH(0, IF(ISBLANK('Annex 2 EHV charges'!$A$10:$A$11),1, COUNTIF(A$4:$A166, 'Annex 2 EHV charges'!$A$10:$A$11)), 0)),"")</f>
        <v/>
      </c>
      <c r="B167" s="70" t="str">
        <f>IF($A167="","",VLOOKUP($A167,'Annex 2 EHV charges'!$A:$O,2,0))</f>
        <v/>
      </c>
      <c r="C167" s="71" t="str">
        <f>IF($A167="","",VLOOKUP($A167,'Annex 2 EHV charges'!$A:$O,3,0))</f>
        <v/>
      </c>
      <c r="D167" s="69" t="str">
        <f>IF($A167="","",VLOOKUP($A167,'Annex 2 EHV charges'!$A:$O,7,0))</f>
        <v/>
      </c>
      <c r="E167" s="67" t="str">
        <f>IFERROR(IF(VLOOKUP($A167,'Annex 2 EHV charges'!$A:$O,8,FALSE)=0,"",VLOOKUP($A167,'Annex 2 EHV charges'!$A:$O,8,FALSE)),"")</f>
        <v/>
      </c>
      <c r="F167" s="68" t="str">
        <f>IFERROR(IF(VLOOKUP($A167,'Annex 2 EHV charges'!$A:$O,9,FALSE)=0,"",VLOOKUP($A167,'Annex 2 EHV charges'!$A:$O,9,FALSE)),"")</f>
        <v/>
      </c>
      <c r="G167" s="68" t="str">
        <f>IFERROR(IF(VLOOKUP($A167,'Annex 2 EHV charges'!$A:$O,10,FALSE)=0,"",VLOOKUP($A167,'Annex 2 EHV charges'!$A:$O,10,FALSE)),"")</f>
        <v/>
      </c>
      <c r="H167" s="68" t="str">
        <f>IFERROR(IF(VLOOKUP($A167,'Annex 2 EHV charges'!$A:$O,11,FALSE)=0,"",VLOOKUP($A167,'Annex 2 EHV charges'!$A:$O,11,FALSE)),"")</f>
        <v/>
      </c>
    </row>
    <row r="168" spans="1:8" ht="30" customHeight="1" x14ac:dyDescent="0.2">
      <c r="A168" s="69" t="str">
        <f t="array" ref="A168">IFERROR(INDEX('Annex 2 EHV charges'!$A$10:$A$11, MATCH(0, IF(ISBLANK('Annex 2 EHV charges'!$A$10:$A$11),1, COUNTIF(A$4:$A167, 'Annex 2 EHV charges'!$A$10:$A$11)), 0)),"")</f>
        <v/>
      </c>
      <c r="B168" s="70" t="str">
        <f>IF($A168="","",VLOOKUP($A168,'Annex 2 EHV charges'!$A:$O,2,0))</f>
        <v/>
      </c>
      <c r="C168" s="71" t="str">
        <f>IF($A168="","",VLOOKUP($A168,'Annex 2 EHV charges'!$A:$O,3,0))</f>
        <v/>
      </c>
      <c r="D168" s="69" t="str">
        <f>IF($A168="","",VLOOKUP($A168,'Annex 2 EHV charges'!$A:$O,7,0))</f>
        <v/>
      </c>
      <c r="E168" s="67" t="str">
        <f>IFERROR(IF(VLOOKUP($A168,'Annex 2 EHV charges'!$A:$O,8,FALSE)=0,"",VLOOKUP($A168,'Annex 2 EHV charges'!$A:$O,8,FALSE)),"")</f>
        <v/>
      </c>
      <c r="F168" s="68" t="str">
        <f>IFERROR(IF(VLOOKUP($A168,'Annex 2 EHV charges'!$A:$O,9,FALSE)=0,"",VLOOKUP($A168,'Annex 2 EHV charges'!$A:$O,9,FALSE)),"")</f>
        <v/>
      </c>
      <c r="G168" s="68" t="str">
        <f>IFERROR(IF(VLOOKUP($A168,'Annex 2 EHV charges'!$A:$O,10,FALSE)=0,"",VLOOKUP($A168,'Annex 2 EHV charges'!$A:$O,10,FALSE)),"")</f>
        <v/>
      </c>
      <c r="H168" s="68" t="str">
        <f>IFERROR(IF(VLOOKUP($A168,'Annex 2 EHV charges'!$A:$O,11,FALSE)=0,"",VLOOKUP($A168,'Annex 2 EHV charges'!$A:$O,11,FALSE)),"")</f>
        <v/>
      </c>
    </row>
    <row r="169" spans="1:8" ht="30" customHeight="1" x14ac:dyDescent="0.2">
      <c r="A169" s="69" t="str">
        <f t="array" ref="A169">IFERROR(INDEX('Annex 2 EHV charges'!$A$10:$A$11, MATCH(0, IF(ISBLANK('Annex 2 EHV charges'!$A$10:$A$11),1, COUNTIF(A$4:$A168, 'Annex 2 EHV charges'!$A$10:$A$11)), 0)),"")</f>
        <v/>
      </c>
      <c r="B169" s="70" t="str">
        <f>IF($A169="","",VLOOKUP($A169,'Annex 2 EHV charges'!$A:$O,2,0))</f>
        <v/>
      </c>
      <c r="C169" s="71" t="str">
        <f>IF($A169="","",VLOOKUP($A169,'Annex 2 EHV charges'!$A:$O,3,0))</f>
        <v/>
      </c>
      <c r="D169" s="69" t="str">
        <f>IF($A169="","",VLOOKUP($A169,'Annex 2 EHV charges'!$A:$O,7,0))</f>
        <v/>
      </c>
      <c r="E169" s="67" t="str">
        <f>IFERROR(IF(VLOOKUP($A169,'Annex 2 EHV charges'!$A:$O,8,FALSE)=0,"",VLOOKUP($A169,'Annex 2 EHV charges'!$A:$O,8,FALSE)),"")</f>
        <v/>
      </c>
      <c r="F169" s="68" t="str">
        <f>IFERROR(IF(VLOOKUP($A169,'Annex 2 EHV charges'!$A:$O,9,FALSE)=0,"",VLOOKUP($A169,'Annex 2 EHV charges'!$A:$O,9,FALSE)),"")</f>
        <v/>
      </c>
      <c r="G169" s="68" t="str">
        <f>IFERROR(IF(VLOOKUP($A169,'Annex 2 EHV charges'!$A:$O,10,FALSE)=0,"",VLOOKUP($A169,'Annex 2 EHV charges'!$A:$O,10,FALSE)),"")</f>
        <v/>
      </c>
      <c r="H169" s="68" t="str">
        <f>IFERROR(IF(VLOOKUP($A169,'Annex 2 EHV charges'!$A:$O,11,FALSE)=0,"",VLOOKUP($A169,'Annex 2 EHV charges'!$A:$O,11,FALSE)),"")</f>
        <v/>
      </c>
    </row>
    <row r="170" spans="1:8" ht="30" customHeight="1" x14ac:dyDescent="0.2">
      <c r="A170" s="69" t="str">
        <f t="array" ref="A170">IFERROR(INDEX('Annex 2 EHV charges'!$A$10:$A$11, MATCH(0, IF(ISBLANK('Annex 2 EHV charges'!$A$10:$A$11),1, COUNTIF(A$4:$A169, 'Annex 2 EHV charges'!$A$10:$A$11)), 0)),"")</f>
        <v/>
      </c>
      <c r="B170" s="70" t="str">
        <f>IF($A170="","",VLOOKUP($A170,'Annex 2 EHV charges'!$A:$O,2,0))</f>
        <v/>
      </c>
      <c r="C170" s="71" t="str">
        <f>IF($A170="","",VLOOKUP($A170,'Annex 2 EHV charges'!$A:$O,3,0))</f>
        <v/>
      </c>
      <c r="D170" s="69" t="str">
        <f>IF($A170="","",VLOOKUP($A170,'Annex 2 EHV charges'!$A:$O,7,0))</f>
        <v/>
      </c>
      <c r="E170" s="67" t="str">
        <f>IFERROR(IF(VLOOKUP($A170,'Annex 2 EHV charges'!$A:$O,8,FALSE)=0,"",VLOOKUP($A170,'Annex 2 EHV charges'!$A:$O,8,FALSE)),"")</f>
        <v/>
      </c>
      <c r="F170" s="68" t="str">
        <f>IFERROR(IF(VLOOKUP($A170,'Annex 2 EHV charges'!$A:$O,9,FALSE)=0,"",VLOOKUP($A170,'Annex 2 EHV charges'!$A:$O,9,FALSE)),"")</f>
        <v/>
      </c>
      <c r="G170" s="68" t="str">
        <f>IFERROR(IF(VLOOKUP($A170,'Annex 2 EHV charges'!$A:$O,10,FALSE)=0,"",VLOOKUP($A170,'Annex 2 EHV charges'!$A:$O,10,FALSE)),"")</f>
        <v/>
      </c>
      <c r="H170" s="68" t="str">
        <f>IFERROR(IF(VLOOKUP($A170,'Annex 2 EHV charges'!$A:$O,11,FALSE)=0,"",VLOOKUP($A170,'Annex 2 EHV charges'!$A:$O,11,FALSE)),"")</f>
        <v/>
      </c>
    </row>
    <row r="171" spans="1:8" ht="30" customHeight="1" x14ac:dyDescent="0.2">
      <c r="A171" s="69" t="str">
        <f t="array" ref="A171">IFERROR(INDEX('Annex 2 EHV charges'!$A$10:$A$11, MATCH(0, IF(ISBLANK('Annex 2 EHV charges'!$A$10:$A$11),1, COUNTIF(A$4:$A170, 'Annex 2 EHV charges'!$A$10:$A$11)), 0)),"")</f>
        <v/>
      </c>
      <c r="B171" s="70" t="str">
        <f>IF($A171="","",VLOOKUP($A171,'Annex 2 EHV charges'!$A:$O,2,0))</f>
        <v/>
      </c>
      <c r="C171" s="71" t="str">
        <f>IF($A171="","",VLOOKUP($A171,'Annex 2 EHV charges'!$A:$O,3,0))</f>
        <v/>
      </c>
      <c r="D171" s="69" t="str">
        <f>IF($A171="","",VLOOKUP($A171,'Annex 2 EHV charges'!$A:$O,7,0))</f>
        <v/>
      </c>
      <c r="E171" s="67" t="str">
        <f>IFERROR(IF(VLOOKUP($A171,'Annex 2 EHV charges'!$A:$O,8,FALSE)=0,"",VLOOKUP($A171,'Annex 2 EHV charges'!$A:$O,8,FALSE)),"")</f>
        <v/>
      </c>
      <c r="F171" s="68" t="str">
        <f>IFERROR(IF(VLOOKUP($A171,'Annex 2 EHV charges'!$A:$O,9,FALSE)=0,"",VLOOKUP($A171,'Annex 2 EHV charges'!$A:$O,9,FALSE)),"")</f>
        <v/>
      </c>
      <c r="G171" s="68" t="str">
        <f>IFERROR(IF(VLOOKUP($A171,'Annex 2 EHV charges'!$A:$O,10,FALSE)=0,"",VLOOKUP($A171,'Annex 2 EHV charges'!$A:$O,10,FALSE)),"")</f>
        <v/>
      </c>
      <c r="H171" s="68" t="str">
        <f>IFERROR(IF(VLOOKUP($A171,'Annex 2 EHV charges'!$A:$O,11,FALSE)=0,"",VLOOKUP($A171,'Annex 2 EHV charges'!$A:$O,11,FALSE)),"")</f>
        <v/>
      </c>
    </row>
    <row r="172" spans="1:8" ht="30" customHeight="1" x14ac:dyDescent="0.2">
      <c r="A172" s="69" t="str">
        <f t="array" ref="A172">IFERROR(INDEX('Annex 2 EHV charges'!$A$10:$A$11, MATCH(0, IF(ISBLANK('Annex 2 EHV charges'!$A$10:$A$11),1, COUNTIF(A$4:$A171, 'Annex 2 EHV charges'!$A$10:$A$11)), 0)),"")</f>
        <v/>
      </c>
      <c r="B172" s="70" t="str">
        <f>IF($A172="","",VLOOKUP($A172,'Annex 2 EHV charges'!$A:$O,2,0))</f>
        <v/>
      </c>
      <c r="C172" s="71" t="str">
        <f>IF($A172="","",VLOOKUP($A172,'Annex 2 EHV charges'!$A:$O,3,0))</f>
        <v/>
      </c>
      <c r="D172" s="69" t="str">
        <f>IF($A172="","",VLOOKUP($A172,'Annex 2 EHV charges'!$A:$O,7,0))</f>
        <v/>
      </c>
      <c r="E172" s="67" t="str">
        <f>IFERROR(IF(VLOOKUP($A172,'Annex 2 EHV charges'!$A:$O,8,FALSE)=0,"",VLOOKUP($A172,'Annex 2 EHV charges'!$A:$O,8,FALSE)),"")</f>
        <v/>
      </c>
      <c r="F172" s="68" t="str">
        <f>IFERROR(IF(VLOOKUP($A172,'Annex 2 EHV charges'!$A:$O,9,FALSE)=0,"",VLOOKUP($A172,'Annex 2 EHV charges'!$A:$O,9,FALSE)),"")</f>
        <v/>
      </c>
      <c r="G172" s="68" t="str">
        <f>IFERROR(IF(VLOOKUP($A172,'Annex 2 EHV charges'!$A:$O,10,FALSE)=0,"",VLOOKUP($A172,'Annex 2 EHV charges'!$A:$O,10,FALSE)),"")</f>
        <v/>
      </c>
      <c r="H172" s="68" t="str">
        <f>IFERROR(IF(VLOOKUP($A172,'Annex 2 EHV charges'!$A:$O,11,FALSE)=0,"",VLOOKUP($A172,'Annex 2 EHV charges'!$A:$O,11,FALSE)),"")</f>
        <v/>
      </c>
    </row>
    <row r="173" spans="1:8" ht="30" customHeight="1" x14ac:dyDescent="0.2">
      <c r="A173" s="69" t="str">
        <f t="array" ref="A173">IFERROR(INDEX('Annex 2 EHV charges'!$A$10:$A$11, MATCH(0, IF(ISBLANK('Annex 2 EHV charges'!$A$10:$A$11),1, COUNTIF(A$4:$A172, 'Annex 2 EHV charges'!$A$10:$A$11)), 0)),"")</f>
        <v/>
      </c>
      <c r="B173" s="70" t="str">
        <f>IF($A173="","",VLOOKUP($A173,'Annex 2 EHV charges'!$A:$O,2,0))</f>
        <v/>
      </c>
      <c r="C173" s="71" t="str">
        <f>IF($A173="","",VLOOKUP($A173,'Annex 2 EHV charges'!$A:$O,3,0))</f>
        <v/>
      </c>
      <c r="D173" s="69" t="str">
        <f>IF($A173="","",VLOOKUP($A173,'Annex 2 EHV charges'!$A:$O,7,0))</f>
        <v/>
      </c>
      <c r="E173" s="67" t="str">
        <f>IFERROR(IF(VLOOKUP($A173,'Annex 2 EHV charges'!$A:$O,8,FALSE)=0,"",VLOOKUP($A173,'Annex 2 EHV charges'!$A:$O,8,FALSE)),"")</f>
        <v/>
      </c>
      <c r="F173" s="68" t="str">
        <f>IFERROR(IF(VLOOKUP($A173,'Annex 2 EHV charges'!$A:$O,9,FALSE)=0,"",VLOOKUP($A173,'Annex 2 EHV charges'!$A:$O,9,FALSE)),"")</f>
        <v/>
      </c>
      <c r="G173" s="68" t="str">
        <f>IFERROR(IF(VLOOKUP($A173,'Annex 2 EHV charges'!$A:$O,10,FALSE)=0,"",VLOOKUP($A173,'Annex 2 EHV charges'!$A:$O,10,FALSE)),"")</f>
        <v/>
      </c>
      <c r="H173" s="68" t="str">
        <f>IFERROR(IF(VLOOKUP($A173,'Annex 2 EHV charges'!$A:$O,11,FALSE)=0,"",VLOOKUP($A173,'Annex 2 EHV charges'!$A:$O,11,FALSE)),"")</f>
        <v/>
      </c>
    </row>
    <row r="174" spans="1:8" ht="30" customHeight="1" x14ac:dyDescent="0.2">
      <c r="A174" s="69" t="str">
        <f t="array" ref="A174">IFERROR(INDEX('Annex 2 EHV charges'!$A$10:$A$11, MATCH(0, IF(ISBLANK('Annex 2 EHV charges'!$A$10:$A$11),1, COUNTIF(A$4:$A173, 'Annex 2 EHV charges'!$A$10:$A$11)), 0)),"")</f>
        <v/>
      </c>
      <c r="B174" s="70" t="str">
        <f>IF($A174="","",VLOOKUP($A174,'Annex 2 EHV charges'!$A:$O,2,0))</f>
        <v/>
      </c>
      <c r="C174" s="71" t="str">
        <f>IF($A174="","",VLOOKUP($A174,'Annex 2 EHV charges'!$A:$O,3,0))</f>
        <v/>
      </c>
      <c r="D174" s="69" t="str">
        <f>IF($A174="","",VLOOKUP($A174,'Annex 2 EHV charges'!$A:$O,7,0))</f>
        <v/>
      </c>
      <c r="E174" s="67" t="str">
        <f>IFERROR(IF(VLOOKUP($A174,'Annex 2 EHV charges'!$A:$O,8,FALSE)=0,"",VLOOKUP($A174,'Annex 2 EHV charges'!$A:$O,8,FALSE)),"")</f>
        <v/>
      </c>
      <c r="F174" s="68" t="str">
        <f>IFERROR(IF(VLOOKUP($A174,'Annex 2 EHV charges'!$A:$O,9,FALSE)=0,"",VLOOKUP($A174,'Annex 2 EHV charges'!$A:$O,9,FALSE)),"")</f>
        <v/>
      </c>
      <c r="G174" s="68" t="str">
        <f>IFERROR(IF(VLOOKUP($A174,'Annex 2 EHV charges'!$A:$O,10,FALSE)=0,"",VLOOKUP($A174,'Annex 2 EHV charges'!$A:$O,10,FALSE)),"")</f>
        <v/>
      </c>
      <c r="H174" s="68" t="str">
        <f>IFERROR(IF(VLOOKUP($A174,'Annex 2 EHV charges'!$A:$O,11,FALSE)=0,"",VLOOKUP($A174,'Annex 2 EHV charges'!$A:$O,11,FALSE)),"")</f>
        <v/>
      </c>
    </row>
    <row r="175" spans="1:8" ht="30" customHeight="1" x14ac:dyDescent="0.2">
      <c r="A175" s="69" t="str">
        <f t="array" ref="A175">IFERROR(INDEX('Annex 2 EHV charges'!$A$10:$A$11, MATCH(0, IF(ISBLANK('Annex 2 EHV charges'!$A$10:$A$11),1, COUNTIF(A$4:$A174, 'Annex 2 EHV charges'!$A$10:$A$11)), 0)),"")</f>
        <v/>
      </c>
      <c r="B175" s="70" t="str">
        <f>IF($A175="","",VLOOKUP($A175,'Annex 2 EHV charges'!$A:$O,2,0))</f>
        <v/>
      </c>
      <c r="C175" s="71" t="str">
        <f>IF($A175="","",VLOOKUP($A175,'Annex 2 EHV charges'!$A:$O,3,0))</f>
        <v/>
      </c>
      <c r="D175" s="69" t="str">
        <f>IF($A175="","",VLOOKUP($A175,'Annex 2 EHV charges'!$A:$O,7,0))</f>
        <v/>
      </c>
      <c r="E175" s="67" t="str">
        <f>IFERROR(IF(VLOOKUP($A175,'Annex 2 EHV charges'!$A:$O,8,FALSE)=0,"",VLOOKUP($A175,'Annex 2 EHV charges'!$A:$O,8,FALSE)),"")</f>
        <v/>
      </c>
      <c r="F175" s="68" t="str">
        <f>IFERROR(IF(VLOOKUP($A175,'Annex 2 EHV charges'!$A:$O,9,FALSE)=0,"",VLOOKUP($A175,'Annex 2 EHV charges'!$A:$O,9,FALSE)),"")</f>
        <v/>
      </c>
      <c r="G175" s="68" t="str">
        <f>IFERROR(IF(VLOOKUP($A175,'Annex 2 EHV charges'!$A:$O,10,FALSE)=0,"",VLOOKUP($A175,'Annex 2 EHV charges'!$A:$O,10,FALSE)),"")</f>
        <v/>
      </c>
      <c r="H175" s="68" t="str">
        <f>IFERROR(IF(VLOOKUP($A175,'Annex 2 EHV charges'!$A:$O,11,FALSE)=0,"",VLOOKUP($A175,'Annex 2 EHV charges'!$A:$O,11,FALSE)),"")</f>
        <v/>
      </c>
    </row>
    <row r="176" spans="1:8" ht="30" customHeight="1" x14ac:dyDescent="0.2">
      <c r="A176" s="69" t="str">
        <f t="array" ref="A176">IFERROR(INDEX('Annex 2 EHV charges'!$A$10:$A$11, MATCH(0, IF(ISBLANK('Annex 2 EHV charges'!$A$10:$A$11),1, COUNTIF(A$4:$A175, 'Annex 2 EHV charges'!$A$10:$A$11)), 0)),"")</f>
        <v/>
      </c>
      <c r="B176" s="70" t="str">
        <f>IF($A176="","",VLOOKUP($A176,'Annex 2 EHV charges'!$A:$O,2,0))</f>
        <v/>
      </c>
      <c r="C176" s="71" t="str">
        <f>IF($A176="","",VLOOKUP($A176,'Annex 2 EHV charges'!$A:$O,3,0))</f>
        <v/>
      </c>
      <c r="D176" s="69" t="str">
        <f>IF($A176="","",VLOOKUP($A176,'Annex 2 EHV charges'!$A:$O,7,0))</f>
        <v/>
      </c>
      <c r="E176" s="67" t="str">
        <f>IFERROR(IF(VLOOKUP($A176,'Annex 2 EHV charges'!$A:$O,8,FALSE)=0,"",VLOOKUP($A176,'Annex 2 EHV charges'!$A:$O,8,FALSE)),"")</f>
        <v/>
      </c>
      <c r="F176" s="68" t="str">
        <f>IFERROR(IF(VLOOKUP($A176,'Annex 2 EHV charges'!$A:$O,9,FALSE)=0,"",VLOOKUP($A176,'Annex 2 EHV charges'!$A:$O,9,FALSE)),"")</f>
        <v/>
      </c>
      <c r="G176" s="68" t="str">
        <f>IFERROR(IF(VLOOKUP($A176,'Annex 2 EHV charges'!$A:$O,10,FALSE)=0,"",VLOOKUP($A176,'Annex 2 EHV charges'!$A:$O,10,FALSE)),"")</f>
        <v/>
      </c>
      <c r="H176" s="68" t="str">
        <f>IFERROR(IF(VLOOKUP($A176,'Annex 2 EHV charges'!$A:$O,11,FALSE)=0,"",VLOOKUP($A176,'Annex 2 EHV charges'!$A:$O,11,FALSE)),"")</f>
        <v/>
      </c>
    </row>
    <row r="177" spans="1:8" ht="30" customHeight="1" x14ac:dyDescent="0.2">
      <c r="A177" s="69" t="str">
        <f t="array" ref="A177">IFERROR(INDEX('Annex 2 EHV charges'!$A$10:$A$11, MATCH(0, IF(ISBLANK('Annex 2 EHV charges'!$A$10:$A$11),1, COUNTIF(A$4:$A176, 'Annex 2 EHV charges'!$A$10:$A$11)), 0)),"")</f>
        <v/>
      </c>
      <c r="B177" s="70" t="str">
        <f>IF($A177="","",VLOOKUP($A177,'Annex 2 EHV charges'!$A:$O,2,0))</f>
        <v/>
      </c>
      <c r="C177" s="71" t="str">
        <f>IF($A177="","",VLOOKUP($A177,'Annex 2 EHV charges'!$A:$O,3,0))</f>
        <v/>
      </c>
      <c r="D177" s="69" t="str">
        <f>IF($A177="","",VLOOKUP($A177,'Annex 2 EHV charges'!$A:$O,7,0))</f>
        <v/>
      </c>
      <c r="E177" s="67" t="str">
        <f>IFERROR(IF(VLOOKUP($A177,'Annex 2 EHV charges'!$A:$O,8,FALSE)=0,"",VLOOKUP($A177,'Annex 2 EHV charges'!$A:$O,8,FALSE)),"")</f>
        <v/>
      </c>
      <c r="F177" s="68" t="str">
        <f>IFERROR(IF(VLOOKUP($A177,'Annex 2 EHV charges'!$A:$O,9,FALSE)=0,"",VLOOKUP($A177,'Annex 2 EHV charges'!$A:$O,9,FALSE)),"")</f>
        <v/>
      </c>
      <c r="G177" s="68" t="str">
        <f>IFERROR(IF(VLOOKUP($A177,'Annex 2 EHV charges'!$A:$O,10,FALSE)=0,"",VLOOKUP($A177,'Annex 2 EHV charges'!$A:$O,10,FALSE)),"")</f>
        <v/>
      </c>
      <c r="H177" s="68" t="str">
        <f>IFERROR(IF(VLOOKUP($A177,'Annex 2 EHV charges'!$A:$O,11,FALSE)=0,"",VLOOKUP($A177,'Annex 2 EHV charges'!$A:$O,11,FALSE)),"")</f>
        <v/>
      </c>
    </row>
    <row r="178" spans="1:8" ht="30" customHeight="1" x14ac:dyDescent="0.2">
      <c r="A178" s="69" t="str">
        <f t="array" ref="A178">IFERROR(INDEX('Annex 2 EHV charges'!$A$10:$A$11, MATCH(0, IF(ISBLANK('Annex 2 EHV charges'!$A$10:$A$11),1, COUNTIF(A$4:$A177, 'Annex 2 EHV charges'!$A$10:$A$11)), 0)),"")</f>
        <v/>
      </c>
      <c r="B178" s="70" t="str">
        <f>IF($A178="","",VLOOKUP($A178,'Annex 2 EHV charges'!$A:$O,2,0))</f>
        <v/>
      </c>
      <c r="C178" s="71" t="str">
        <f>IF($A178="","",VLOOKUP($A178,'Annex 2 EHV charges'!$A:$O,3,0))</f>
        <v/>
      </c>
      <c r="D178" s="69" t="str">
        <f>IF($A178="","",VLOOKUP($A178,'Annex 2 EHV charges'!$A:$O,7,0))</f>
        <v/>
      </c>
      <c r="E178" s="67" t="str">
        <f>IFERROR(IF(VLOOKUP($A178,'Annex 2 EHV charges'!$A:$O,8,FALSE)=0,"",VLOOKUP($A178,'Annex 2 EHV charges'!$A:$O,8,FALSE)),"")</f>
        <v/>
      </c>
      <c r="F178" s="68" t="str">
        <f>IFERROR(IF(VLOOKUP($A178,'Annex 2 EHV charges'!$A:$O,9,FALSE)=0,"",VLOOKUP($A178,'Annex 2 EHV charges'!$A:$O,9,FALSE)),"")</f>
        <v/>
      </c>
      <c r="G178" s="68" t="str">
        <f>IFERROR(IF(VLOOKUP($A178,'Annex 2 EHV charges'!$A:$O,10,FALSE)=0,"",VLOOKUP($A178,'Annex 2 EHV charges'!$A:$O,10,FALSE)),"")</f>
        <v/>
      </c>
      <c r="H178" s="68" t="str">
        <f>IFERROR(IF(VLOOKUP($A178,'Annex 2 EHV charges'!$A:$O,11,FALSE)=0,"",VLOOKUP($A178,'Annex 2 EHV charges'!$A:$O,11,FALSE)),"")</f>
        <v/>
      </c>
    </row>
    <row r="179" spans="1:8" ht="30" customHeight="1" x14ac:dyDescent="0.2">
      <c r="A179" s="69" t="str">
        <f t="array" ref="A179">IFERROR(INDEX('Annex 2 EHV charges'!$A$10:$A$11, MATCH(0, IF(ISBLANK('Annex 2 EHV charges'!$A$10:$A$11),1, COUNTIF(A$4:$A178, 'Annex 2 EHV charges'!$A$10:$A$11)), 0)),"")</f>
        <v/>
      </c>
      <c r="B179" s="70" t="str">
        <f>IF($A179="","",VLOOKUP($A179,'Annex 2 EHV charges'!$A:$O,2,0))</f>
        <v/>
      </c>
      <c r="C179" s="71" t="str">
        <f>IF($A179="","",VLOOKUP($A179,'Annex 2 EHV charges'!$A:$O,3,0))</f>
        <v/>
      </c>
      <c r="D179" s="69" t="str">
        <f>IF($A179="","",VLOOKUP($A179,'Annex 2 EHV charges'!$A:$O,7,0))</f>
        <v/>
      </c>
      <c r="E179" s="67" t="str">
        <f>IFERROR(IF(VLOOKUP($A179,'Annex 2 EHV charges'!$A:$O,8,FALSE)=0,"",VLOOKUP($A179,'Annex 2 EHV charges'!$A:$O,8,FALSE)),"")</f>
        <v/>
      </c>
      <c r="F179" s="68" t="str">
        <f>IFERROR(IF(VLOOKUP($A179,'Annex 2 EHV charges'!$A:$O,9,FALSE)=0,"",VLOOKUP($A179,'Annex 2 EHV charges'!$A:$O,9,FALSE)),"")</f>
        <v/>
      </c>
      <c r="G179" s="68" t="str">
        <f>IFERROR(IF(VLOOKUP($A179,'Annex 2 EHV charges'!$A:$O,10,FALSE)=0,"",VLOOKUP($A179,'Annex 2 EHV charges'!$A:$O,10,FALSE)),"")</f>
        <v/>
      </c>
      <c r="H179" s="68" t="str">
        <f>IFERROR(IF(VLOOKUP($A179,'Annex 2 EHV charges'!$A:$O,11,FALSE)=0,"",VLOOKUP($A179,'Annex 2 EHV charges'!$A:$O,11,FALSE)),"")</f>
        <v/>
      </c>
    </row>
    <row r="180" spans="1:8" ht="30" customHeight="1" x14ac:dyDescent="0.2">
      <c r="A180" s="69" t="str">
        <f t="array" ref="A180">IFERROR(INDEX('Annex 2 EHV charges'!$A$10:$A$11, MATCH(0, IF(ISBLANK('Annex 2 EHV charges'!$A$10:$A$11),1, COUNTIF(A$4:$A179, 'Annex 2 EHV charges'!$A$10:$A$11)), 0)),"")</f>
        <v/>
      </c>
      <c r="B180" s="70" t="str">
        <f>IF($A180="","",VLOOKUP($A180,'Annex 2 EHV charges'!$A:$O,2,0))</f>
        <v/>
      </c>
      <c r="C180" s="71" t="str">
        <f>IF($A180="","",VLOOKUP($A180,'Annex 2 EHV charges'!$A:$O,3,0))</f>
        <v/>
      </c>
      <c r="D180" s="69" t="str">
        <f>IF($A180="","",VLOOKUP($A180,'Annex 2 EHV charges'!$A:$O,7,0))</f>
        <v/>
      </c>
      <c r="E180" s="67" t="str">
        <f>IFERROR(IF(VLOOKUP($A180,'Annex 2 EHV charges'!$A:$O,8,FALSE)=0,"",VLOOKUP($A180,'Annex 2 EHV charges'!$A:$O,8,FALSE)),"")</f>
        <v/>
      </c>
      <c r="F180" s="68" t="str">
        <f>IFERROR(IF(VLOOKUP($A180,'Annex 2 EHV charges'!$A:$O,9,FALSE)=0,"",VLOOKUP($A180,'Annex 2 EHV charges'!$A:$O,9,FALSE)),"")</f>
        <v/>
      </c>
      <c r="G180" s="68" t="str">
        <f>IFERROR(IF(VLOOKUP($A180,'Annex 2 EHV charges'!$A:$O,10,FALSE)=0,"",VLOOKUP($A180,'Annex 2 EHV charges'!$A:$O,10,FALSE)),"")</f>
        <v/>
      </c>
      <c r="H180" s="68" t="str">
        <f>IFERROR(IF(VLOOKUP($A180,'Annex 2 EHV charges'!$A:$O,11,FALSE)=0,"",VLOOKUP($A180,'Annex 2 EHV charges'!$A:$O,11,FALSE)),"")</f>
        <v/>
      </c>
    </row>
    <row r="181" spans="1:8" ht="30" customHeight="1" x14ac:dyDescent="0.2">
      <c r="A181" s="69" t="str">
        <f t="array" ref="A181">IFERROR(INDEX('Annex 2 EHV charges'!$A$10:$A$11, MATCH(0, IF(ISBLANK('Annex 2 EHV charges'!$A$10:$A$11),1, COUNTIF(A$4:$A180, 'Annex 2 EHV charges'!$A$10:$A$11)), 0)),"")</f>
        <v/>
      </c>
      <c r="B181" s="70" t="str">
        <f>IF($A181="","",VLOOKUP($A181,'Annex 2 EHV charges'!$A:$O,2,0))</f>
        <v/>
      </c>
      <c r="C181" s="71" t="str">
        <f>IF($A181="","",VLOOKUP($A181,'Annex 2 EHV charges'!$A:$O,3,0))</f>
        <v/>
      </c>
      <c r="D181" s="69" t="str">
        <f>IF($A181="","",VLOOKUP($A181,'Annex 2 EHV charges'!$A:$O,7,0))</f>
        <v/>
      </c>
      <c r="E181" s="67" t="str">
        <f>IFERROR(IF(VLOOKUP($A181,'Annex 2 EHV charges'!$A:$O,8,FALSE)=0,"",VLOOKUP($A181,'Annex 2 EHV charges'!$A:$O,8,FALSE)),"")</f>
        <v/>
      </c>
      <c r="F181" s="68" t="str">
        <f>IFERROR(IF(VLOOKUP($A181,'Annex 2 EHV charges'!$A:$O,9,FALSE)=0,"",VLOOKUP($A181,'Annex 2 EHV charges'!$A:$O,9,FALSE)),"")</f>
        <v/>
      </c>
      <c r="G181" s="68" t="str">
        <f>IFERROR(IF(VLOOKUP($A181,'Annex 2 EHV charges'!$A:$O,10,FALSE)=0,"",VLOOKUP($A181,'Annex 2 EHV charges'!$A:$O,10,FALSE)),"")</f>
        <v/>
      </c>
      <c r="H181" s="68" t="str">
        <f>IFERROR(IF(VLOOKUP($A181,'Annex 2 EHV charges'!$A:$O,11,FALSE)=0,"",VLOOKUP($A181,'Annex 2 EHV charges'!$A:$O,11,FALSE)),"")</f>
        <v/>
      </c>
    </row>
    <row r="182" spans="1:8" ht="30" customHeight="1" x14ac:dyDescent="0.2">
      <c r="A182" s="69" t="str">
        <f t="array" ref="A182">IFERROR(INDEX('Annex 2 EHV charges'!$A$10:$A$11, MATCH(0, IF(ISBLANK('Annex 2 EHV charges'!$A$10:$A$11),1, COUNTIF(A$4:$A181, 'Annex 2 EHV charges'!$A$10:$A$11)), 0)),"")</f>
        <v/>
      </c>
      <c r="B182" s="70" t="str">
        <f>IF($A182="","",VLOOKUP($A182,'Annex 2 EHV charges'!$A:$O,2,0))</f>
        <v/>
      </c>
      <c r="C182" s="71" t="str">
        <f>IF($A182="","",VLOOKUP($A182,'Annex 2 EHV charges'!$A:$O,3,0))</f>
        <v/>
      </c>
      <c r="D182" s="69" t="str">
        <f>IF($A182="","",VLOOKUP($A182,'Annex 2 EHV charges'!$A:$O,7,0))</f>
        <v/>
      </c>
      <c r="E182" s="67" t="str">
        <f>IFERROR(IF(VLOOKUP($A182,'Annex 2 EHV charges'!$A:$O,8,FALSE)=0,"",VLOOKUP($A182,'Annex 2 EHV charges'!$A:$O,8,FALSE)),"")</f>
        <v/>
      </c>
      <c r="F182" s="68" t="str">
        <f>IFERROR(IF(VLOOKUP($A182,'Annex 2 EHV charges'!$A:$O,9,FALSE)=0,"",VLOOKUP($A182,'Annex 2 EHV charges'!$A:$O,9,FALSE)),"")</f>
        <v/>
      </c>
      <c r="G182" s="68" t="str">
        <f>IFERROR(IF(VLOOKUP($A182,'Annex 2 EHV charges'!$A:$O,10,FALSE)=0,"",VLOOKUP($A182,'Annex 2 EHV charges'!$A:$O,10,FALSE)),"")</f>
        <v/>
      </c>
      <c r="H182" s="68" t="str">
        <f>IFERROR(IF(VLOOKUP($A182,'Annex 2 EHV charges'!$A:$O,11,FALSE)=0,"",VLOOKUP($A182,'Annex 2 EHV charges'!$A:$O,11,FALSE)),"")</f>
        <v/>
      </c>
    </row>
    <row r="183" spans="1:8" ht="30" customHeight="1" x14ac:dyDescent="0.2">
      <c r="A183" s="69" t="str">
        <f t="array" ref="A183">IFERROR(INDEX('Annex 2 EHV charges'!$A$10:$A$11, MATCH(0, IF(ISBLANK('Annex 2 EHV charges'!$A$10:$A$11),1, COUNTIF(A$4:$A182, 'Annex 2 EHV charges'!$A$10:$A$11)), 0)),"")</f>
        <v/>
      </c>
      <c r="B183" s="70" t="str">
        <f>IF($A183="","",VLOOKUP($A183,'Annex 2 EHV charges'!$A:$O,2,0))</f>
        <v/>
      </c>
      <c r="C183" s="71" t="str">
        <f>IF($A183="","",VLOOKUP($A183,'Annex 2 EHV charges'!$A:$O,3,0))</f>
        <v/>
      </c>
      <c r="D183" s="69" t="str">
        <f>IF($A183="","",VLOOKUP($A183,'Annex 2 EHV charges'!$A:$O,7,0))</f>
        <v/>
      </c>
      <c r="E183" s="67" t="str">
        <f>IFERROR(IF(VLOOKUP($A183,'Annex 2 EHV charges'!$A:$O,8,FALSE)=0,"",VLOOKUP($A183,'Annex 2 EHV charges'!$A:$O,8,FALSE)),"")</f>
        <v/>
      </c>
      <c r="F183" s="68" t="str">
        <f>IFERROR(IF(VLOOKUP($A183,'Annex 2 EHV charges'!$A:$O,9,FALSE)=0,"",VLOOKUP($A183,'Annex 2 EHV charges'!$A:$O,9,FALSE)),"")</f>
        <v/>
      </c>
      <c r="G183" s="68" t="str">
        <f>IFERROR(IF(VLOOKUP($A183,'Annex 2 EHV charges'!$A:$O,10,FALSE)=0,"",VLOOKUP($A183,'Annex 2 EHV charges'!$A:$O,10,FALSE)),"")</f>
        <v/>
      </c>
      <c r="H183" s="68" t="str">
        <f>IFERROR(IF(VLOOKUP($A183,'Annex 2 EHV charges'!$A:$O,11,FALSE)=0,"",VLOOKUP($A183,'Annex 2 EHV charges'!$A:$O,11,FALSE)),"")</f>
        <v/>
      </c>
    </row>
    <row r="184" spans="1:8" ht="30" customHeight="1" x14ac:dyDescent="0.2">
      <c r="A184" s="69" t="str">
        <f t="array" ref="A184">IFERROR(INDEX('Annex 2 EHV charges'!$A$10:$A$11, MATCH(0, IF(ISBLANK('Annex 2 EHV charges'!$A$10:$A$11),1, COUNTIF(A$4:$A183, 'Annex 2 EHV charges'!$A$10:$A$11)), 0)),"")</f>
        <v/>
      </c>
      <c r="B184" s="70" t="str">
        <f>IF($A184="","",VLOOKUP($A184,'Annex 2 EHV charges'!$A:$O,2,0))</f>
        <v/>
      </c>
      <c r="C184" s="71" t="str">
        <f>IF($A184="","",VLOOKUP($A184,'Annex 2 EHV charges'!$A:$O,3,0))</f>
        <v/>
      </c>
      <c r="D184" s="69" t="str">
        <f>IF($A184="","",VLOOKUP($A184,'Annex 2 EHV charges'!$A:$O,7,0))</f>
        <v/>
      </c>
      <c r="E184" s="67" t="str">
        <f>IFERROR(IF(VLOOKUP($A184,'Annex 2 EHV charges'!$A:$O,8,FALSE)=0,"",VLOOKUP($A184,'Annex 2 EHV charges'!$A:$O,8,FALSE)),"")</f>
        <v/>
      </c>
      <c r="F184" s="68" t="str">
        <f>IFERROR(IF(VLOOKUP($A184,'Annex 2 EHV charges'!$A:$O,9,FALSE)=0,"",VLOOKUP($A184,'Annex 2 EHV charges'!$A:$O,9,FALSE)),"")</f>
        <v/>
      </c>
      <c r="G184" s="68" t="str">
        <f>IFERROR(IF(VLOOKUP($A184,'Annex 2 EHV charges'!$A:$O,10,FALSE)=0,"",VLOOKUP($A184,'Annex 2 EHV charges'!$A:$O,10,FALSE)),"")</f>
        <v/>
      </c>
      <c r="H184" s="68" t="str">
        <f>IFERROR(IF(VLOOKUP($A184,'Annex 2 EHV charges'!$A:$O,11,FALSE)=0,"",VLOOKUP($A184,'Annex 2 EHV charges'!$A:$O,11,FALSE)),"")</f>
        <v/>
      </c>
    </row>
    <row r="185" spans="1:8" ht="30" customHeight="1" x14ac:dyDescent="0.2">
      <c r="A185" s="69" t="str">
        <f t="array" ref="A185">IFERROR(INDEX('Annex 2 EHV charges'!$A$10:$A$11, MATCH(0, IF(ISBLANK('Annex 2 EHV charges'!$A$10:$A$11),1, COUNTIF(A$4:$A184, 'Annex 2 EHV charges'!$A$10:$A$11)), 0)),"")</f>
        <v/>
      </c>
      <c r="B185" s="70" t="str">
        <f>IF($A185="","",VLOOKUP($A185,'Annex 2 EHV charges'!$A:$O,2,0))</f>
        <v/>
      </c>
      <c r="C185" s="71" t="str">
        <f>IF($A185="","",VLOOKUP($A185,'Annex 2 EHV charges'!$A:$O,3,0))</f>
        <v/>
      </c>
      <c r="D185" s="69" t="str">
        <f>IF($A185="","",VLOOKUP($A185,'Annex 2 EHV charges'!$A:$O,7,0))</f>
        <v/>
      </c>
      <c r="E185" s="67" t="str">
        <f>IFERROR(IF(VLOOKUP($A185,'Annex 2 EHV charges'!$A:$O,8,FALSE)=0,"",VLOOKUP($A185,'Annex 2 EHV charges'!$A:$O,8,FALSE)),"")</f>
        <v/>
      </c>
      <c r="F185" s="68" t="str">
        <f>IFERROR(IF(VLOOKUP($A185,'Annex 2 EHV charges'!$A:$O,9,FALSE)=0,"",VLOOKUP($A185,'Annex 2 EHV charges'!$A:$O,9,FALSE)),"")</f>
        <v/>
      </c>
      <c r="G185" s="68" t="str">
        <f>IFERROR(IF(VLOOKUP($A185,'Annex 2 EHV charges'!$A:$O,10,FALSE)=0,"",VLOOKUP($A185,'Annex 2 EHV charges'!$A:$O,10,FALSE)),"")</f>
        <v/>
      </c>
      <c r="H185" s="68" t="str">
        <f>IFERROR(IF(VLOOKUP($A185,'Annex 2 EHV charges'!$A:$O,11,FALSE)=0,"",VLOOKUP($A185,'Annex 2 EHV charges'!$A:$O,11,FALSE)),"")</f>
        <v/>
      </c>
    </row>
    <row r="186" spans="1:8" ht="30" customHeight="1" x14ac:dyDescent="0.2">
      <c r="A186" s="69" t="str">
        <f t="array" ref="A186">IFERROR(INDEX('Annex 2 EHV charges'!$A$10:$A$11, MATCH(0, IF(ISBLANK('Annex 2 EHV charges'!$A$10:$A$11),1, COUNTIF(A$4:$A185, 'Annex 2 EHV charges'!$A$10:$A$11)), 0)),"")</f>
        <v/>
      </c>
      <c r="B186" s="70" t="str">
        <f>IF($A186="","",VLOOKUP($A186,'Annex 2 EHV charges'!$A:$O,2,0))</f>
        <v/>
      </c>
      <c r="C186" s="71" t="str">
        <f>IF($A186="","",VLOOKUP($A186,'Annex 2 EHV charges'!$A:$O,3,0))</f>
        <v/>
      </c>
      <c r="D186" s="69" t="str">
        <f>IF($A186="","",VLOOKUP($A186,'Annex 2 EHV charges'!$A:$O,7,0))</f>
        <v/>
      </c>
      <c r="E186" s="67" t="str">
        <f>IFERROR(IF(VLOOKUP($A186,'Annex 2 EHV charges'!$A:$O,8,FALSE)=0,"",VLOOKUP($A186,'Annex 2 EHV charges'!$A:$O,8,FALSE)),"")</f>
        <v/>
      </c>
      <c r="F186" s="68" t="str">
        <f>IFERROR(IF(VLOOKUP($A186,'Annex 2 EHV charges'!$A:$O,9,FALSE)=0,"",VLOOKUP($A186,'Annex 2 EHV charges'!$A:$O,9,FALSE)),"")</f>
        <v/>
      </c>
      <c r="G186" s="68" t="str">
        <f>IFERROR(IF(VLOOKUP($A186,'Annex 2 EHV charges'!$A:$O,10,FALSE)=0,"",VLOOKUP($A186,'Annex 2 EHV charges'!$A:$O,10,FALSE)),"")</f>
        <v/>
      </c>
      <c r="H186" s="68" t="str">
        <f>IFERROR(IF(VLOOKUP($A186,'Annex 2 EHV charges'!$A:$O,11,FALSE)=0,"",VLOOKUP($A186,'Annex 2 EHV charges'!$A:$O,11,FALSE)),"")</f>
        <v/>
      </c>
    </row>
    <row r="187" spans="1:8" ht="30" customHeight="1" x14ac:dyDescent="0.2">
      <c r="A187" s="69" t="str">
        <f t="array" ref="A187">IFERROR(INDEX('Annex 2 EHV charges'!$A$10:$A$11, MATCH(0, IF(ISBLANK('Annex 2 EHV charges'!$A$10:$A$11),1, COUNTIF(A$4:$A186, 'Annex 2 EHV charges'!$A$10:$A$11)), 0)),"")</f>
        <v/>
      </c>
      <c r="B187" s="70" t="str">
        <f>IF($A187="","",VLOOKUP($A187,'Annex 2 EHV charges'!$A:$O,2,0))</f>
        <v/>
      </c>
      <c r="C187" s="71" t="str">
        <f>IF($A187="","",VLOOKUP($A187,'Annex 2 EHV charges'!$A:$O,3,0))</f>
        <v/>
      </c>
      <c r="D187" s="69" t="str">
        <f>IF($A187="","",VLOOKUP($A187,'Annex 2 EHV charges'!$A:$O,7,0))</f>
        <v/>
      </c>
      <c r="E187" s="67" t="str">
        <f>IFERROR(IF(VLOOKUP($A187,'Annex 2 EHV charges'!$A:$O,8,FALSE)=0,"",VLOOKUP($A187,'Annex 2 EHV charges'!$A:$O,8,FALSE)),"")</f>
        <v/>
      </c>
      <c r="F187" s="68" t="str">
        <f>IFERROR(IF(VLOOKUP($A187,'Annex 2 EHV charges'!$A:$O,9,FALSE)=0,"",VLOOKUP($A187,'Annex 2 EHV charges'!$A:$O,9,FALSE)),"")</f>
        <v/>
      </c>
      <c r="G187" s="68" t="str">
        <f>IFERROR(IF(VLOOKUP($A187,'Annex 2 EHV charges'!$A:$O,10,FALSE)=0,"",VLOOKUP($A187,'Annex 2 EHV charges'!$A:$O,10,FALSE)),"")</f>
        <v/>
      </c>
      <c r="H187" s="68" t="str">
        <f>IFERROR(IF(VLOOKUP($A187,'Annex 2 EHV charges'!$A:$O,11,FALSE)=0,"",VLOOKUP($A187,'Annex 2 EHV charges'!$A:$O,11,FALSE)),"")</f>
        <v/>
      </c>
    </row>
    <row r="188" spans="1:8" ht="30" customHeight="1" x14ac:dyDescent="0.2">
      <c r="A188" s="69" t="str">
        <f t="array" ref="A188">IFERROR(INDEX('Annex 2 EHV charges'!$A$10:$A$11, MATCH(0, IF(ISBLANK('Annex 2 EHV charges'!$A$10:$A$11),1, COUNTIF(A$4:$A187, 'Annex 2 EHV charges'!$A$10:$A$11)), 0)),"")</f>
        <v/>
      </c>
      <c r="B188" s="70" t="str">
        <f>IF($A188="","",VLOOKUP($A188,'Annex 2 EHV charges'!$A:$O,2,0))</f>
        <v/>
      </c>
      <c r="C188" s="71" t="str">
        <f>IF($A188="","",VLOOKUP($A188,'Annex 2 EHV charges'!$A:$O,3,0))</f>
        <v/>
      </c>
      <c r="D188" s="69" t="str">
        <f>IF($A188="","",VLOOKUP($A188,'Annex 2 EHV charges'!$A:$O,7,0))</f>
        <v/>
      </c>
      <c r="E188" s="67" t="str">
        <f>IFERROR(IF(VLOOKUP($A188,'Annex 2 EHV charges'!$A:$O,8,FALSE)=0,"",VLOOKUP($A188,'Annex 2 EHV charges'!$A:$O,8,FALSE)),"")</f>
        <v/>
      </c>
      <c r="F188" s="68" t="str">
        <f>IFERROR(IF(VLOOKUP($A188,'Annex 2 EHV charges'!$A:$O,9,FALSE)=0,"",VLOOKUP($A188,'Annex 2 EHV charges'!$A:$O,9,FALSE)),"")</f>
        <v/>
      </c>
      <c r="G188" s="68" t="str">
        <f>IFERROR(IF(VLOOKUP($A188,'Annex 2 EHV charges'!$A:$O,10,FALSE)=0,"",VLOOKUP($A188,'Annex 2 EHV charges'!$A:$O,10,FALSE)),"")</f>
        <v/>
      </c>
      <c r="H188" s="68" t="str">
        <f>IFERROR(IF(VLOOKUP($A188,'Annex 2 EHV charges'!$A:$O,11,FALSE)=0,"",VLOOKUP($A188,'Annex 2 EHV charges'!$A:$O,11,FALSE)),"")</f>
        <v/>
      </c>
    </row>
    <row r="189" spans="1:8" ht="30" customHeight="1" x14ac:dyDescent="0.2">
      <c r="A189" s="69" t="str">
        <f t="array" ref="A189">IFERROR(INDEX('Annex 2 EHV charges'!$A$10:$A$11, MATCH(0, IF(ISBLANK('Annex 2 EHV charges'!$A$10:$A$11),1, COUNTIF(A$4:$A188, 'Annex 2 EHV charges'!$A$10:$A$11)), 0)),"")</f>
        <v/>
      </c>
      <c r="B189" s="70" t="str">
        <f>IF($A189="","",VLOOKUP($A189,'Annex 2 EHV charges'!$A:$O,2,0))</f>
        <v/>
      </c>
      <c r="C189" s="71" t="str">
        <f>IF($A189="","",VLOOKUP($A189,'Annex 2 EHV charges'!$A:$O,3,0))</f>
        <v/>
      </c>
      <c r="D189" s="69" t="str">
        <f>IF($A189="","",VLOOKUP($A189,'Annex 2 EHV charges'!$A:$O,7,0))</f>
        <v/>
      </c>
      <c r="E189" s="67" t="str">
        <f>IFERROR(IF(VLOOKUP($A189,'Annex 2 EHV charges'!$A:$O,8,FALSE)=0,"",VLOOKUP($A189,'Annex 2 EHV charges'!$A:$O,8,FALSE)),"")</f>
        <v/>
      </c>
      <c r="F189" s="68" t="str">
        <f>IFERROR(IF(VLOOKUP($A189,'Annex 2 EHV charges'!$A:$O,9,FALSE)=0,"",VLOOKUP($A189,'Annex 2 EHV charges'!$A:$O,9,FALSE)),"")</f>
        <v/>
      </c>
      <c r="G189" s="68" t="str">
        <f>IFERROR(IF(VLOOKUP($A189,'Annex 2 EHV charges'!$A:$O,10,FALSE)=0,"",VLOOKUP($A189,'Annex 2 EHV charges'!$A:$O,10,FALSE)),"")</f>
        <v/>
      </c>
      <c r="H189" s="68" t="str">
        <f>IFERROR(IF(VLOOKUP($A189,'Annex 2 EHV charges'!$A:$O,11,FALSE)=0,"",VLOOKUP($A189,'Annex 2 EHV charges'!$A:$O,11,FALSE)),"")</f>
        <v/>
      </c>
    </row>
    <row r="190" spans="1:8" ht="30" customHeight="1" x14ac:dyDescent="0.2">
      <c r="A190" s="69" t="str">
        <f t="array" ref="A190">IFERROR(INDEX('Annex 2 EHV charges'!$A$10:$A$11, MATCH(0, IF(ISBLANK('Annex 2 EHV charges'!$A$10:$A$11),1, COUNTIF(A$4:$A189, 'Annex 2 EHV charges'!$A$10:$A$11)), 0)),"")</f>
        <v/>
      </c>
      <c r="B190" s="70" t="str">
        <f>IF($A190="","",VLOOKUP($A190,'Annex 2 EHV charges'!$A:$O,2,0))</f>
        <v/>
      </c>
      <c r="C190" s="71" t="str">
        <f>IF($A190="","",VLOOKUP($A190,'Annex 2 EHV charges'!$A:$O,3,0))</f>
        <v/>
      </c>
      <c r="D190" s="69" t="str">
        <f>IF($A190="","",VLOOKUP($A190,'Annex 2 EHV charges'!$A:$O,7,0))</f>
        <v/>
      </c>
      <c r="E190" s="67" t="str">
        <f>IFERROR(IF(VLOOKUP($A190,'Annex 2 EHV charges'!$A:$O,8,FALSE)=0,"",VLOOKUP($A190,'Annex 2 EHV charges'!$A:$O,8,FALSE)),"")</f>
        <v/>
      </c>
      <c r="F190" s="68" t="str">
        <f>IFERROR(IF(VLOOKUP($A190,'Annex 2 EHV charges'!$A:$O,9,FALSE)=0,"",VLOOKUP($A190,'Annex 2 EHV charges'!$A:$O,9,FALSE)),"")</f>
        <v/>
      </c>
      <c r="G190" s="68" t="str">
        <f>IFERROR(IF(VLOOKUP($A190,'Annex 2 EHV charges'!$A:$O,10,FALSE)=0,"",VLOOKUP($A190,'Annex 2 EHV charges'!$A:$O,10,FALSE)),"")</f>
        <v/>
      </c>
      <c r="H190" s="68" t="str">
        <f>IFERROR(IF(VLOOKUP($A190,'Annex 2 EHV charges'!$A:$O,11,FALSE)=0,"",VLOOKUP($A190,'Annex 2 EHV charges'!$A:$O,11,FALSE)),"")</f>
        <v/>
      </c>
    </row>
    <row r="191" spans="1:8" ht="30" customHeight="1" x14ac:dyDescent="0.2">
      <c r="A191" s="69" t="str">
        <f t="array" ref="A191">IFERROR(INDEX('Annex 2 EHV charges'!$A$10:$A$11, MATCH(0, IF(ISBLANK('Annex 2 EHV charges'!$A$10:$A$11),1, COUNTIF(A$4:$A190, 'Annex 2 EHV charges'!$A$10:$A$11)), 0)),"")</f>
        <v/>
      </c>
      <c r="B191" s="70" t="str">
        <f>IF($A191="","",VLOOKUP($A191,'Annex 2 EHV charges'!$A:$O,2,0))</f>
        <v/>
      </c>
      <c r="C191" s="71" t="str">
        <f>IF($A191="","",VLOOKUP($A191,'Annex 2 EHV charges'!$A:$O,3,0))</f>
        <v/>
      </c>
      <c r="D191" s="69" t="str">
        <f>IF($A191="","",VLOOKUP($A191,'Annex 2 EHV charges'!$A:$O,7,0))</f>
        <v/>
      </c>
      <c r="E191" s="67" t="str">
        <f>IFERROR(IF(VLOOKUP($A191,'Annex 2 EHV charges'!$A:$O,8,FALSE)=0,"",VLOOKUP($A191,'Annex 2 EHV charges'!$A:$O,8,FALSE)),"")</f>
        <v/>
      </c>
      <c r="F191" s="68" t="str">
        <f>IFERROR(IF(VLOOKUP($A191,'Annex 2 EHV charges'!$A:$O,9,FALSE)=0,"",VLOOKUP($A191,'Annex 2 EHV charges'!$A:$O,9,FALSE)),"")</f>
        <v/>
      </c>
      <c r="G191" s="68" t="str">
        <f>IFERROR(IF(VLOOKUP($A191,'Annex 2 EHV charges'!$A:$O,10,FALSE)=0,"",VLOOKUP($A191,'Annex 2 EHV charges'!$A:$O,10,FALSE)),"")</f>
        <v/>
      </c>
      <c r="H191" s="68" t="str">
        <f>IFERROR(IF(VLOOKUP($A191,'Annex 2 EHV charges'!$A:$O,11,FALSE)=0,"",VLOOKUP($A191,'Annex 2 EHV charges'!$A:$O,11,FALSE)),"")</f>
        <v/>
      </c>
    </row>
    <row r="192" spans="1:8" ht="30" customHeight="1" x14ac:dyDescent="0.2">
      <c r="A192" s="69" t="str">
        <f t="array" ref="A192">IFERROR(INDEX('Annex 2 EHV charges'!$A$10:$A$11, MATCH(0, IF(ISBLANK('Annex 2 EHV charges'!$A$10:$A$11),1, COUNTIF(A$4:$A191, 'Annex 2 EHV charges'!$A$10:$A$11)), 0)),"")</f>
        <v/>
      </c>
      <c r="B192" s="70" t="str">
        <f>IF($A192="","",VLOOKUP($A192,'Annex 2 EHV charges'!$A:$O,2,0))</f>
        <v/>
      </c>
      <c r="C192" s="71" t="str">
        <f>IF($A192="","",VLOOKUP($A192,'Annex 2 EHV charges'!$A:$O,3,0))</f>
        <v/>
      </c>
      <c r="D192" s="69" t="str">
        <f>IF($A192="","",VLOOKUP($A192,'Annex 2 EHV charges'!$A:$O,7,0))</f>
        <v/>
      </c>
      <c r="E192" s="67" t="str">
        <f>IFERROR(IF(VLOOKUP($A192,'Annex 2 EHV charges'!$A:$O,8,FALSE)=0,"",VLOOKUP($A192,'Annex 2 EHV charges'!$A:$O,8,FALSE)),"")</f>
        <v/>
      </c>
      <c r="F192" s="68" t="str">
        <f>IFERROR(IF(VLOOKUP($A192,'Annex 2 EHV charges'!$A:$O,9,FALSE)=0,"",VLOOKUP($A192,'Annex 2 EHV charges'!$A:$O,9,FALSE)),"")</f>
        <v/>
      </c>
      <c r="G192" s="68" t="str">
        <f>IFERROR(IF(VLOOKUP($A192,'Annex 2 EHV charges'!$A:$O,10,FALSE)=0,"",VLOOKUP($A192,'Annex 2 EHV charges'!$A:$O,10,FALSE)),"")</f>
        <v/>
      </c>
      <c r="H192" s="68" t="str">
        <f>IFERROR(IF(VLOOKUP($A192,'Annex 2 EHV charges'!$A:$O,11,FALSE)=0,"",VLOOKUP($A192,'Annex 2 EHV charges'!$A:$O,11,FALSE)),"")</f>
        <v/>
      </c>
    </row>
    <row r="193" spans="1:8" ht="30" customHeight="1" x14ac:dyDescent="0.2">
      <c r="A193" s="69" t="str">
        <f t="array" ref="A193">IFERROR(INDEX('Annex 2 EHV charges'!$A$10:$A$11, MATCH(0, IF(ISBLANK('Annex 2 EHV charges'!$A$10:$A$11),1, COUNTIF(A$4:$A192, 'Annex 2 EHV charges'!$A$10:$A$11)), 0)),"")</f>
        <v/>
      </c>
      <c r="B193" s="70" t="str">
        <f>IF($A193="","",VLOOKUP($A193,'Annex 2 EHV charges'!$A:$O,2,0))</f>
        <v/>
      </c>
      <c r="C193" s="71" t="str">
        <f>IF($A193="","",VLOOKUP($A193,'Annex 2 EHV charges'!$A:$O,3,0))</f>
        <v/>
      </c>
      <c r="D193" s="69" t="str">
        <f>IF($A193="","",VLOOKUP($A193,'Annex 2 EHV charges'!$A:$O,7,0))</f>
        <v/>
      </c>
      <c r="E193" s="67" t="str">
        <f>IFERROR(IF(VLOOKUP($A193,'Annex 2 EHV charges'!$A:$O,8,FALSE)=0,"",VLOOKUP($A193,'Annex 2 EHV charges'!$A:$O,8,FALSE)),"")</f>
        <v/>
      </c>
      <c r="F193" s="68" t="str">
        <f>IFERROR(IF(VLOOKUP($A193,'Annex 2 EHV charges'!$A:$O,9,FALSE)=0,"",VLOOKUP($A193,'Annex 2 EHV charges'!$A:$O,9,FALSE)),"")</f>
        <v/>
      </c>
      <c r="G193" s="68" t="str">
        <f>IFERROR(IF(VLOOKUP($A193,'Annex 2 EHV charges'!$A:$O,10,FALSE)=0,"",VLOOKUP($A193,'Annex 2 EHV charges'!$A:$O,10,FALSE)),"")</f>
        <v/>
      </c>
      <c r="H193" s="68" t="str">
        <f>IFERROR(IF(VLOOKUP($A193,'Annex 2 EHV charges'!$A:$O,11,FALSE)=0,"",VLOOKUP($A193,'Annex 2 EHV charges'!$A:$O,11,FALSE)),"")</f>
        <v/>
      </c>
    </row>
    <row r="194" spans="1:8" ht="30" customHeight="1" x14ac:dyDescent="0.2">
      <c r="A194" s="69" t="str">
        <f t="array" ref="A194">IFERROR(INDEX('Annex 2 EHV charges'!$A$10:$A$11, MATCH(0, IF(ISBLANK('Annex 2 EHV charges'!$A$10:$A$11),1, COUNTIF(A$4:$A193, 'Annex 2 EHV charges'!$A$10:$A$11)), 0)),"")</f>
        <v/>
      </c>
      <c r="B194" s="70" t="str">
        <f>IF($A194="","",VLOOKUP($A194,'Annex 2 EHV charges'!$A:$O,2,0))</f>
        <v/>
      </c>
      <c r="C194" s="71" t="str">
        <f>IF($A194="","",VLOOKUP($A194,'Annex 2 EHV charges'!$A:$O,3,0))</f>
        <v/>
      </c>
      <c r="D194" s="69" t="str">
        <f>IF($A194="","",VLOOKUP($A194,'Annex 2 EHV charges'!$A:$O,7,0))</f>
        <v/>
      </c>
      <c r="E194" s="67" t="str">
        <f>IFERROR(IF(VLOOKUP($A194,'Annex 2 EHV charges'!$A:$O,8,FALSE)=0,"",VLOOKUP($A194,'Annex 2 EHV charges'!$A:$O,8,FALSE)),"")</f>
        <v/>
      </c>
      <c r="F194" s="68" t="str">
        <f>IFERROR(IF(VLOOKUP($A194,'Annex 2 EHV charges'!$A:$O,9,FALSE)=0,"",VLOOKUP($A194,'Annex 2 EHV charges'!$A:$O,9,FALSE)),"")</f>
        <v/>
      </c>
      <c r="G194" s="68" t="str">
        <f>IFERROR(IF(VLOOKUP($A194,'Annex 2 EHV charges'!$A:$O,10,FALSE)=0,"",VLOOKUP($A194,'Annex 2 EHV charges'!$A:$O,10,FALSE)),"")</f>
        <v/>
      </c>
      <c r="H194" s="68" t="str">
        <f>IFERROR(IF(VLOOKUP($A194,'Annex 2 EHV charges'!$A:$O,11,FALSE)=0,"",VLOOKUP($A194,'Annex 2 EHV charges'!$A:$O,11,FALSE)),"")</f>
        <v/>
      </c>
    </row>
    <row r="195" spans="1:8" ht="30" customHeight="1" x14ac:dyDescent="0.2">
      <c r="A195" s="69" t="str">
        <f t="array" ref="A195">IFERROR(INDEX('Annex 2 EHV charges'!$A$10:$A$11, MATCH(0, IF(ISBLANK('Annex 2 EHV charges'!$A$10:$A$11),1, COUNTIF(A$4:$A194, 'Annex 2 EHV charges'!$A$10:$A$11)), 0)),"")</f>
        <v/>
      </c>
      <c r="B195" s="70" t="str">
        <f>IF($A195="","",VLOOKUP($A195,'Annex 2 EHV charges'!$A:$O,2,0))</f>
        <v/>
      </c>
      <c r="C195" s="71" t="str">
        <f>IF($A195="","",VLOOKUP($A195,'Annex 2 EHV charges'!$A:$O,3,0))</f>
        <v/>
      </c>
      <c r="D195" s="69" t="str">
        <f>IF($A195="","",VLOOKUP($A195,'Annex 2 EHV charges'!$A:$O,7,0))</f>
        <v/>
      </c>
      <c r="E195" s="67" t="str">
        <f>IFERROR(IF(VLOOKUP($A195,'Annex 2 EHV charges'!$A:$O,8,FALSE)=0,"",VLOOKUP($A195,'Annex 2 EHV charges'!$A:$O,8,FALSE)),"")</f>
        <v/>
      </c>
      <c r="F195" s="68" t="str">
        <f>IFERROR(IF(VLOOKUP($A195,'Annex 2 EHV charges'!$A:$O,9,FALSE)=0,"",VLOOKUP($A195,'Annex 2 EHV charges'!$A:$O,9,FALSE)),"")</f>
        <v/>
      </c>
      <c r="G195" s="68" t="str">
        <f>IFERROR(IF(VLOOKUP($A195,'Annex 2 EHV charges'!$A:$O,10,FALSE)=0,"",VLOOKUP($A195,'Annex 2 EHV charges'!$A:$O,10,FALSE)),"")</f>
        <v/>
      </c>
      <c r="H195" s="68" t="str">
        <f>IFERROR(IF(VLOOKUP($A195,'Annex 2 EHV charges'!$A:$O,11,FALSE)=0,"",VLOOKUP($A195,'Annex 2 EHV charges'!$A:$O,11,FALSE)),"")</f>
        <v/>
      </c>
    </row>
    <row r="196" spans="1:8" ht="30" customHeight="1" x14ac:dyDescent="0.2">
      <c r="A196" s="69" t="str">
        <f t="array" ref="A196">IFERROR(INDEX('Annex 2 EHV charges'!$A$10:$A$11, MATCH(0, IF(ISBLANK('Annex 2 EHV charges'!$A$10:$A$11),1, COUNTIF(A$4:$A195, 'Annex 2 EHV charges'!$A$10:$A$11)), 0)),"")</f>
        <v/>
      </c>
      <c r="B196" s="70" t="str">
        <f>IF($A196="","",VLOOKUP($A196,'Annex 2 EHV charges'!$A:$O,2,0))</f>
        <v/>
      </c>
      <c r="C196" s="71" t="str">
        <f>IF($A196="","",VLOOKUP($A196,'Annex 2 EHV charges'!$A:$O,3,0))</f>
        <v/>
      </c>
      <c r="D196" s="69" t="str">
        <f>IF($A196="","",VLOOKUP($A196,'Annex 2 EHV charges'!$A:$O,7,0))</f>
        <v/>
      </c>
      <c r="E196" s="67" t="str">
        <f>IFERROR(IF(VLOOKUP($A196,'Annex 2 EHV charges'!$A:$O,8,FALSE)=0,"",VLOOKUP($A196,'Annex 2 EHV charges'!$A:$O,8,FALSE)),"")</f>
        <v/>
      </c>
      <c r="F196" s="68" t="str">
        <f>IFERROR(IF(VLOOKUP($A196,'Annex 2 EHV charges'!$A:$O,9,FALSE)=0,"",VLOOKUP($A196,'Annex 2 EHV charges'!$A:$O,9,FALSE)),"")</f>
        <v/>
      </c>
      <c r="G196" s="68" t="str">
        <f>IFERROR(IF(VLOOKUP($A196,'Annex 2 EHV charges'!$A:$O,10,FALSE)=0,"",VLOOKUP($A196,'Annex 2 EHV charges'!$A:$O,10,FALSE)),"")</f>
        <v/>
      </c>
      <c r="H196" s="68" t="str">
        <f>IFERROR(IF(VLOOKUP($A196,'Annex 2 EHV charges'!$A:$O,11,FALSE)=0,"",VLOOKUP($A196,'Annex 2 EHV charges'!$A:$O,11,FALSE)),"")</f>
        <v/>
      </c>
    </row>
    <row r="197" spans="1:8" ht="30" customHeight="1" x14ac:dyDescent="0.2">
      <c r="A197" s="69" t="str">
        <f t="array" ref="A197">IFERROR(INDEX('Annex 2 EHV charges'!$A$10:$A$11, MATCH(0, IF(ISBLANK('Annex 2 EHV charges'!$A$10:$A$11),1, COUNTIF(A$4:$A196, 'Annex 2 EHV charges'!$A$10:$A$11)), 0)),"")</f>
        <v/>
      </c>
      <c r="B197" s="70" t="str">
        <f>IF($A197="","",VLOOKUP($A197,'Annex 2 EHV charges'!$A:$O,2,0))</f>
        <v/>
      </c>
      <c r="C197" s="71" t="str">
        <f>IF($A197="","",VLOOKUP($A197,'Annex 2 EHV charges'!$A:$O,3,0))</f>
        <v/>
      </c>
      <c r="D197" s="69" t="str">
        <f>IF($A197="","",VLOOKUP($A197,'Annex 2 EHV charges'!$A:$O,7,0))</f>
        <v/>
      </c>
      <c r="E197" s="67" t="str">
        <f>IFERROR(IF(VLOOKUP($A197,'Annex 2 EHV charges'!$A:$O,8,FALSE)=0,"",VLOOKUP($A197,'Annex 2 EHV charges'!$A:$O,8,FALSE)),"")</f>
        <v/>
      </c>
      <c r="F197" s="68" t="str">
        <f>IFERROR(IF(VLOOKUP($A197,'Annex 2 EHV charges'!$A:$O,9,FALSE)=0,"",VLOOKUP($A197,'Annex 2 EHV charges'!$A:$O,9,FALSE)),"")</f>
        <v/>
      </c>
      <c r="G197" s="68" t="str">
        <f>IFERROR(IF(VLOOKUP($A197,'Annex 2 EHV charges'!$A:$O,10,FALSE)=0,"",VLOOKUP($A197,'Annex 2 EHV charges'!$A:$O,10,FALSE)),"")</f>
        <v/>
      </c>
      <c r="H197" s="68" t="str">
        <f>IFERROR(IF(VLOOKUP($A197,'Annex 2 EHV charges'!$A:$O,11,FALSE)=0,"",VLOOKUP($A197,'Annex 2 EHV charges'!$A:$O,11,FALSE)),"")</f>
        <v/>
      </c>
    </row>
    <row r="198" spans="1:8" ht="30" customHeight="1" x14ac:dyDescent="0.2">
      <c r="A198" s="69" t="str">
        <f t="array" ref="A198">IFERROR(INDEX('Annex 2 EHV charges'!$A$10:$A$11, MATCH(0, IF(ISBLANK('Annex 2 EHV charges'!$A$10:$A$11),1, COUNTIF(A$4:$A197, 'Annex 2 EHV charges'!$A$10:$A$11)), 0)),"")</f>
        <v/>
      </c>
      <c r="B198" s="70" t="str">
        <f>IF($A198="","",VLOOKUP($A198,'Annex 2 EHV charges'!$A:$O,2,0))</f>
        <v/>
      </c>
      <c r="C198" s="71" t="str">
        <f>IF($A198="","",VLOOKUP($A198,'Annex 2 EHV charges'!$A:$O,3,0))</f>
        <v/>
      </c>
      <c r="D198" s="69" t="str">
        <f>IF($A198="","",VLOOKUP($A198,'Annex 2 EHV charges'!$A:$O,7,0))</f>
        <v/>
      </c>
      <c r="E198" s="67" t="str">
        <f>IFERROR(IF(VLOOKUP($A198,'Annex 2 EHV charges'!$A:$O,8,FALSE)=0,"",VLOOKUP($A198,'Annex 2 EHV charges'!$A:$O,8,FALSE)),"")</f>
        <v/>
      </c>
      <c r="F198" s="68" t="str">
        <f>IFERROR(IF(VLOOKUP($A198,'Annex 2 EHV charges'!$A:$O,9,FALSE)=0,"",VLOOKUP($A198,'Annex 2 EHV charges'!$A:$O,9,FALSE)),"")</f>
        <v/>
      </c>
      <c r="G198" s="68" t="str">
        <f>IFERROR(IF(VLOOKUP($A198,'Annex 2 EHV charges'!$A:$O,10,FALSE)=0,"",VLOOKUP($A198,'Annex 2 EHV charges'!$A:$O,10,FALSE)),"")</f>
        <v/>
      </c>
      <c r="H198" s="68" t="str">
        <f>IFERROR(IF(VLOOKUP($A198,'Annex 2 EHV charges'!$A:$O,11,FALSE)=0,"",VLOOKUP($A198,'Annex 2 EHV charges'!$A:$O,11,FALSE)),"")</f>
        <v/>
      </c>
    </row>
    <row r="199" spans="1:8" ht="30" customHeight="1" x14ac:dyDescent="0.2">
      <c r="A199" s="69" t="str">
        <f t="array" ref="A199">IFERROR(INDEX('Annex 2 EHV charges'!$A$10:$A$11, MATCH(0, IF(ISBLANK('Annex 2 EHV charges'!$A$10:$A$11),1, COUNTIF(A$4:$A198, 'Annex 2 EHV charges'!$A$10:$A$11)), 0)),"")</f>
        <v/>
      </c>
      <c r="B199" s="70" t="str">
        <f>IF($A199="","",VLOOKUP($A199,'Annex 2 EHV charges'!$A:$O,2,0))</f>
        <v/>
      </c>
      <c r="C199" s="71" t="str">
        <f>IF($A199="","",VLOOKUP($A199,'Annex 2 EHV charges'!$A:$O,3,0))</f>
        <v/>
      </c>
      <c r="D199" s="69" t="str">
        <f>IF($A199="","",VLOOKUP($A199,'Annex 2 EHV charges'!$A:$O,7,0))</f>
        <v/>
      </c>
      <c r="E199" s="67" t="str">
        <f>IFERROR(IF(VLOOKUP($A199,'Annex 2 EHV charges'!$A:$O,8,FALSE)=0,"",VLOOKUP($A199,'Annex 2 EHV charges'!$A:$O,8,FALSE)),"")</f>
        <v/>
      </c>
      <c r="F199" s="68" t="str">
        <f>IFERROR(IF(VLOOKUP($A199,'Annex 2 EHV charges'!$A:$O,9,FALSE)=0,"",VLOOKUP($A199,'Annex 2 EHV charges'!$A:$O,9,FALSE)),"")</f>
        <v/>
      </c>
      <c r="G199" s="68" t="str">
        <f>IFERROR(IF(VLOOKUP($A199,'Annex 2 EHV charges'!$A:$O,10,FALSE)=0,"",VLOOKUP($A199,'Annex 2 EHV charges'!$A:$O,10,FALSE)),"")</f>
        <v/>
      </c>
      <c r="H199" s="68" t="str">
        <f>IFERROR(IF(VLOOKUP($A199,'Annex 2 EHV charges'!$A:$O,11,FALSE)=0,"",VLOOKUP($A199,'Annex 2 EHV charges'!$A:$O,11,FALSE)),"")</f>
        <v/>
      </c>
    </row>
    <row r="200" spans="1:8" ht="30" customHeight="1" x14ac:dyDescent="0.2">
      <c r="A200" s="69" t="str">
        <f t="array" ref="A200">IFERROR(INDEX('Annex 2 EHV charges'!$A$10:$A$11, MATCH(0, IF(ISBLANK('Annex 2 EHV charges'!$A$10:$A$11),1, COUNTIF(A$4:$A199, 'Annex 2 EHV charges'!$A$10:$A$11)), 0)),"")</f>
        <v/>
      </c>
      <c r="B200" s="70" t="str">
        <f>IF($A200="","",VLOOKUP($A200,'Annex 2 EHV charges'!$A:$O,2,0))</f>
        <v/>
      </c>
      <c r="C200" s="71" t="str">
        <f>IF($A200="","",VLOOKUP($A200,'Annex 2 EHV charges'!$A:$O,3,0))</f>
        <v/>
      </c>
      <c r="D200" s="69" t="str">
        <f>IF($A200="","",VLOOKUP($A200,'Annex 2 EHV charges'!$A:$O,7,0))</f>
        <v/>
      </c>
      <c r="E200" s="67" t="str">
        <f>IFERROR(IF(VLOOKUP($A200,'Annex 2 EHV charges'!$A:$O,8,FALSE)=0,"",VLOOKUP($A200,'Annex 2 EHV charges'!$A:$O,8,FALSE)),"")</f>
        <v/>
      </c>
      <c r="F200" s="68" t="str">
        <f>IFERROR(IF(VLOOKUP($A200,'Annex 2 EHV charges'!$A:$O,9,FALSE)=0,"",VLOOKUP($A200,'Annex 2 EHV charges'!$A:$O,9,FALSE)),"")</f>
        <v/>
      </c>
      <c r="G200" s="68" t="str">
        <f>IFERROR(IF(VLOOKUP($A200,'Annex 2 EHV charges'!$A:$O,10,FALSE)=0,"",VLOOKUP($A200,'Annex 2 EHV charges'!$A:$O,10,FALSE)),"")</f>
        <v/>
      </c>
      <c r="H200" s="68" t="str">
        <f>IFERROR(IF(VLOOKUP($A200,'Annex 2 EHV charges'!$A:$O,11,FALSE)=0,"",VLOOKUP($A200,'Annex 2 EHV charges'!$A:$O,11,FALSE)),"")</f>
        <v/>
      </c>
    </row>
    <row r="201" spans="1:8" ht="30" customHeight="1" x14ac:dyDescent="0.2">
      <c r="A201" s="69" t="str">
        <f t="array" ref="A201">IFERROR(INDEX('Annex 2 EHV charges'!$A$10:$A$11, MATCH(0, IF(ISBLANK('Annex 2 EHV charges'!$A$10:$A$11),1, COUNTIF(A$4:$A200, 'Annex 2 EHV charges'!$A$10:$A$11)), 0)),"")</f>
        <v/>
      </c>
      <c r="B201" s="70" t="str">
        <f>IF($A201="","",VLOOKUP($A201,'Annex 2 EHV charges'!$A:$O,2,0))</f>
        <v/>
      </c>
      <c r="C201" s="71" t="str">
        <f>IF($A201="","",VLOOKUP($A201,'Annex 2 EHV charges'!$A:$O,3,0))</f>
        <v/>
      </c>
      <c r="D201" s="69" t="str">
        <f>IF($A201="","",VLOOKUP($A201,'Annex 2 EHV charges'!$A:$O,7,0))</f>
        <v/>
      </c>
      <c r="E201" s="67" t="str">
        <f>IFERROR(IF(VLOOKUP($A201,'Annex 2 EHV charges'!$A:$O,8,FALSE)=0,"",VLOOKUP($A201,'Annex 2 EHV charges'!$A:$O,8,FALSE)),"")</f>
        <v/>
      </c>
      <c r="F201" s="68" t="str">
        <f>IFERROR(IF(VLOOKUP($A201,'Annex 2 EHV charges'!$A:$O,9,FALSE)=0,"",VLOOKUP($A201,'Annex 2 EHV charges'!$A:$O,9,FALSE)),"")</f>
        <v/>
      </c>
      <c r="G201" s="68" t="str">
        <f>IFERROR(IF(VLOOKUP($A201,'Annex 2 EHV charges'!$A:$O,10,FALSE)=0,"",VLOOKUP($A201,'Annex 2 EHV charges'!$A:$O,10,FALSE)),"")</f>
        <v/>
      </c>
      <c r="H201" s="68" t="str">
        <f>IFERROR(IF(VLOOKUP($A201,'Annex 2 EHV charges'!$A:$O,11,FALSE)=0,"",VLOOKUP($A201,'Annex 2 EHV charges'!$A:$O,11,FALSE)),"")</f>
        <v/>
      </c>
    </row>
    <row r="202" spans="1:8" ht="30" customHeight="1" x14ac:dyDescent="0.2">
      <c r="A202" s="69" t="str">
        <f t="array" ref="A202">IFERROR(INDEX('Annex 2 EHV charges'!$A$10:$A$11, MATCH(0, IF(ISBLANK('Annex 2 EHV charges'!$A$10:$A$11),1, COUNTIF(A$4:$A201, 'Annex 2 EHV charges'!$A$10:$A$11)), 0)),"")</f>
        <v/>
      </c>
      <c r="B202" s="70" t="str">
        <f>IF($A202="","",VLOOKUP($A202,'Annex 2 EHV charges'!$A:$O,2,0))</f>
        <v/>
      </c>
      <c r="C202" s="71" t="str">
        <f>IF($A202="","",VLOOKUP($A202,'Annex 2 EHV charges'!$A:$O,3,0))</f>
        <v/>
      </c>
      <c r="D202" s="69" t="str">
        <f>IF($A202="","",VLOOKUP($A202,'Annex 2 EHV charges'!$A:$O,7,0))</f>
        <v/>
      </c>
      <c r="E202" s="67" t="str">
        <f>IFERROR(IF(VLOOKUP($A202,'Annex 2 EHV charges'!$A:$O,8,FALSE)=0,"",VLOOKUP($A202,'Annex 2 EHV charges'!$A:$O,8,FALSE)),"")</f>
        <v/>
      </c>
      <c r="F202" s="68" t="str">
        <f>IFERROR(IF(VLOOKUP($A202,'Annex 2 EHV charges'!$A:$O,9,FALSE)=0,"",VLOOKUP($A202,'Annex 2 EHV charges'!$A:$O,9,FALSE)),"")</f>
        <v/>
      </c>
      <c r="G202" s="68" t="str">
        <f>IFERROR(IF(VLOOKUP($A202,'Annex 2 EHV charges'!$A:$O,10,FALSE)=0,"",VLOOKUP($A202,'Annex 2 EHV charges'!$A:$O,10,FALSE)),"")</f>
        <v/>
      </c>
      <c r="H202" s="68" t="str">
        <f>IFERROR(IF(VLOOKUP($A202,'Annex 2 EHV charges'!$A:$O,11,FALSE)=0,"",VLOOKUP($A202,'Annex 2 EHV charges'!$A:$O,11,FALSE)),"")</f>
        <v/>
      </c>
    </row>
    <row r="203" spans="1:8" ht="30" customHeight="1" x14ac:dyDescent="0.2">
      <c r="A203" s="69" t="str">
        <f t="array" ref="A203">IFERROR(INDEX('Annex 2 EHV charges'!$A$10:$A$11, MATCH(0, IF(ISBLANK('Annex 2 EHV charges'!$A$10:$A$11),1, COUNTIF(A$4:$A202, 'Annex 2 EHV charges'!$A$10:$A$11)), 0)),"")</f>
        <v/>
      </c>
      <c r="B203" s="70" t="str">
        <f>IF($A203="","",VLOOKUP($A203,'Annex 2 EHV charges'!$A:$O,2,0))</f>
        <v/>
      </c>
      <c r="C203" s="71" t="str">
        <f>IF($A203="","",VLOOKUP($A203,'Annex 2 EHV charges'!$A:$O,3,0))</f>
        <v/>
      </c>
      <c r="D203" s="69" t="str">
        <f>IF($A203="","",VLOOKUP($A203,'Annex 2 EHV charges'!$A:$O,7,0))</f>
        <v/>
      </c>
      <c r="E203" s="67" t="str">
        <f>IFERROR(IF(VLOOKUP($A203,'Annex 2 EHV charges'!$A:$O,8,FALSE)=0,"",VLOOKUP($A203,'Annex 2 EHV charges'!$A:$O,8,FALSE)),"")</f>
        <v/>
      </c>
      <c r="F203" s="68" t="str">
        <f>IFERROR(IF(VLOOKUP($A203,'Annex 2 EHV charges'!$A:$O,9,FALSE)=0,"",VLOOKUP($A203,'Annex 2 EHV charges'!$A:$O,9,FALSE)),"")</f>
        <v/>
      </c>
      <c r="G203" s="68" t="str">
        <f>IFERROR(IF(VLOOKUP($A203,'Annex 2 EHV charges'!$A:$O,10,FALSE)=0,"",VLOOKUP($A203,'Annex 2 EHV charges'!$A:$O,10,FALSE)),"")</f>
        <v/>
      </c>
      <c r="H203" s="68" t="str">
        <f>IFERROR(IF(VLOOKUP($A203,'Annex 2 EHV charges'!$A:$O,11,FALSE)=0,"",VLOOKUP($A203,'Annex 2 EHV charges'!$A:$O,11,FALSE)),"")</f>
        <v/>
      </c>
    </row>
    <row r="204" spans="1:8" ht="30" customHeight="1" x14ac:dyDescent="0.2">
      <c r="A204" s="69" t="str">
        <f t="array" ref="A204">IFERROR(INDEX('Annex 2 EHV charges'!$A$10:$A$11, MATCH(0, IF(ISBLANK('Annex 2 EHV charges'!$A$10:$A$11),1, COUNTIF(A$4:$A203, 'Annex 2 EHV charges'!$A$10:$A$11)), 0)),"")</f>
        <v/>
      </c>
      <c r="B204" s="70" t="str">
        <f>IF($A204="","",VLOOKUP($A204,'Annex 2 EHV charges'!$A:$O,2,0))</f>
        <v/>
      </c>
      <c r="C204" s="71" t="str">
        <f>IF($A204="","",VLOOKUP($A204,'Annex 2 EHV charges'!$A:$O,3,0))</f>
        <v/>
      </c>
      <c r="D204" s="69" t="str">
        <f>IF($A204="","",VLOOKUP($A204,'Annex 2 EHV charges'!$A:$O,7,0))</f>
        <v/>
      </c>
      <c r="E204" s="67" t="str">
        <f>IFERROR(IF(VLOOKUP($A204,'Annex 2 EHV charges'!$A:$O,8,FALSE)=0,"",VLOOKUP($A204,'Annex 2 EHV charges'!$A:$O,8,FALSE)),"")</f>
        <v/>
      </c>
      <c r="F204" s="68" t="str">
        <f>IFERROR(IF(VLOOKUP($A204,'Annex 2 EHV charges'!$A:$O,9,FALSE)=0,"",VLOOKUP($A204,'Annex 2 EHV charges'!$A:$O,9,FALSE)),"")</f>
        <v/>
      </c>
      <c r="G204" s="68" t="str">
        <f>IFERROR(IF(VLOOKUP($A204,'Annex 2 EHV charges'!$A:$O,10,FALSE)=0,"",VLOOKUP($A204,'Annex 2 EHV charges'!$A:$O,10,FALSE)),"")</f>
        <v/>
      </c>
      <c r="H204" s="68" t="str">
        <f>IFERROR(IF(VLOOKUP($A204,'Annex 2 EHV charges'!$A:$O,11,FALSE)=0,"",VLOOKUP($A204,'Annex 2 EHV charges'!$A:$O,11,FALSE)),"")</f>
        <v/>
      </c>
    </row>
    <row r="205" spans="1:8" ht="30" customHeight="1" x14ac:dyDescent="0.2">
      <c r="A205" s="69" t="str">
        <f t="array" ref="A205">IFERROR(INDEX('Annex 2 EHV charges'!$A$10:$A$11, MATCH(0, IF(ISBLANK('Annex 2 EHV charges'!$A$10:$A$11),1, COUNTIF(A$4:$A204, 'Annex 2 EHV charges'!$A$10:$A$11)), 0)),"")</f>
        <v/>
      </c>
      <c r="B205" s="70" t="str">
        <f>IF($A205="","",VLOOKUP($A205,'Annex 2 EHV charges'!$A:$O,2,0))</f>
        <v/>
      </c>
      <c r="C205" s="71" t="str">
        <f>IF($A205="","",VLOOKUP($A205,'Annex 2 EHV charges'!$A:$O,3,0))</f>
        <v/>
      </c>
      <c r="D205" s="69" t="str">
        <f>IF($A205="","",VLOOKUP($A205,'Annex 2 EHV charges'!$A:$O,7,0))</f>
        <v/>
      </c>
      <c r="E205" s="67" t="str">
        <f>IFERROR(IF(VLOOKUP($A205,'Annex 2 EHV charges'!$A:$O,8,FALSE)=0,"",VLOOKUP($A205,'Annex 2 EHV charges'!$A:$O,8,FALSE)),"")</f>
        <v/>
      </c>
      <c r="F205" s="68" t="str">
        <f>IFERROR(IF(VLOOKUP($A205,'Annex 2 EHV charges'!$A:$O,9,FALSE)=0,"",VLOOKUP($A205,'Annex 2 EHV charges'!$A:$O,9,FALSE)),"")</f>
        <v/>
      </c>
      <c r="G205" s="68" t="str">
        <f>IFERROR(IF(VLOOKUP($A205,'Annex 2 EHV charges'!$A:$O,10,FALSE)=0,"",VLOOKUP($A205,'Annex 2 EHV charges'!$A:$O,10,FALSE)),"")</f>
        <v/>
      </c>
      <c r="H205" s="68" t="str">
        <f>IFERROR(IF(VLOOKUP($A205,'Annex 2 EHV charges'!$A:$O,11,FALSE)=0,"",VLOOKUP($A205,'Annex 2 EHV charges'!$A:$O,11,FALSE)),"")</f>
        <v/>
      </c>
    </row>
    <row r="206" spans="1:8" ht="30" customHeight="1" x14ac:dyDescent="0.2">
      <c r="A206" s="69" t="str">
        <f t="array" ref="A206">IFERROR(INDEX('Annex 2 EHV charges'!$A$10:$A$11, MATCH(0, IF(ISBLANK('Annex 2 EHV charges'!$A$10:$A$11),1, COUNTIF(A$4:$A205, 'Annex 2 EHV charges'!$A$10:$A$11)), 0)),"")</f>
        <v/>
      </c>
      <c r="B206" s="70" t="str">
        <f>IF($A206="","",VLOOKUP($A206,'Annex 2 EHV charges'!$A:$O,2,0))</f>
        <v/>
      </c>
      <c r="C206" s="71" t="str">
        <f>IF($A206="","",VLOOKUP($A206,'Annex 2 EHV charges'!$A:$O,3,0))</f>
        <v/>
      </c>
      <c r="D206" s="69" t="str">
        <f>IF($A206="","",VLOOKUP($A206,'Annex 2 EHV charges'!$A:$O,7,0))</f>
        <v/>
      </c>
      <c r="E206" s="67" t="str">
        <f>IFERROR(IF(VLOOKUP($A206,'Annex 2 EHV charges'!$A:$O,8,FALSE)=0,"",VLOOKUP($A206,'Annex 2 EHV charges'!$A:$O,8,FALSE)),"")</f>
        <v/>
      </c>
      <c r="F206" s="68" t="str">
        <f>IFERROR(IF(VLOOKUP($A206,'Annex 2 EHV charges'!$A:$O,9,FALSE)=0,"",VLOOKUP($A206,'Annex 2 EHV charges'!$A:$O,9,FALSE)),"")</f>
        <v/>
      </c>
      <c r="G206" s="68" t="str">
        <f>IFERROR(IF(VLOOKUP($A206,'Annex 2 EHV charges'!$A:$O,10,FALSE)=0,"",VLOOKUP($A206,'Annex 2 EHV charges'!$A:$O,10,FALSE)),"")</f>
        <v/>
      </c>
      <c r="H206" s="68" t="str">
        <f>IFERROR(IF(VLOOKUP($A206,'Annex 2 EHV charges'!$A:$O,11,FALSE)=0,"",VLOOKUP($A206,'Annex 2 EHV charges'!$A:$O,11,FALSE)),"")</f>
        <v/>
      </c>
    </row>
    <row r="207" spans="1:8" ht="30" customHeight="1" x14ac:dyDescent="0.2">
      <c r="A207" s="69" t="str">
        <f t="array" ref="A207">IFERROR(INDEX('Annex 2 EHV charges'!$A$10:$A$11, MATCH(0, IF(ISBLANK('Annex 2 EHV charges'!$A$10:$A$11),1, COUNTIF(A$4:$A206, 'Annex 2 EHV charges'!$A$10:$A$11)), 0)),"")</f>
        <v/>
      </c>
      <c r="B207" s="70" t="str">
        <f>IF($A207="","",VLOOKUP($A207,'Annex 2 EHV charges'!$A:$O,2,0))</f>
        <v/>
      </c>
      <c r="C207" s="71" t="str">
        <f>IF($A207="","",VLOOKUP($A207,'Annex 2 EHV charges'!$A:$O,3,0))</f>
        <v/>
      </c>
      <c r="D207" s="69" t="str">
        <f>IF($A207="","",VLOOKUP($A207,'Annex 2 EHV charges'!$A:$O,7,0))</f>
        <v/>
      </c>
      <c r="E207" s="67" t="str">
        <f>IFERROR(IF(VLOOKUP($A207,'Annex 2 EHV charges'!$A:$O,8,FALSE)=0,"",VLOOKUP($A207,'Annex 2 EHV charges'!$A:$O,8,FALSE)),"")</f>
        <v/>
      </c>
      <c r="F207" s="68" t="str">
        <f>IFERROR(IF(VLOOKUP($A207,'Annex 2 EHV charges'!$A:$O,9,FALSE)=0,"",VLOOKUP($A207,'Annex 2 EHV charges'!$A:$O,9,FALSE)),"")</f>
        <v/>
      </c>
      <c r="G207" s="68" t="str">
        <f>IFERROR(IF(VLOOKUP($A207,'Annex 2 EHV charges'!$A:$O,10,FALSE)=0,"",VLOOKUP($A207,'Annex 2 EHV charges'!$A:$O,10,FALSE)),"")</f>
        <v/>
      </c>
      <c r="H207" s="68" t="str">
        <f>IFERROR(IF(VLOOKUP($A207,'Annex 2 EHV charges'!$A:$O,11,FALSE)=0,"",VLOOKUP($A207,'Annex 2 EHV charges'!$A:$O,11,FALSE)),"")</f>
        <v/>
      </c>
    </row>
    <row r="208" spans="1:8" ht="30" customHeight="1" x14ac:dyDescent="0.2">
      <c r="A208" s="69" t="str">
        <f t="array" ref="A208">IFERROR(INDEX('Annex 2 EHV charges'!$A$10:$A$11, MATCH(0, IF(ISBLANK('Annex 2 EHV charges'!$A$10:$A$11),1, COUNTIF(A$4:$A207, 'Annex 2 EHV charges'!$A$10:$A$11)), 0)),"")</f>
        <v/>
      </c>
      <c r="B208" s="70" t="str">
        <f>IF($A208="","",VLOOKUP($A208,'Annex 2 EHV charges'!$A:$O,2,0))</f>
        <v/>
      </c>
      <c r="C208" s="71" t="str">
        <f>IF($A208="","",VLOOKUP($A208,'Annex 2 EHV charges'!$A:$O,3,0))</f>
        <v/>
      </c>
      <c r="D208" s="69" t="str">
        <f>IF($A208="","",VLOOKUP($A208,'Annex 2 EHV charges'!$A:$O,7,0))</f>
        <v/>
      </c>
      <c r="E208" s="67" t="str">
        <f>IFERROR(IF(VLOOKUP($A208,'Annex 2 EHV charges'!$A:$O,8,FALSE)=0,"",VLOOKUP($A208,'Annex 2 EHV charges'!$A:$O,8,FALSE)),"")</f>
        <v/>
      </c>
      <c r="F208" s="68" t="str">
        <f>IFERROR(IF(VLOOKUP($A208,'Annex 2 EHV charges'!$A:$O,9,FALSE)=0,"",VLOOKUP($A208,'Annex 2 EHV charges'!$A:$O,9,FALSE)),"")</f>
        <v/>
      </c>
      <c r="G208" s="68" t="str">
        <f>IFERROR(IF(VLOOKUP($A208,'Annex 2 EHV charges'!$A:$O,10,FALSE)=0,"",VLOOKUP($A208,'Annex 2 EHV charges'!$A:$O,10,FALSE)),"")</f>
        <v/>
      </c>
      <c r="H208" s="68" t="str">
        <f>IFERROR(IF(VLOOKUP($A208,'Annex 2 EHV charges'!$A:$O,11,FALSE)=0,"",VLOOKUP($A208,'Annex 2 EHV charges'!$A:$O,11,FALSE)),"")</f>
        <v/>
      </c>
    </row>
    <row r="209" spans="1:8" ht="30" customHeight="1" x14ac:dyDescent="0.2">
      <c r="A209" s="69" t="str">
        <f t="array" ref="A209">IFERROR(INDEX('Annex 2 EHV charges'!$A$10:$A$11, MATCH(0, IF(ISBLANK('Annex 2 EHV charges'!$A$10:$A$11),1, COUNTIF(A$4:$A208, 'Annex 2 EHV charges'!$A$10:$A$11)), 0)),"")</f>
        <v/>
      </c>
      <c r="B209" s="70" t="str">
        <f>IF($A209="","",VLOOKUP($A209,'Annex 2 EHV charges'!$A:$O,2,0))</f>
        <v/>
      </c>
      <c r="C209" s="71" t="str">
        <f>IF($A209="","",VLOOKUP($A209,'Annex 2 EHV charges'!$A:$O,3,0))</f>
        <v/>
      </c>
      <c r="D209" s="69" t="str">
        <f>IF($A209="","",VLOOKUP($A209,'Annex 2 EHV charges'!$A:$O,7,0))</f>
        <v/>
      </c>
      <c r="E209" s="67" t="str">
        <f>IFERROR(IF(VLOOKUP($A209,'Annex 2 EHV charges'!$A:$O,8,FALSE)=0,"",VLOOKUP($A209,'Annex 2 EHV charges'!$A:$O,8,FALSE)),"")</f>
        <v/>
      </c>
      <c r="F209" s="68" t="str">
        <f>IFERROR(IF(VLOOKUP($A209,'Annex 2 EHV charges'!$A:$O,9,FALSE)=0,"",VLOOKUP($A209,'Annex 2 EHV charges'!$A:$O,9,FALSE)),"")</f>
        <v/>
      </c>
      <c r="G209" s="68" t="str">
        <f>IFERROR(IF(VLOOKUP($A209,'Annex 2 EHV charges'!$A:$O,10,FALSE)=0,"",VLOOKUP($A209,'Annex 2 EHV charges'!$A:$O,10,FALSE)),"")</f>
        <v/>
      </c>
      <c r="H209" s="68" t="str">
        <f>IFERROR(IF(VLOOKUP($A209,'Annex 2 EHV charges'!$A:$O,11,FALSE)=0,"",VLOOKUP($A209,'Annex 2 EHV charges'!$A:$O,11,FALSE)),"")</f>
        <v/>
      </c>
    </row>
    <row r="210" spans="1:8" ht="30" customHeight="1" x14ac:dyDescent="0.2">
      <c r="A210" s="69" t="str">
        <f t="array" ref="A210">IFERROR(INDEX('Annex 2 EHV charges'!$A$10:$A$11, MATCH(0, IF(ISBLANK('Annex 2 EHV charges'!$A$10:$A$11),1, COUNTIF(A$4:$A209, 'Annex 2 EHV charges'!$A$10:$A$11)), 0)),"")</f>
        <v/>
      </c>
      <c r="B210" s="70" t="str">
        <f>IF($A210="","",VLOOKUP($A210,'Annex 2 EHV charges'!$A:$O,2,0))</f>
        <v/>
      </c>
      <c r="C210" s="71" t="str">
        <f>IF($A210="","",VLOOKUP($A210,'Annex 2 EHV charges'!$A:$O,3,0))</f>
        <v/>
      </c>
      <c r="D210" s="69" t="str">
        <f>IF($A210="","",VLOOKUP($A210,'Annex 2 EHV charges'!$A:$O,7,0))</f>
        <v/>
      </c>
      <c r="E210" s="67" t="str">
        <f>IFERROR(IF(VLOOKUP($A210,'Annex 2 EHV charges'!$A:$O,8,FALSE)=0,"",VLOOKUP($A210,'Annex 2 EHV charges'!$A:$O,8,FALSE)),"")</f>
        <v/>
      </c>
      <c r="F210" s="68" t="str">
        <f>IFERROR(IF(VLOOKUP($A210,'Annex 2 EHV charges'!$A:$O,9,FALSE)=0,"",VLOOKUP($A210,'Annex 2 EHV charges'!$A:$O,9,FALSE)),"")</f>
        <v/>
      </c>
      <c r="G210" s="68" t="str">
        <f>IFERROR(IF(VLOOKUP($A210,'Annex 2 EHV charges'!$A:$O,10,FALSE)=0,"",VLOOKUP($A210,'Annex 2 EHV charges'!$A:$O,10,FALSE)),"")</f>
        <v/>
      </c>
      <c r="H210" s="68" t="str">
        <f>IFERROR(IF(VLOOKUP($A210,'Annex 2 EHV charges'!$A:$O,11,FALSE)=0,"",VLOOKUP($A210,'Annex 2 EHV charges'!$A:$O,11,FALSE)),"")</f>
        <v/>
      </c>
    </row>
    <row r="211" spans="1:8" ht="30" customHeight="1" x14ac:dyDescent="0.2">
      <c r="A211" s="69" t="str">
        <f t="array" ref="A211">IFERROR(INDEX('Annex 2 EHV charges'!$A$10:$A$11, MATCH(0, IF(ISBLANK('Annex 2 EHV charges'!$A$10:$A$11),1, COUNTIF(A$4:$A210, 'Annex 2 EHV charges'!$A$10:$A$11)), 0)),"")</f>
        <v/>
      </c>
      <c r="B211" s="70" t="str">
        <f>IF($A211="","",VLOOKUP($A211,'Annex 2 EHV charges'!$A:$O,2,0))</f>
        <v/>
      </c>
      <c r="C211" s="71" t="str">
        <f>IF($A211="","",VLOOKUP($A211,'Annex 2 EHV charges'!$A:$O,3,0))</f>
        <v/>
      </c>
      <c r="D211" s="69" t="str">
        <f>IF($A211="","",VLOOKUP($A211,'Annex 2 EHV charges'!$A:$O,7,0))</f>
        <v/>
      </c>
      <c r="E211" s="67" t="str">
        <f>IFERROR(IF(VLOOKUP($A211,'Annex 2 EHV charges'!$A:$O,8,FALSE)=0,"",VLOOKUP($A211,'Annex 2 EHV charges'!$A:$O,8,FALSE)),"")</f>
        <v/>
      </c>
      <c r="F211" s="68" t="str">
        <f>IFERROR(IF(VLOOKUP($A211,'Annex 2 EHV charges'!$A:$O,9,FALSE)=0,"",VLOOKUP($A211,'Annex 2 EHV charges'!$A:$O,9,FALSE)),"")</f>
        <v/>
      </c>
      <c r="G211" s="68" t="str">
        <f>IFERROR(IF(VLOOKUP($A211,'Annex 2 EHV charges'!$A:$O,10,FALSE)=0,"",VLOOKUP($A211,'Annex 2 EHV charges'!$A:$O,10,FALSE)),"")</f>
        <v/>
      </c>
      <c r="H211" s="68" t="str">
        <f>IFERROR(IF(VLOOKUP($A211,'Annex 2 EHV charges'!$A:$O,11,FALSE)=0,"",VLOOKUP($A211,'Annex 2 EHV charges'!$A:$O,11,FALSE)),"")</f>
        <v/>
      </c>
    </row>
    <row r="212" spans="1:8" ht="30" customHeight="1" x14ac:dyDescent="0.2">
      <c r="A212" s="69" t="str">
        <f t="array" ref="A212">IFERROR(INDEX('Annex 2 EHV charges'!$A$10:$A$11, MATCH(0, IF(ISBLANK('Annex 2 EHV charges'!$A$10:$A$11),1, COUNTIF(A$4:$A211, 'Annex 2 EHV charges'!$A$10:$A$11)), 0)),"")</f>
        <v/>
      </c>
      <c r="B212" s="70" t="str">
        <f>IF($A212="","",VLOOKUP($A212,'Annex 2 EHV charges'!$A:$O,2,0))</f>
        <v/>
      </c>
      <c r="C212" s="71" t="str">
        <f>IF($A212="","",VLOOKUP($A212,'Annex 2 EHV charges'!$A:$O,3,0))</f>
        <v/>
      </c>
      <c r="D212" s="69" t="str">
        <f>IF($A212="","",VLOOKUP($A212,'Annex 2 EHV charges'!$A:$O,7,0))</f>
        <v/>
      </c>
      <c r="E212" s="67" t="str">
        <f>IFERROR(IF(VLOOKUP($A212,'Annex 2 EHV charges'!$A:$O,8,FALSE)=0,"",VLOOKUP($A212,'Annex 2 EHV charges'!$A:$O,8,FALSE)),"")</f>
        <v/>
      </c>
      <c r="F212" s="68" t="str">
        <f>IFERROR(IF(VLOOKUP($A212,'Annex 2 EHV charges'!$A:$O,9,FALSE)=0,"",VLOOKUP($A212,'Annex 2 EHV charges'!$A:$O,9,FALSE)),"")</f>
        <v/>
      </c>
      <c r="G212" s="68" t="str">
        <f>IFERROR(IF(VLOOKUP($A212,'Annex 2 EHV charges'!$A:$O,10,FALSE)=0,"",VLOOKUP($A212,'Annex 2 EHV charges'!$A:$O,10,FALSE)),"")</f>
        <v/>
      </c>
      <c r="H212" s="68" t="str">
        <f>IFERROR(IF(VLOOKUP($A212,'Annex 2 EHV charges'!$A:$O,11,FALSE)=0,"",VLOOKUP($A212,'Annex 2 EHV charges'!$A:$O,11,FALSE)),"")</f>
        <v/>
      </c>
    </row>
    <row r="213" spans="1:8" ht="30" customHeight="1" x14ac:dyDescent="0.2">
      <c r="A213" s="69" t="str">
        <f t="array" ref="A213">IFERROR(INDEX('Annex 2 EHV charges'!$A$10:$A$11, MATCH(0, IF(ISBLANK('Annex 2 EHV charges'!$A$10:$A$11),1, COUNTIF(A$4:$A212, 'Annex 2 EHV charges'!$A$10:$A$11)), 0)),"")</f>
        <v/>
      </c>
      <c r="B213" s="70" t="str">
        <f>IF($A213="","",VLOOKUP($A213,'Annex 2 EHV charges'!$A:$O,2,0))</f>
        <v/>
      </c>
      <c r="C213" s="71" t="str">
        <f>IF($A213="","",VLOOKUP($A213,'Annex 2 EHV charges'!$A:$O,3,0))</f>
        <v/>
      </c>
      <c r="D213" s="69" t="str">
        <f>IF($A213="","",VLOOKUP($A213,'Annex 2 EHV charges'!$A:$O,7,0))</f>
        <v/>
      </c>
      <c r="E213" s="67" t="str">
        <f>IFERROR(IF(VLOOKUP($A213,'Annex 2 EHV charges'!$A:$O,8,FALSE)=0,"",VLOOKUP($A213,'Annex 2 EHV charges'!$A:$O,8,FALSE)),"")</f>
        <v/>
      </c>
      <c r="F213" s="68" t="str">
        <f>IFERROR(IF(VLOOKUP($A213,'Annex 2 EHV charges'!$A:$O,9,FALSE)=0,"",VLOOKUP($A213,'Annex 2 EHV charges'!$A:$O,9,FALSE)),"")</f>
        <v/>
      </c>
      <c r="G213" s="68" t="str">
        <f>IFERROR(IF(VLOOKUP($A213,'Annex 2 EHV charges'!$A:$O,10,FALSE)=0,"",VLOOKUP($A213,'Annex 2 EHV charges'!$A:$O,10,FALSE)),"")</f>
        <v/>
      </c>
      <c r="H213" s="68" t="str">
        <f>IFERROR(IF(VLOOKUP($A213,'Annex 2 EHV charges'!$A:$O,11,FALSE)=0,"",VLOOKUP($A213,'Annex 2 EHV charges'!$A:$O,11,FALSE)),"")</f>
        <v/>
      </c>
    </row>
    <row r="214" spans="1:8" ht="30" customHeight="1" x14ac:dyDescent="0.2">
      <c r="A214" s="69" t="str">
        <f t="array" ref="A214">IFERROR(INDEX('Annex 2 EHV charges'!$A$10:$A$11, MATCH(0, IF(ISBLANK('Annex 2 EHV charges'!$A$10:$A$11),1, COUNTIF(A$4:$A213, 'Annex 2 EHV charges'!$A$10:$A$11)), 0)),"")</f>
        <v/>
      </c>
      <c r="B214" s="70" t="str">
        <f>IF($A214="","",VLOOKUP($A214,'Annex 2 EHV charges'!$A:$O,2,0))</f>
        <v/>
      </c>
      <c r="C214" s="71" t="str">
        <f>IF($A214="","",VLOOKUP($A214,'Annex 2 EHV charges'!$A:$O,3,0))</f>
        <v/>
      </c>
      <c r="D214" s="69" t="str">
        <f>IF($A214="","",VLOOKUP($A214,'Annex 2 EHV charges'!$A:$O,7,0))</f>
        <v/>
      </c>
      <c r="E214" s="67" t="str">
        <f>IFERROR(IF(VLOOKUP($A214,'Annex 2 EHV charges'!$A:$O,8,FALSE)=0,"",VLOOKUP($A214,'Annex 2 EHV charges'!$A:$O,8,FALSE)),"")</f>
        <v/>
      </c>
      <c r="F214" s="68" t="str">
        <f>IFERROR(IF(VLOOKUP($A214,'Annex 2 EHV charges'!$A:$O,9,FALSE)=0,"",VLOOKUP($A214,'Annex 2 EHV charges'!$A:$O,9,FALSE)),"")</f>
        <v/>
      </c>
      <c r="G214" s="68" t="str">
        <f>IFERROR(IF(VLOOKUP($A214,'Annex 2 EHV charges'!$A:$O,10,FALSE)=0,"",VLOOKUP($A214,'Annex 2 EHV charges'!$A:$O,10,FALSE)),"")</f>
        <v/>
      </c>
      <c r="H214" s="68" t="str">
        <f>IFERROR(IF(VLOOKUP($A214,'Annex 2 EHV charges'!$A:$O,11,FALSE)=0,"",VLOOKUP($A214,'Annex 2 EHV charges'!$A:$O,11,FALSE)),"")</f>
        <v/>
      </c>
    </row>
    <row r="215" spans="1:8" ht="30" customHeight="1" x14ac:dyDescent="0.2">
      <c r="A215" s="69" t="str">
        <f t="array" ref="A215">IFERROR(INDEX('Annex 2 EHV charges'!$A$10:$A$11, MATCH(0, IF(ISBLANK('Annex 2 EHV charges'!$A$10:$A$11),1, COUNTIF(A$4:$A214, 'Annex 2 EHV charges'!$A$10:$A$11)), 0)),"")</f>
        <v/>
      </c>
      <c r="B215" s="70" t="str">
        <f>IF($A215="","",VLOOKUP($A215,'Annex 2 EHV charges'!$A:$O,2,0))</f>
        <v/>
      </c>
      <c r="C215" s="71" t="str">
        <f>IF($A215="","",VLOOKUP($A215,'Annex 2 EHV charges'!$A:$O,3,0))</f>
        <v/>
      </c>
      <c r="D215" s="69" t="str">
        <f>IF($A215="","",VLOOKUP($A215,'Annex 2 EHV charges'!$A:$O,7,0))</f>
        <v/>
      </c>
      <c r="E215" s="67" t="str">
        <f>IFERROR(IF(VLOOKUP($A215,'Annex 2 EHV charges'!$A:$O,8,FALSE)=0,"",VLOOKUP($A215,'Annex 2 EHV charges'!$A:$O,8,FALSE)),"")</f>
        <v/>
      </c>
      <c r="F215" s="68" t="str">
        <f>IFERROR(IF(VLOOKUP($A215,'Annex 2 EHV charges'!$A:$O,9,FALSE)=0,"",VLOOKUP($A215,'Annex 2 EHV charges'!$A:$O,9,FALSE)),"")</f>
        <v/>
      </c>
      <c r="G215" s="68" t="str">
        <f>IFERROR(IF(VLOOKUP($A215,'Annex 2 EHV charges'!$A:$O,10,FALSE)=0,"",VLOOKUP($A215,'Annex 2 EHV charges'!$A:$O,10,FALSE)),"")</f>
        <v/>
      </c>
      <c r="H215" s="68" t="str">
        <f>IFERROR(IF(VLOOKUP($A215,'Annex 2 EHV charges'!$A:$O,11,FALSE)=0,"",VLOOKUP($A215,'Annex 2 EHV charges'!$A:$O,11,FALSE)),"")</f>
        <v/>
      </c>
    </row>
    <row r="216" spans="1:8" ht="30" customHeight="1" x14ac:dyDescent="0.2">
      <c r="A216" s="69" t="str">
        <f t="array" ref="A216">IFERROR(INDEX('Annex 2 EHV charges'!$A$10:$A$11, MATCH(0, IF(ISBLANK('Annex 2 EHV charges'!$A$10:$A$11),1, COUNTIF(A$4:$A215, 'Annex 2 EHV charges'!$A$10:$A$11)), 0)),"")</f>
        <v/>
      </c>
      <c r="B216" s="70" t="str">
        <f>IF($A216="","",VLOOKUP($A216,'Annex 2 EHV charges'!$A:$O,2,0))</f>
        <v/>
      </c>
      <c r="C216" s="71" t="str">
        <f>IF($A216="","",VLOOKUP($A216,'Annex 2 EHV charges'!$A:$O,3,0))</f>
        <v/>
      </c>
      <c r="D216" s="69" t="str">
        <f>IF($A216="","",VLOOKUP($A216,'Annex 2 EHV charges'!$A:$O,7,0))</f>
        <v/>
      </c>
      <c r="E216" s="67" t="str">
        <f>IFERROR(IF(VLOOKUP($A216,'Annex 2 EHV charges'!$A:$O,8,FALSE)=0,"",VLOOKUP($A216,'Annex 2 EHV charges'!$A:$O,8,FALSE)),"")</f>
        <v/>
      </c>
      <c r="F216" s="68" t="str">
        <f>IFERROR(IF(VLOOKUP($A216,'Annex 2 EHV charges'!$A:$O,9,FALSE)=0,"",VLOOKUP($A216,'Annex 2 EHV charges'!$A:$O,9,FALSE)),"")</f>
        <v/>
      </c>
      <c r="G216" s="68" t="str">
        <f>IFERROR(IF(VLOOKUP($A216,'Annex 2 EHV charges'!$A:$O,10,FALSE)=0,"",VLOOKUP($A216,'Annex 2 EHV charges'!$A:$O,10,FALSE)),"")</f>
        <v/>
      </c>
      <c r="H216" s="68" t="str">
        <f>IFERROR(IF(VLOOKUP($A216,'Annex 2 EHV charges'!$A:$O,11,FALSE)=0,"",VLOOKUP($A216,'Annex 2 EHV charges'!$A:$O,11,FALSE)),"")</f>
        <v/>
      </c>
    </row>
    <row r="217" spans="1:8" ht="30" customHeight="1" x14ac:dyDescent="0.2">
      <c r="A217" s="69" t="str">
        <f t="array" ref="A217">IFERROR(INDEX('Annex 2 EHV charges'!$A$10:$A$11, MATCH(0, IF(ISBLANK('Annex 2 EHV charges'!$A$10:$A$11),1, COUNTIF(A$4:$A216, 'Annex 2 EHV charges'!$A$10:$A$11)), 0)),"")</f>
        <v/>
      </c>
      <c r="B217" s="70" t="str">
        <f>IF($A217="","",VLOOKUP($A217,'Annex 2 EHV charges'!$A:$O,2,0))</f>
        <v/>
      </c>
      <c r="C217" s="71" t="str">
        <f>IF($A217="","",VLOOKUP($A217,'Annex 2 EHV charges'!$A:$O,3,0))</f>
        <v/>
      </c>
      <c r="D217" s="69" t="str">
        <f>IF($A217="","",VLOOKUP($A217,'Annex 2 EHV charges'!$A:$O,7,0))</f>
        <v/>
      </c>
      <c r="E217" s="67" t="str">
        <f>IFERROR(IF(VLOOKUP($A217,'Annex 2 EHV charges'!$A:$O,8,FALSE)=0,"",VLOOKUP($A217,'Annex 2 EHV charges'!$A:$O,8,FALSE)),"")</f>
        <v/>
      </c>
      <c r="F217" s="68" t="str">
        <f>IFERROR(IF(VLOOKUP($A217,'Annex 2 EHV charges'!$A:$O,9,FALSE)=0,"",VLOOKUP($A217,'Annex 2 EHV charges'!$A:$O,9,FALSE)),"")</f>
        <v/>
      </c>
      <c r="G217" s="68" t="str">
        <f>IFERROR(IF(VLOOKUP($A217,'Annex 2 EHV charges'!$A:$O,10,FALSE)=0,"",VLOOKUP($A217,'Annex 2 EHV charges'!$A:$O,10,FALSE)),"")</f>
        <v/>
      </c>
      <c r="H217" s="68" t="str">
        <f>IFERROR(IF(VLOOKUP($A217,'Annex 2 EHV charges'!$A:$O,11,FALSE)=0,"",VLOOKUP($A217,'Annex 2 EHV charges'!$A:$O,11,FALSE)),"")</f>
        <v/>
      </c>
    </row>
    <row r="218" spans="1:8" ht="30" customHeight="1" x14ac:dyDescent="0.2">
      <c r="A218" s="69" t="str">
        <f t="array" ref="A218">IFERROR(INDEX('Annex 2 EHV charges'!$A$10:$A$11, MATCH(0, IF(ISBLANK('Annex 2 EHV charges'!$A$10:$A$11),1, COUNTIF(A$4:$A217, 'Annex 2 EHV charges'!$A$10:$A$11)), 0)),"")</f>
        <v/>
      </c>
      <c r="B218" s="70" t="str">
        <f>IF($A218="","",VLOOKUP($A218,'Annex 2 EHV charges'!$A:$O,2,0))</f>
        <v/>
      </c>
      <c r="C218" s="71" t="str">
        <f>IF($A218="","",VLOOKUP($A218,'Annex 2 EHV charges'!$A:$O,3,0))</f>
        <v/>
      </c>
      <c r="D218" s="69" t="str">
        <f>IF($A218="","",VLOOKUP($A218,'Annex 2 EHV charges'!$A:$O,7,0))</f>
        <v/>
      </c>
      <c r="E218" s="67" t="str">
        <f>IFERROR(IF(VLOOKUP($A218,'Annex 2 EHV charges'!$A:$O,8,FALSE)=0,"",VLOOKUP($A218,'Annex 2 EHV charges'!$A:$O,8,FALSE)),"")</f>
        <v/>
      </c>
      <c r="F218" s="68" t="str">
        <f>IFERROR(IF(VLOOKUP($A218,'Annex 2 EHV charges'!$A:$O,9,FALSE)=0,"",VLOOKUP($A218,'Annex 2 EHV charges'!$A:$O,9,FALSE)),"")</f>
        <v/>
      </c>
      <c r="G218" s="68" t="str">
        <f>IFERROR(IF(VLOOKUP($A218,'Annex 2 EHV charges'!$A:$O,10,FALSE)=0,"",VLOOKUP($A218,'Annex 2 EHV charges'!$A:$O,10,FALSE)),"")</f>
        <v/>
      </c>
      <c r="H218" s="68" t="str">
        <f>IFERROR(IF(VLOOKUP($A218,'Annex 2 EHV charges'!$A:$O,11,FALSE)=0,"",VLOOKUP($A218,'Annex 2 EHV charges'!$A:$O,11,FALSE)),"")</f>
        <v/>
      </c>
    </row>
    <row r="219" spans="1:8" x14ac:dyDescent="0.2">
      <c r="A219" s="69" t="str">
        <f t="array" ref="A219">IFERROR(INDEX('Annex 2 EHV charges'!$A$10:$A$11, MATCH(0, IF(ISBLANK('Annex 2 EHV charges'!$A$10:$A$11),1, COUNTIF(A$4:$A218, 'Annex 2 EHV charges'!$A$10:$A$11)), 0)),"")</f>
        <v/>
      </c>
      <c r="B219" s="70" t="str">
        <f>IF($A219="","",VLOOKUP($A219,'Annex 2 EHV charges'!$A:$O,2,0))</f>
        <v/>
      </c>
      <c r="C219" s="71" t="str">
        <f>IF($A219="","",VLOOKUP($A219,'Annex 2 EHV charges'!$A:$O,3,0))</f>
        <v/>
      </c>
      <c r="D219" s="69" t="str">
        <f>IF($A219="","",VLOOKUP($A219,'Annex 2 EHV charges'!$A:$O,7,0))</f>
        <v/>
      </c>
      <c r="E219" s="67" t="str">
        <f>IFERROR(IF(VLOOKUP($A219,'Annex 2 EHV charges'!$A:$O,8,FALSE)=0,"",VLOOKUP($A219,'Annex 2 EHV charges'!$A:$O,8,FALSE)),"")</f>
        <v/>
      </c>
      <c r="F219" s="68" t="str">
        <f>IFERROR(IF(VLOOKUP($A219,'Annex 2 EHV charges'!$A:$O,9,FALSE)=0,"",VLOOKUP($A219,'Annex 2 EHV charges'!$A:$O,9,FALSE)),"")</f>
        <v/>
      </c>
      <c r="G219" s="68" t="str">
        <f>IFERROR(IF(VLOOKUP($A219,'Annex 2 EHV charges'!$A:$O,10,FALSE)=0,"",VLOOKUP($A219,'Annex 2 EHV charges'!$A:$O,10,FALSE)),"")</f>
        <v/>
      </c>
      <c r="H219" s="68" t="str">
        <f>IFERROR(IF(VLOOKUP($A219,'Annex 2 EHV charges'!$A:$O,11,FALSE)=0,"",VLOOKUP($A219,'Annex 2 EHV charges'!$A:$O,11,FALSE)),"")</f>
        <v/>
      </c>
    </row>
    <row r="220" spans="1:8" ht="30" customHeight="1" x14ac:dyDescent="0.2">
      <c r="A220" s="69" t="str">
        <f t="array" ref="A220">IFERROR(INDEX('Annex 2 EHV charges'!$A$10:$A$11, MATCH(0, IF(ISBLANK('Annex 2 EHV charges'!$A$10:$A$11),1, COUNTIF(A$4:$A219, 'Annex 2 EHV charges'!$A$10:$A$11)), 0)),"")</f>
        <v/>
      </c>
      <c r="B220" s="70" t="str">
        <f>IF($A220="","",VLOOKUP($A220,'Annex 2 EHV charges'!$A:$O,2,0))</f>
        <v/>
      </c>
      <c r="C220" s="71" t="str">
        <f>IF($A220="","",VLOOKUP($A220,'Annex 2 EHV charges'!$A:$O,3,0))</f>
        <v/>
      </c>
      <c r="D220" s="69" t="str">
        <f>IF($A220="","",VLOOKUP($A220,'Annex 2 EHV charges'!$A:$O,7,0))</f>
        <v/>
      </c>
      <c r="E220" s="67" t="str">
        <f>IFERROR(IF(VLOOKUP($A220,'Annex 2 EHV charges'!$A:$O,8,FALSE)=0,"",VLOOKUP($A220,'Annex 2 EHV charges'!$A:$O,8,FALSE)),"")</f>
        <v/>
      </c>
      <c r="F220" s="68" t="str">
        <f>IFERROR(IF(VLOOKUP($A220,'Annex 2 EHV charges'!$A:$O,9,FALSE)=0,"",VLOOKUP($A220,'Annex 2 EHV charges'!$A:$O,9,FALSE)),"")</f>
        <v/>
      </c>
      <c r="G220" s="68" t="str">
        <f>IFERROR(IF(VLOOKUP($A220,'Annex 2 EHV charges'!$A:$O,10,FALSE)=0,"",VLOOKUP($A220,'Annex 2 EHV charges'!$A:$O,10,FALSE)),"")</f>
        <v/>
      </c>
      <c r="H220" s="68" t="str">
        <f>IFERROR(IF(VLOOKUP($A220,'Annex 2 EHV charges'!$A:$O,11,FALSE)=0,"",VLOOKUP($A220,'Annex 2 EHV charges'!$A:$O,11,FALSE)),"")</f>
        <v/>
      </c>
    </row>
    <row r="221" spans="1:8" ht="30" customHeight="1" x14ac:dyDescent="0.2">
      <c r="A221" s="69" t="str">
        <f t="array" ref="A221">IFERROR(INDEX('Annex 2 EHV charges'!$A$10:$A$11, MATCH(0, IF(ISBLANK('Annex 2 EHV charges'!$A$10:$A$11),1, COUNTIF(A$4:$A220, 'Annex 2 EHV charges'!$A$10:$A$11)), 0)),"")</f>
        <v/>
      </c>
      <c r="B221" s="70" t="str">
        <f>IF($A221="","",VLOOKUP($A221,'Annex 2 EHV charges'!$A:$O,2,0))</f>
        <v/>
      </c>
      <c r="C221" s="71" t="str">
        <f>IF($A221="","",VLOOKUP($A221,'Annex 2 EHV charges'!$A:$O,3,0))</f>
        <v/>
      </c>
      <c r="D221" s="69" t="str">
        <f>IF($A221="","",VLOOKUP($A221,'Annex 2 EHV charges'!$A:$O,7,0))</f>
        <v/>
      </c>
      <c r="E221" s="67" t="str">
        <f>IFERROR(IF(VLOOKUP($A221,'Annex 2 EHV charges'!$A:$O,8,FALSE)=0,"",VLOOKUP($A221,'Annex 2 EHV charges'!$A:$O,8,FALSE)),"")</f>
        <v/>
      </c>
      <c r="F221" s="68" t="str">
        <f>IFERROR(IF(VLOOKUP($A221,'Annex 2 EHV charges'!$A:$O,9,FALSE)=0,"",VLOOKUP($A221,'Annex 2 EHV charges'!$A:$O,9,FALSE)),"")</f>
        <v/>
      </c>
      <c r="G221" s="68" t="str">
        <f>IFERROR(IF(VLOOKUP($A221,'Annex 2 EHV charges'!$A:$O,10,FALSE)=0,"",VLOOKUP($A221,'Annex 2 EHV charges'!$A:$O,10,FALSE)),"")</f>
        <v/>
      </c>
      <c r="H221" s="68" t="str">
        <f>IFERROR(IF(VLOOKUP($A221,'Annex 2 EHV charges'!$A:$O,11,FALSE)=0,"",VLOOKUP($A221,'Annex 2 EHV charges'!$A:$O,11,FALSE)),"")</f>
        <v/>
      </c>
    </row>
    <row r="222" spans="1:8" ht="30" customHeight="1" x14ac:dyDescent="0.2">
      <c r="A222" s="69" t="str">
        <f t="array" ref="A222">IFERROR(INDEX('Annex 2 EHV charges'!$A$10:$A$11, MATCH(0, IF(ISBLANK('Annex 2 EHV charges'!$A$10:$A$11),1, COUNTIF(A$4:$A221, 'Annex 2 EHV charges'!$A$10:$A$11)), 0)),"")</f>
        <v/>
      </c>
      <c r="B222" s="70" t="str">
        <f>IF($A222="","",VLOOKUP($A222,'Annex 2 EHV charges'!$A:$O,2,0))</f>
        <v/>
      </c>
      <c r="C222" s="71" t="str">
        <f>IF($A222="","",VLOOKUP($A222,'Annex 2 EHV charges'!$A:$O,3,0))</f>
        <v/>
      </c>
      <c r="D222" s="69" t="str">
        <f>IF($A222="","",VLOOKUP($A222,'Annex 2 EHV charges'!$A:$O,7,0))</f>
        <v/>
      </c>
      <c r="E222" s="67" t="str">
        <f>IFERROR(IF(VLOOKUP($A222,'Annex 2 EHV charges'!$A:$O,8,FALSE)=0,"",VLOOKUP($A222,'Annex 2 EHV charges'!$A:$O,8,FALSE)),"")</f>
        <v/>
      </c>
      <c r="F222" s="68" t="str">
        <f>IFERROR(IF(VLOOKUP($A222,'Annex 2 EHV charges'!$A:$O,9,FALSE)=0,"",VLOOKUP($A222,'Annex 2 EHV charges'!$A:$O,9,FALSE)),"")</f>
        <v/>
      </c>
      <c r="G222" s="68" t="str">
        <f>IFERROR(IF(VLOOKUP($A222,'Annex 2 EHV charges'!$A:$O,10,FALSE)=0,"",VLOOKUP($A222,'Annex 2 EHV charges'!$A:$O,10,FALSE)),"")</f>
        <v/>
      </c>
      <c r="H222" s="68" t="str">
        <f>IFERROR(IF(VLOOKUP($A222,'Annex 2 EHV charges'!$A:$O,11,FALSE)=0,"",VLOOKUP($A222,'Annex 2 EHV charges'!$A:$O,11,FALSE)),"")</f>
        <v/>
      </c>
    </row>
    <row r="223" spans="1:8" ht="30" customHeight="1" x14ac:dyDescent="0.2">
      <c r="A223" s="69" t="str">
        <f t="array" ref="A223">IFERROR(INDEX('Annex 2 EHV charges'!$A$10:$A$11, MATCH(0, IF(ISBLANK('Annex 2 EHV charges'!$A$10:$A$11),1, COUNTIF(A$4:$A222, 'Annex 2 EHV charges'!$A$10:$A$11)), 0)),"")</f>
        <v/>
      </c>
      <c r="B223" s="70" t="str">
        <f>IF($A223="","",VLOOKUP($A223,'Annex 2 EHV charges'!$A:$O,2,0))</f>
        <v/>
      </c>
      <c r="C223" s="71" t="str">
        <f>IF($A223="","",VLOOKUP($A223,'Annex 2 EHV charges'!$A:$O,3,0))</f>
        <v/>
      </c>
      <c r="D223" s="69" t="str">
        <f>IF($A223="","",VLOOKUP($A223,'Annex 2 EHV charges'!$A:$O,7,0))</f>
        <v/>
      </c>
      <c r="E223" s="67" t="str">
        <f>IFERROR(IF(VLOOKUP($A223,'Annex 2 EHV charges'!$A:$O,8,FALSE)=0,"",VLOOKUP($A223,'Annex 2 EHV charges'!$A:$O,8,FALSE)),"")</f>
        <v/>
      </c>
      <c r="F223" s="68" t="str">
        <f>IFERROR(IF(VLOOKUP($A223,'Annex 2 EHV charges'!$A:$O,9,FALSE)=0,"",VLOOKUP($A223,'Annex 2 EHV charges'!$A:$O,9,FALSE)),"")</f>
        <v/>
      </c>
      <c r="G223" s="68" t="str">
        <f>IFERROR(IF(VLOOKUP($A223,'Annex 2 EHV charges'!$A:$O,10,FALSE)=0,"",VLOOKUP($A223,'Annex 2 EHV charges'!$A:$O,10,FALSE)),"")</f>
        <v/>
      </c>
      <c r="H223" s="68" t="str">
        <f>IFERROR(IF(VLOOKUP($A223,'Annex 2 EHV charges'!$A:$O,11,FALSE)=0,"",VLOOKUP($A223,'Annex 2 EHV charges'!$A:$O,11,FALSE)),"")</f>
        <v/>
      </c>
    </row>
    <row r="224" spans="1:8" ht="30" customHeight="1" x14ac:dyDescent="0.2">
      <c r="A224" s="69" t="str">
        <f t="array" ref="A224">IFERROR(INDEX('Annex 2 EHV charges'!$A$10:$A$11, MATCH(0, IF(ISBLANK('Annex 2 EHV charges'!$A$10:$A$11),1, COUNTIF(A$4:$A223, 'Annex 2 EHV charges'!$A$10:$A$11)), 0)),"")</f>
        <v/>
      </c>
      <c r="B224" s="70" t="str">
        <f>IF($A224="","",VLOOKUP($A224,'Annex 2 EHV charges'!$A:$O,2,0))</f>
        <v/>
      </c>
      <c r="C224" s="71" t="str">
        <f>IF($A224="","",VLOOKUP($A224,'Annex 2 EHV charges'!$A:$O,3,0))</f>
        <v/>
      </c>
      <c r="D224" s="69" t="str">
        <f>IF($A224="","",VLOOKUP($A224,'Annex 2 EHV charges'!$A:$O,7,0))</f>
        <v/>
      </c>
      <c r="E224" s="67" t="str">
        <f>IFERROR(IF(VLOOKUP($A224,'Annex 2 EHV charges'!$A:$O,8,FALSE)=0,"",VLOOKUP($A224,'Annex 2 EHV charges'!$A:$O,8,FALSE)),"")</f>
        <v/>
      </c>
      <c r="F224" s="68" t="str">
        <f>IFERROR(IF(VLOOKUP($A224,'Annex 2 EHV charges'!$A:$O,9,FALSE)=0,"",VLOOKUP($A224,'Annex 2 EHV charges'!$A:$O,9,FALSE)),"")</f>
        <v/>
      </c>
      <c r="G224" s="68" t="str">
        <f>IFERROR(IF(VLOOKUP($A224,'Annex 2 EHV charges'!$A:$O,10,FALSE)=0,"",VLOOKUP($A224,'Annex 2 EHV charges'!$A:$O,10,FALSE)),"")</f>
        <v/>
      </c>
      <c r="H224" s="68" t="str">
        <f>IFERROR(IF(VLOOKUP($A224,'Annex 2 EHV charges'!$A:$O,11,FALSE)=0,"",VLOOKUP($A224,'Annex 2 EHV charges'!$A:$O,11,FALSE)),"")</f>
        <v/>
      </c>
    </row>
    <row r="225" spans="1:8" ht="30" customHeight="1" x14ac:dyDescent="0.2">
      <c r="A225" s="69" t="str">
        <f t="array" ref="A225">IFERROR(INDEX('Annex 2 EHV charges'!$A$10:$A$11, MATCH(0, IF(ISBLANK('Annex 2 EHV charges'!$A$10:$A$11),1, COUNTIF(A$4:$A224, 'Annex 2 EHV charges'!$A$10:$A$11)), 0)),"")</f>
        <v/>
      </c>
      <c r="B225" s="70" t="str">
        <f>IF($A225="","",VLOOKUP($A225,'Annex 2 EHV charges'!$A:$O,2,0))</f>
        <v/>
      </c>
      <c r="C225" s="71" t="str">
        <f>IF($A225="","",VLOOKUP($A225,'Annex 2 EHV charges'!$A:$O,3,0))</f>
        <v/>
      </c>
      <c r="D225" s="69" t="str">
        <f>IF($A225="","",VLOOKUP($A225,'Annex 2 EHV charges'!$A:$O,7,0))</f>
        <v/>
      </c>
      <c r="E225" s="67" t="str">
        <f>IFERROR(IF(VLOOKUP($A225,'Annex 2 EHV charges'!$A:$O,8,FALSE)=0,"",VLOOKUP($A225,'Annex 2 EHV charges'!$A:$O,8,FALSE)),"")</f>
        <v/>
      </c>
      <c r="F225" s="68" t="str">
        <f>IFERROR(IF(VLOOKUP($A225,'Annex 2 EHV charges'!$A:$O,9,FALSE)=0,"",VLOOKUP($A225,'Annex 2 EHV charges'!$A:$O,9,FALSE)),"")</f>
        <v/>
      </c>
      <c r="G225" s="68" t="str">
        <f>IFERROR(IF(VLOOKUP($A225,'Annex 2 EHV charges'!$A:$O,10,FALSE)=0,"",VLOOKUP($A225,'Annex 2 EHV charges'!$A:$O,10,FALSE)),"")</f>
        <v/>
      </c>
      <c r="H225" s="68" t="str">
        <f>IFERROR(IF(VLOOKUP($A225,'Annex 2 EHV charges'!$A:$O,11,FALSE)=0,"",VLOOKUP($A225,'Annex 2 EHV charges'!$A:$O,11,FALSE)),"")</f>
        <v/>
      </c>
    </row>
    <row r="226" spans="1:8" ht="30" customHeight="1" x14ac:dyDescent="0.2">
      <c r="A226" s="69" t="str">
        <f t="array" ref="A226">IFERROR(INDEX('Annex 2 EHV charges'!$A$10:$A$11, MATCH(0, IF(ISBLANK('Annex 2 EHV charges'!$A$10:$A$11),1, COUNTIF(A$4:$A225, 'Annex 2 EHV charges'!$A$10:$A$11)), 0)),"")</f>
        <v/>
      </c>
      <c r="B226" s="70" t="str">
        <f>IF($A226="","",VLOOKUP($A226,'Annex 2 EHV charges'!$A:$O,2,0))</f>
        <v/>
      </c>
      <c r="C226" s="71" t="str">
        <f>IF($A226="","",VLOOKUP($A226,'Annex 2 EHV charges'!$A:$O,3,0))</f>
        <v/>
      </c>
      <c r="D226" s="69" t="str">
        <f>IF($A226="","",VLOOKUP($A226,'Annex 2 EHV charges'!$A:$O,7,0))</f>
        <v/>
      </c>
      <c r="E226" s="67" t="str">
        <f>IFERROR(IF(VLOOKUP($A226,'Annex 2 EHV charges'!$A:$O,8,FALSE)=0,"",VLOOKUP($A226,'Annex 2 EHV charges'!$A:$O,8,FALSE)),"")</f>
        <v/>
      </c>
      <c r="F226" s="68" t="str">
        <f>IFERROR(IF(VLOOKUP($A226,'Annex 2 EHV charges'!$A:$O,9,FALSE)=0,"",VLOOKUP($A226,'Annex 2 EHV charges'!$A:$O,9,FALSE)),"")</f>
        <v/>
      </c>
      <c r="G226" s="68" t="str">
        <f>IFERROR(IF(VLOOKUP($A226,'Annex 2 EHV charges'!$A:$O,10,FALSE)=0,"",VLOOKUP($A226,'Annex 2 EHV charges'!$A:$O,10,FALSE)),"")</f>
        <v/>
      </c>
      <c r="H226" s="68" t="str">
        <f>IFERROR(IF(VLOOKUP($A226,'Annex 2 EHV charges'!$A:$O,11,FALSE)=0,"",VLOOKUP($A226,'Annex 2 EHV charges'!$A:$O,11,FALSE)),"")</f>
        <v/>
      </c>
    </row>
    <row r="227" spans="1:8" ht="30" customHeight="1" x14ac:dyDescent="0.2">
      <c r="A227" s="69" t="str">
        <f t="array" ref="A227">IFERROR(INDEX('Annex 2 EHV charges'!$A$10:$A$11, MATCH(0, IF(ISBLANK('Annex 2 EHV charges'!$A$10:$A$11),1, COUNTIF(A$4:$A226, 'Annex 2 EHV charges'!$A$10:$A$11)), 0)),"")</f>
        <v/>
      </c>
      <c r="B227" s="70" t="str">
        <f>IF($A227="","",VLOOKUP($A227,'Annex 2 EHV charges'!$A:$O,2,0))</f>
        <v/>
      </c>
      <c r="C227" s="71" t="str">
        <f>IF($A227="","",VLOOKUP($A227,'Annex 2 EHV charges'!$A:$O,3,0))</f>
        <v/>
      </c>
      <c r="D227" s="69" t="str">
        <f>IF($A227="","",VLOOKUP($A227,'Annex 2 EHV charges'!$A:$O,7,0))</f>
        <v/>
      </c>
      <c r="E227" s="67" t="str">
        <f>IFERROR(IF(VLOOKUP($A227,'Annex 2 EHV charges'!$A:$O,8,FALSE)=0,"",VLOOKUP($A227,'Annex 2 EHV charges'!$A:$O,8,FALSE)),"")</f>
        <v/>
      </c>
      <c r="F227" s="68" t="str">
        <f>IFERROR(IF(VLOOKUP($A227,'Annex 2 EHV charges'!$A:$O,9,FALSE)=0,"",VLOOKUP($A227,'Annex 2 EHV charges'!$A:$O,9,FALSE)),"")</f>
        <v/>
      </c>
      <c r="G227" s="68" t="str">
        <f>IFERROR(IF(VLOOKUP($A227,'Annex 2 EHV charges'!$A:$O,10,FALSE)=0,"",VLOOKUP($A227,'Annex 2 EHV charges'!$A:$O,10,FALSE)),"")</f>
        <v/>
      </c>
      <c r="H227" s="68" t="str">
        <f>IFERROR(IF(VLOOKUP($A227,'Annex 2 EHV charges'!$A:$O,11,FALSE)=0,"",VLOOKUP($A227,'Annex 2 EHV charges'!$A:$O,11,FALSE)),"")</f>
        <v/>
      </c>
    </row>
    <row r="228" spans="1:8" ht="30" customHeight="1" x14ac:dyDescent="0.2">
      <c r="A228" s="69" t="str">
        <f t="array" ref="A228">IFERROR(INDEX('Annex 2 EHV charges'!$A$10:$A$11, MATCH(0, IF(ISBLANK('Annex 2 EHV charges'!$A$10:$A$11),1, COUNTIF(A$4:$A227, 'Annex 2 EHV charges'!$A$10:$A$11)), 0)),"")</f>
        <v/>
      </c>
      <c r="B228" s="70" t="str">
        <f>IF($A228="","",VLOOKUP($A228,'Annex 2 EHV charges'!$A:$O,2,0))</f>
        <v/>
      </c>
      <c r="C228" s="71" t="str">
        <f>IF($A228="","",VLOOKUP($A228,'Annex 2 EHV charges'!$A:$O,3,0))</f>
        <v/>
      </c>
      <c r="D228" s="69" t="str">
        <f>IF($A228="","",VLOOKUP($A228,'Annex 2 EHV charges'!$A:$O,7,0))</f>
        <v/>
      </c>
      <c r="E228" s="67" t="str">
        <f>IFERROR(IF(VLOOKUP($A228,'Annex 2 EHV charges'!$A:$O,8,FALSE)=0,"",VLOOKUP($A228,'Annex 2 EHV charges'!$A:$O,8,FALSE)),"")</f>
        <v/>
      </c>
      <c r="F228" s="68" t="str">
        <f>IFERROR(IF(VLOOKUP($A228,'Annex 2 EHV charges'!$A:$O,9,FALSE)=0,"",VLOOKUP($A228,'Annex 2 EHV charges'!$A:$O,9,FALSE)),"")</f>
        <v/>
      </c>
      <c r="G228" s="68" t="str">
        <f>IFERROR(IF(VLOOKUP($A228,'Annex 2 EHV charges'!$A:$O,10,FALSE)=0,"",VLOOKUP($A228,'Annex 2 EHV charges'!$A:$O,10,FALSE)),"")</f>
        <v/>
      </c>
      <c r="H228" s="68" t="str">
        <f>IFERROR(IF(VLOOKUP($A228,'Annex 2 EHV charges'!$A:$O,11,FALSE)=0,"",VLOOKUP($A228,'Annex 2 EHV charges'!$A:$O,11,FALSE)),"")</f>
        <v/>
      </c>
    </row>
    <row r="229" spans="1:8" ht="30" customHeight="1" x14ac:dyDescent="0.2">
      <c r="A229" s="69" t="str">
        <f t="array" ref="A229">IFERROR(INDEX('Annex 2 EHV charges'!$A$10:$A$11, MATCH(0, IF(ISBLANK('Annex 2 EHV charges'!$A$10:$A$11),1, COUNTIF(A$4:$A228, 'Annex 2 EHV charges'!$A$10:$A$11)), 0)),"")</f>
        <v/>
      </c>
      <c r="B229" s="70" t="str">
        <f>IF($A229="","",VLOOKUP($A229,'Annex 2 EHV charges'!$A:$O,2,0))</f>
        <v/>
      </c>
      <c r="C229" s="71" t="str">
        <f>IF($A229="","",VLOOKUP($A229,'Annex 2 EHV charges'!$A:$O,3,0))</f>
        <v/>
      </c>
      <c r="D229" s="69" t="str">
        <f>IF($A229="","",VLOOKUP($A229,'Annex 2 EHV charges'!$A:$O,7,0))</f>
        <v/>
      </c>
      <c r="E229" s="67" t="str">
        <f>IFERROR(IF(VLOOKUP($A229,'Annex 2 EHV charges'!$A:$O,8,FALSE)=0,"",VLOOKUP($A229,'Annex 2 EHV charges'!$A:$O,8,FALSE)),"")</f>
        <v/>
      </c>
      <c r="F229" s="68" t="str">
        <f>IFERROR(IF(VLOOKUP($A229,'Annex 2 EHV charges'!$A:$O,9,FALSE)=0,"",VLOOKUP($A229,'Annex 2 EHV charges'!$A:$O,9,FALSE)),"")</f>
        <v/>
      </c>
      <c r="G229" s="68" t="str">
        <f>IFERROR(IF(VLOOKUP($A229,'Annex 2 EHV charges'!$A:$O,10,FALSE)=0,"",VLOOKUP($A229,'Annex 2 EHV charges'!$A:$O,10,FALSE)),"")</f>
        <v/>
      </c>
      <c r="H229" s="68" t="str">
        <f>IFERROR(IF(VLOOKUP($A229,'Annex 2 EHV charges'!$A:$O,11,FALSE)=0,"",VLOOKUP($A229,'Annex 2 EHV charges'!$A:$O,11,FALSE)),"")</f>
        <v/>
      </c>
    </row>
    <row r="230" spans="1:8" ht="30" customHeight="1" x14ac:dyDescent="0.2">
      <c r="A230" s="69" t="str">
        <f t="array" ref="A230">IFERROR(INDEX('Annex 2 EHV charges'!$A$10:$A$11, MATCH(0, IF(ISBLANK('Annex 2 EHV charges'!$A$10:$A$11),1, COUNTIF(A$4:$A229, 'Annex 2 EHV charges'!$A$10:$A$11)), 0)),"")</f>
        <v/>
      </c>
      <c r="B230" s="70" t="str">
        <f>IF($A230="","",VLOOKUP($A230,'Annex 2 EHV charges'!$A:$O,2,0))</f>
        <v/>
      </c>
      <c r="C230" s="71" t="str">
        <f>IF($A230="","",VLOOKUP($A230,'Annex 2 EHV charges'!$A:$O,3,0))</f>
        <v/>
      </c>
      <c r="D230" s="69" t="str">
        <f>IF($A230="","",VLOOKUP($A230,'Annex 2 EHV charges'!$A:$O,7,0))</f>
        <v/>
      </c>
      <c r="E230" s="67" t="str">
        <f>IFERROR(IF(VLOOKUP($A230,'Annex 2 EHV charges'!$A:$O,8,FALSE)=0,"",VLOOKUP($A230,'Annex 2 EHV charges'!$A:$O,8,FALSE)),"")</f>
        <v/>
      </c>
      <c r="F230" s="68" t="str">
        <f>IFERROR(IF(VLOOKUP($A230,'Annex 2 EHV charges'!$A:$O,9,FALSE)=0,"",VLOOKUP($A230,'Annex 2 EHV charges'!$A:$O,9,FALSE)),"")</f>
        <v/>
      </c>
      <c r="G230" s="68" t="str">
        <f>IFERROR(IF(VLOOKUP($A230,'Annex 2 EHV charges'!$A:$O,10,FALSE)=0,"",VLOOKUP($A230,'Annex 2 EHV charges'!$A:$O,10,FALSE)),"")</f>
        <v/>
      </c>
      <c r="H230" s="68" t="str">
        <f>IFERROR(IF(VLOOKUP($A230,'Annex 2 EHV charges'!$A:$O,11,FALSE)=0,"",VLOOKUP($A230,'Annex 2 EHV charges'!$A:$O,11,FALSE)),"")</f>
        <v/>
      </c>
    </row>
    <row r="231" spans="1:8" ht="30" customHeight="1" x14ac:dyDescent="0.2">
      <c r="A231" s="69" t="str">
        <f t="array" ref="A231">IFERROR(INDEX('Annex 2 EHV charges'!$A$10:$A$11, MATCH(0, IF(ISBLANK('Annex 2 EHV charges'!$A$10:$A$11),1, COUNTIF(A$4:$A230, 'Annex 2 EHV charges'!$A$10:$A$11)), 0)),"")</f>
        <v/>
      </c>
      <c r="B231" s="70" t="str">
        <f>IF($A231="","",VLOOKUP($A231,'Annex 2 EHV charges'!$A:$O,2,0))</f>
        <v/>
      </c>
      <c r="C231" s="71" t="str">
        <f>IF($A231="","",VLOOKUP($A231,'Annex 2 EHV charges'!$A:$O,3,0))</f>
        <v/>
      </c>
      <c r="D231" s="69" t="str">
        <f>IF($A231="","",VLOOKUP($A231,'Annex 2 EHV charges'!$A:$O,7,0))</f>
        <v/>
      </c>
      <c r="E231" s="67" t="str">
        <f>IFERROR(IF(VLOOKUP($A231,'Annex 2 EHV charges'!$A:$O,8,FALSE)=0,"",VLOOKUP($A231,'Annex 2 EHV charges'!$A:$O,8,FALSE)),"")</f>
        <v/>
      </c>
      <c r="F231" s="68" t="str">
        <f>IFERROR(IF(VLOOKUP($A231,'Annex 2 EHV charges'!$A:$O,9,FALSE)=0,"",VLOOKUP($A231,'Annex 2 EHV charges'!$A:$O,9,FALSE)),"")</f>
        <v/>
      </c>
      <c r="G231" s="68" t="str">
        <f>IFERROR(IF(VLOOKUP($A231,'Annex 2 EHV charges'!$A:$O,10,FALSE)=0,"",VLOOKUP($A231,'Annex 2 EHV charges'!$A:$O,10,FALSE)),"")</f>
        <v/>
      </c>
      <c r="H231" s="68" t="str">
        <f>IFERROR(IF(VLOOKUP($A231,'Annex 2 EHV charges'!$A:$O,11,FALSE)=0,"",VLOOKUP($A231,'Annex 2 EHV charges'!$A:$O,11,FALSE)),"")</f>
        <v/>
      </c>
    </row>
    <row r="232" spans="1:8" ht="30" customHeight="1" x14ac:dyDescent="0.2">
      <c r="A232" s="69" t="str">
        <f t="array" ref="A232">IFERROR(INDEX('Annex 2 EHV charges'!$A$10:$A$11, MATCH(0, IF(ISBLANK('Annex 2 EHV charges'!$A$10:$A$11),1, COUNTIF(A$4:$A231, 'Annex 2 EHV charges'!$A$10:$A$11)), 0)),"")</f>
        <v/>
      </c>
      <c r="B232" s="70" t="str">
        <f>IF($A232="","",VLOOKUP($A232,'Annex 2 EHV charges'!$A:$O,2,0))</f>
        <v/>
      </c>
      <c r="C232" s="71" t="str">
        <f>IF($A232="","",VLOOKUP($A232,'Annex 2 EHV charges'!$A:$O,3,0))</f>
        <v/>
      </c>
      <c r="D232" s="69" t="str">
        <f>IF($A232="","",VLOOKUP($A232,'Annex 2 EHV charges'!$A:$O,7,0))</f>
        <v/>
      </c>
      <c r="E232" s="67" t="str">
        <f>IFERROR(IF(VLOOKUP($A232,'Annex 2 EHV charges'!$A:$O,8,FALSE)=0,"",VLOOKUP($A232,'Annex 2 EHV charges'!$A:$O,8,FALSE)),"")</f>
        <v/>
      </c>
      <c r="F232" s="68" t="str">
        <f>IFERROR(IF(VLOOKUP($A232,'Annex 2 EHV charges'!$A:$O,9,FALSE)=0,"",VLOOKUP($A232,'Annex 2 EHV charges'!$A:$O,9,FALSE)),"")</f>
        <v/>
      </c>
      <c r="G232" s="68" t="str">
        <f>IFERROR(IF(VLOOKUP($A232,'Annex 2 EHV charges'!$A:$O,10,FALSE)=0,"",VLOOKUP($A232,'Annex 2 EHV charges'!$A:$O,10,FALSE)),"")</f>
        <v/>
      </c>
      <c r="H232" s="68" t="str">
        <f>IFERROR(IF(VLOOKUP($A232,'Annex 2 EHV charges'!$A:$O,11,FALSE)=0,"",VLOOKUP($A232,'Annex 2 EHV charges'!$A:$O,11,FALSE)),"")</f>
        <v/>
      </c>
    </row>
    <row r="233" spans="1:8" ht="30" customHeight="1" x14ac:dyDescent="0.2">
      <c r="A233" s="69" t="str">
        <f t="array" ref="A233">IFERROR(INDEX('Annex 2 EHV charges'!$A$10:$A$11, MATCH(0, IF(ISBLANK('Annex 2 EHV charges'!$A$10:$A$11),1, COUNTIF(A$4:$A232, 'Annex 2 EHV charges'!$A$10:$A$11)), 0)),"")</f>
        <v/>
      </c>
      <c r="B233" s="70" t="str">
        <f>IF($A233="","",VLOOKUP($A233,'Annex 2 EHV charges'!$A:$O,2,0))</f>
        <v/>
      </c>
      <c r="C233" s="71" t="str">
        <f>IF($A233="","",VLOOKUP($A233,'Annex 2 EHV charges'!$A:$O,3,0))</f>
        <v/>
      </c>
      <c r="D233" s="69" t="str">
        <f>IF($A233="","",VLOOKUP($A233,'Annex 2 EHV charges'!$A:$O,7,0))</f>
        <v/>
      </c>
      <c r="E233" s="67" t="str">
        <f>IFERROR(IF(VLOOKUP($A233,'Annex 2 EHV charges'!$A:$O,8,FALSE)=0,"",VLOOKUP($A233,'Annex 2 EHV charges'!$A:$O,8,FALSE)),"")</f>
        <v/>
      </c>
      <c r="F233" s="68" t="str">
        <f>IFERROR(IF(VLOOKUP($A233,'Annex 2 EHV charges'!$A:$O,9,FALSE)=0,"",VLOOKUP($A233,'Annex 2 EHV charges'!$A:$O,9,FALSE)),"")</f>
        <v/>
      </c>
      <c r="G233" s="68" t="str">
        <f>IFERROR(IF(VLOOKUP($A233,'Annex 2 EHV charges'!$A:$O,10,FALSE)=0,"",VLOOKUP($A233,'Annex 2 EHV charges'!$A:$O,10,FALSE)),"")</f>
        <v/>
      </c>
      <c r="H233" s="68" t="str">
        <f>IFERROR(IF(VLOOKUP($A233,'Annex 2 EHV charges'!$A:$O,11,FALSE)=0,"",VLOOKUP($A233,'Annex 2 EHV charges'!$A:$O,11,FALSE)),"")</f>
        <v/>
      </c>
    </row>
    <row r="234" spans="1:8" ht="30" customHeight="1" x14ac:dyDescent="0.2">
      <c r="A234" s="69" t="str">
        <f t="array" ref="A234">IFERROR(INDEX('Annex 2 EHV charges'!$A$10:$A$11, MATCH(0, IF(ISBLANK('Annex 2 EHV charges'!$A$10:$A$11),1, COUNTIF(A$4:$A233, 'Annex 2 EHV charges'!$A$10:$A$11)), 0)),"")</f>
        <v/>
      </c>
      <c r="B234" s="70" t="str">
        <f>IF($A234="","",VLOOKUP($A234,'Annex 2 EHV charges'!$A:$O,2,0))</f>
        <v/>
      </c>
      <c r="C234" s="71" t="str">
        <f>IF($A234="","",VLOOKUP($A234,'Annex 2 EHV charges'!$A:$O,3,0))</f>
        <v/>
      </c>
      <c r="D234" s="69" t="str">
        <f>IF($A234="","",VLOOKUP($A234,'Annex 2 EHV charges'!$A:$O,7,0))</f>
        <v/>
      </c>
      <c r="E234" s="67" t="str">
        <f>IFERROR(IF(VLOOKUP($A234,'Annex 2 EHV charges'!$A:$O,8,FALSE)=0,"",VLOOKUP($A234,'Annex 2 EHV charges'!$A:$O,8,FALSE)),"")</f>
        <v/>
      </c>
      <c r="F234" s="68" t="str">
        <f>IFERROR(IF(VLOOKUP($A234,'Annex 2 EHV charges'!$A:$O,9,FALSE)=0,"",VLOOKUP($A234,'Annex 2 EHV charges'!$A:$O,9,FALSE)),"")</f>
        <v/>
      </c>
      <c r="G234" s="68" t="str">
        <f>IFERROR(IF(VLOOKUP($A234,'Annex 2 EHV charges'!$A:$O,10,FALSE)=0,"",VLOOKUP($A234,'Annex 2 EHV charges'!$A:$O,10,FALSE)),"")</f>
        <v/>
      </c>
      <c r="H234" s="68" t="str">
        <f>IFERROR(IF(VLOOKUP($A234,'Annex 2 EHV charges'!$A:$O,11,FALSE)=0,"",VLOOKUP($A234,'Annex 2 EHV charges'!$A:$O,11,FALSE)),"")</f>
        <v/>
      </c>
    </row>
    <row r="235" spans="1:8" ht="30" customHeight="1" x14ac:dyDescent="0.2">
      <c r="A235" s="69" t="str">
        <f t="array" ref="A235">IFERROR(INDEX('Annex 2 EHV charges'!$A$10:$A$11, MATCH(0, IF(ISBLANK('Annex 2 EHV charges'!$A$10:$A$11),1, COUNTIF(A$4:$A234, 'Annex 2 EHV charges'!$A$10:$A$11)), 0)),"")</f>
        <v/>
      </c>
      <c r="B235" s="70" t="str">
        <f>IF($A235="","",VLOOKUP($A235,'Annex 2 EHV charges'!$A:$O,2,0))</f>
        <v/>
      </c>
      <c r="C235" s="71" t="str">
        <f>IF($A235="","",VLOOKUP($A235,'Annex 2 EHV charges'!$A:$O,3,0))</f>
        <v/>
      </c>
      <c r="D235" s="69" t="str">
        <f>IF($A235="","",VLOOKUP($A235,'Annex 2 EHV charges'!$A:$O,7,0))</f>
        <v/>
      </c>
      <c r="E235" s="67" t="str">
        <f>IFERROR(IF(VLOOKUP($A235,'Annex 2 EHV charges'!$A:$O,8,FALSE)=0,"",VLOOKUP($A235,'Annex 2 EHV charges'!$A:$O,8,FALSE)),"")</f>
        <v/>
      </c>
      <c r="F235" s="68" t="str">
        <f>IFERROR(IF(VLOOKUP($A235,'Annex 2 EHV charges'!$A:$O,9,FALSE)=0,"",VLOOKUP($A235,'Annex 2 EHV charges'!$A:$O,9,FALSE)),"")</f>
        <v/>
      </c>
      <c r="G235" s="68" t="str">
        <f>IFERROR(IF(VLOOKUP($A235,'Annex 2 EHV charges'!$A:$O,10,FALSE)=0,"",VLOOKUP($A235,'Annex 2 EHV charges'!$A:$O,10,FALSE)),"")</f>
        <v/>
      </c>
      <c r="H235" s="68" t="str">
        <f>IFERROR(IF(VLOOKUP($A235,'Annex 2 EHV charges'!$A:$O,11,FALSE)=0,"",VLOOKUP($A235,'Annex 2 EHV charges'!$A:$O,11,FALSE)),"")</f>
        <v/>
      </c>
    </row>
    <row r="236" spans="1:8" ht="30" customHeight="1" x14ac:dyDescent="0.2">
      <c r="A236" s="69" t="str">
        <f t="array" ref="A236">IFERROR(INDEX('Annex 2 EHV charges'!$A$10:$A$11, MATCH(0, IF(ISBLANK('Annex 2 EHV charges'!$A$10:$A$11),1, COUNTIF(A$4:$A235, 'Annex 2 EHV charges'!$A$10:$A$11)), 0)),"")</f>
        <v/>
      </c>
      <c r="B236" s="70" t="str">
        <f>IF($A236="","",VLOOKUP($A236,'Annex 2 EHV charges'!$A:$O,2,0))</f>
        <v/>
      </c>
      <c r="C236" s="71" t="str">
        <f>IF($A236="","",VLOOKUP($A236,'Annex 2 EHV charges'!$A:$O,3,0))</f>
        <v/>
      </c>
      <c r="D236" s="69" t="str">
        <f>IF($A236="","",VLOOKUP($A236,'Annex 2 EHV charges'!$A:$O,7,0))</f>
        <v/>
      </c>
      <c r="E236" s="67" t="str">
        <f>IFERROR(IF(VLOOKUP($A236,'Annex 2 EHV charges'!$A:$O,8,FALSE)=0,"",VLOOKUP($A236,'Annex 2 EHV charges'!$A:$O,8,FALSE)),"")</f>
        <v/>
      </c>
      <c r="F236" s="68" t="str">
        <f>IFERROR(IF(VLOOKUP($A236,'Annex 2 EHV charges'!$A:$O,9,FALSE)=0,"",VLOOKUP($A236,'Annex 2 EHV charges'!$A:$O,9,FALSE)),"")</f>
        <v/>
      </c>
      <c r="G236" s="68" t="str">
        <f>IFERROR(IF(VLOOKUP($A236,'Annex 2 EHV charges'!$A:$O,10,FALSE)=0,"",VLOOKUP($A236,'Annex 2 EHV charges'!$A:$O,10,FALSE)),"")</f>
        <v/>
      </c>
      <c r="H236" s="68" t="str">
        <f>IFERROR(IF(VLOOKUP($A236,'Annex 2 EHV charges'!$A:$O,11,FALSE)=0,"",VLOOKUP($A236,'Annex 2 EHV charges'!$A:$O,11,FALSE)),"")</f>
        <v/>
      </c>
    </row>
    <row r="237" spans="1:8" ht="30" customHeight="1" x14ac:dyDescent="0.2">
      <c r="A237" s="69" t="str">
        <f t="array" ref="A237">IFERROR(INDEX('Annex 2 EHV charges'!$A$10:$A$11, MATCH(0, IF(ISBLANK('Annex 2 EHV charges'!$A$10:$A$11),1, COUNTIF(A$4:$A236, 'Annex 2 EHV charges'!$A$10:$A$11)), 0)),"")</f>
        <v/>
      </c>
      <c r="B237" s="70" t="str">
        <f>IF($A237="","",VLOOKUP($A237,'Annex 2 EHV charges'!$A:$O,2,0))</f>
        <v/>
      </c>
      <c r="C237" s="71" t="str">
        <f>IF($A237="","",VLOOKUP($A237,'Annex 2 EHV charges'!$A:$O,3,0))</f>
        <v/>
      </c>
      <c r="D237" s="69" t="str">
        <f>IF($A237="","",VLOOKUP($A237,'Annex 2 EHV charges'!$A:$O,7,0))</f>
        <v/>
      </c>
      <c r="E237" s="67" t="str">
        <f>IFERROR(IF(VLOOKUP($A237,'Annex 2 EHV charges'!$A:$O,8,FALSE)=0,"",VLOOKUP($A237,'Annex 2 EHV charges'!$A:$O,8,FALSE)),"")</f>
        <v/>
      </c>
      <c r="F237" s="68" t="str">
        <f>IFERROR(IF(VLOOKUP($A237,'Annex 2 EHV charges'!$A:$O,9,FALSE)=0,"",VLOOKUP($A237,'Annex 2 EHV charges'!$A:$O,9,FALSE)),"")</f>
        <v/>
      </c>
      <c r="G237" s="68" t="str">
        <f>IFERROR(IF(VLOOKUP($A237,'Annex 2 EHV charges'!$A:$O,10,FALSE)=0,"",VLOOKUP($A237,'Annex 2 EHV charges'!$A:$O,10,FALSE)),"")</f>
        <v/>
      </c>
      <c r="H237" s="68" t="str">
        <f>IFERROR(IF(VLOOKUP($A237,'Annex 2 EHV charges'!$A:$O,11,FALSE)=0,"",VLOOKUP($A237,'Annex 2 EHV charges'!$A:$O,11,FALSE)),"")</f>
        <v/>
      </c>
    </row>
    <row r="238" spans="1:8" ht="30" customHeight="1" x14ac:dyDescent="0.2">
      <c r="A238" s="69" t="str">
        <f t="array" ref="A238">IFERROR(INDEX('Annex 2 EHV charges'!$A$10:$A$11, MATCH(0, IF(ISBLANK('Annex 2 EHV charges'!$A$10:$A$11),1, COUNTIF(A$4:$A237, 'Annex 2 EHV charges'!$A$10:$A$11)), 0)),"")</f>
        <v/>
      </c>
      <c r="B238" s="70" t="str">
        <f>IF($A238="","",VLOOKUP($A238,'Annex 2 EHV charges'!$A:$O,2,0))</f>
        <v/>
      </c>
      <c r="C238" s="71" t="str">
        <f>IF($A238="","",VLOOKUP($A238,'Annex 2 EHV charges'!$A:$O,3,0))</f>
        <v/>
      </c>
      <c r="D238" s="69" t="str">
        <f>IF($A238="","",VLOOKUP($A238,'Annex 2 EHV charges'!$A:$O,7,0))</f>
        <v/>
      </c>
      <c r="E238" s="67" t="str">
        <f>IFERROR(IF(VLOOKUP($A238,'Annex 2 EHV charges'!$A:$O,8,FALSE)=0,"",VLOOKUP($A238,'Annex 2 EHV charges'!$A:$O,8,FALSE)),"")</f>
        <v/>
      </c>
      <c r="F238" s="68" t="str">
        <f>IFERROR(IF(VLOOKUP($A238,'Annex 2 EHV charges'!$A:$O,9,FALSE)=0,"",VLOOKUP($A238,'Annex 2 EHV charges'!$A:$O,9,FALSE)),"")</f>
        <v/>
      </c>
      <c r="G238" s="68" t="str">
        <f>IFERROR(IF(VLOOKUP($A238,'Annex 2 EHV charges'!$A:$O,10,FALSE)=0,"",VLOOKUP($A238,'Annex 2 EHV charges'!$A:$O,10,FALSE)),"")</f>
        <v/>
      </c>
      <c r="H238" s="68" t="str">
        <f>IFERROR(IF(VLOOKUP($A238,'Annex 2 EHV charges'!$A:$O,11,FALSE)=0,"",VLOOKUP($A238,'Annex 2 EHV charges'!$A:$O,11,FALSE)),"")</f>
        <v/>
      </c>
    </row>
    <row r="239" spans="1:8" ht="30" customHeight="1" x14ac:dyDescent="0.2">
      <c r="A239" s="69" t="str">
        <f t="array" ref="A239">IFERROR(INDEX('Annex 2 EHV charges'!$A$10:$A$11, MATCH(0, IF(ISBLANK('Annex 2 EHV charges'!$A$10:$A$11),1, COUNTIF(A$4:$A238, 'Annex 2 EHV charges'!$A$10:$A$11)), 0)),"")</f>
        <v/>
      </c>
      <c r="B239" s="70" t="str">
        <f>IF($A239="","",VLOOKUP($A239,'Annex 2 EHV charges'!$A:$O,2,0))</f>
        <v/>
      </c>
      <c r="C239" s="71" t="str">
        <f>IF($A239="","",VLOOKUP($A239,'Annex 2 EHV charges'!$A:$O,3,0))</f>
        <v/>
      </c>
      <c r="D239" s="69" t="str">
        <f>IF($A239="","",VLOOKUP($A239,'Annex 2 EHV charges'!$A:$O,7,0))</f>
        <v/>
      </c>
      <c r="E239" s="67" t="str">
        <f>IFERROR(IF(VLOOKUP($A239,'Annex 2 EHV charges'!$A:$O,8,FALSE)=0,"",VLOOKUP($A239,'Annex 2 EHV charges'!$A:$O,8,FALSE)),"")</f>
        <v/>
      </c>
      <c r="F239" s="68" t="str">
        <f>IFERROR(IF(VLOOKUP($A239,'Annex 2 EHV charges'!$A:$O,9,FALSE)=0,"",VLOOKUP($A239,'Annex 2 EHV charges'!$A:$O,9,FALSE)),"")</f>
        <v/>
      </c>
      <c r="G239" s="68" t="str">
        <f>IFERROR(IF(VLOOKUP($A239,'Annex 2 EHV charges'!$A:$O,10,FALSE)=0,"",VLOOKUP($A239,'Annex 2 EHV charges'!$A:$O,10,FALSE)),"")</f>
        <v/>
      </c>
      <c r="H239" s="68" t="str">
        <f>IFERROR(IF(VLOOKUP($A239,'Annex 2 EHV charges'!$A:$O,11,FALSE)=0,"",VLOOKUP($A239,'Annex 2 EHV charges'!$A:$O,11,FALSE)),"")</f>
        <v/>
      </c>
    </row>
    <row r="240" spans="1:8" ht="30" customHeight="1" x14ac:dyDescent="0.2">
      <c r="A240" s="69" t="str">
        <f t="array" ref="A240">IFERROR(INDEX('Annex 2 EHV charges'!$A$10:$A$11, MATCH(0, IF(ISBLANK('Annex 2 EHV charges'!$A$10:$A$11),1, COUNTIF(A$4:$A239, 'Annex 2 EHV charges'!$A$10:$A$11)), 0)),"")</f>
        <v/>
      </c>
      <c r="B240" s="70" t="str">
        <f>IF($A240="","",VLOOKUP($A240,'Annex 2 EHV charges'!$A:$O,2,0))</f>
        <v/>
      </c>
      <c r="C240" s="71" t="str">
        <f>IF($A240="","",VLOOKUP($A240,'Annex 2 EHV charges'!$A:$O,3,0))</f>
        <v/>
      </c>
      <c r="D240" s="69" t="str">
        <f>IF($A240="","",VLOOKUP($A240,'Annex 2 EHV charges'!$A:$O,7,0))</f>
        <v/>
      </c>
      <c r="E240" s="67" t="str">
        <f>IFERROR(IF(VLOOKUP($A240,'Annex 2 EHV charges'!$A:$O,8,FALSE)=0,"",VLOOKUP($A240,'Annex 2 EHV charges'!$A:$O,8,FALSE)),"")</f>
        <v/>
      </c>
      <c r="F240" s="68" t="str">
        <f>IFERROR(IF(VLOOKUP($A240,'Annex 2 EHV charges'!$A:$O,9,FALSE)=0,"",VLOOKUP($A240,'Annex 2 EHV charges'!$A:$O,9,FALSE)),"")</f>
        <v/>
      </c>
      <c r="G240" s="68" t="str">
        <f>IFERROR(IF(VLOOKUP($A240,'Annex 2 EHV charges'!$A:$O,10,FALSE)=0,"",VLOOKUP($A240,'Annex 2 EHV charges'!$A:$O,10,FALSE)),"")</f>
        <v/>
      </c>
      <c r="H240" s="68" t="str">
        <f>IFERROR(IF(VLOOKUP($A240,'Annex 2 EHV charges'!$A:$O,11,FALSE)=0,"",VLOOKUP($A240,'Annex 2 EHV charges'!$A:$O,11,FALSE)),"")</f>
        <v/>
      </c>
    </row>
    <row r="241" spans="1:8" ht="30" customHeight="1" x14ac:dyDescent="0.2">
      <c r="A241" s="69" t="str">
        <f t="array" ref="A241">IFERROR(INDEX('Annex 2 EHV charges'!$A$10:$A$11, MATCH(0, IF(ISBLANK('Annex 2 EHV charges'!$A$10:$A$11),1, COUNTIF(A$4:$A240, 'Annex 2 EHV charges'!$A$10:$A$11)), 0)),"")</f>
        <v/>
      </c>
      <c r="B241" s="70" t="str">
        <f>IF($A241="","",VLOOKUP($A241,'Annex 2 EHV charges'!$A:$O,2,0))</f>
        <v/>
      </c>
      <c r="C241" s="71" t="str">
        <f>IF($A241="","",VLOOKUP($A241,'Annex 2 EHV charges'!$A:$O,3,0))</f>
        <v/>
      </c>
      <c r="D241" s="69" t="str">
        <f>IF($A241="","",VLOOKUP($A241,'Annex 2 EHV charges'!$A:$O,7,0))</f>
        <v/>
      </c>
      <c r="E241" s="67" t="str">
        <f>IFERROR(IF(VLOOKUP($A241,'Annex 2 EHV charges'!$A:$O,8,FALSE)=0,"",VLOOKUP($A241,'Annex 2 EHV charges'!$A:$O,8,FALSE)),"")</f>
        <v/>
      </c>
      <c r="F241" s="68" t="str">
        <f>IFERROR(IF(VLOOKUP($A241,'Annex 2 EHV charges'!$A:$O,9,FALSE)=0,"",VLOOKUP($A241,'Annex 2 EHV charges'!$A:$O,9,FALSE)),"")</f>
        <v/>
      </c>
      <c r="G241" s="68" t="str">
        <f>IFERROR(IF(VLOOKUP($A241,'Annex 2 EHV charges'!$A:$O,10,FALSE)=0,"",VLOOKUP($A241,'Annex 2 EHV charges'!$A:$O,10,FALSE)),"")</f>
        <v/>
      </c>
      <c r="H241" s="68" t="str">
        <f>IFERROR(IF(VLOOKUP($A241,'Annex 2 EHV charges'!$A:$O,11,FALSE)=0,"",VLOOKUP($A241,'Annex 2 EHV charges'!$A:$O,11,FALSE)),"")</f>
        <v/>
      </c>
    </row>
    <row r="242" spans="1:8" ht="30" customHeight="1" x14ac:dyDescent="0.2">
      <c r="A242" s="69" t="str">
        <f t="array" ref="A242">IFERROR(INDEX('Annex 2 EHV charges'!$A$10:$A$11, MATCH(0, IF(ISBLANK('Annex 2 EHV charges'!$A$10:$A$11),1, COUNTIF(A$4:$A241, 'Annex 2 EHV charges'!$A$10:$A$11)), 0)),"")</f>
        <v/>
      </c>
      <c r="B242" s="70" t="str">
        <f>IF($A242="","",VLOOKUP($A242,'Annex 2 EHV charges'!$A:$O,2,0))</f>
        <v/>
      </c>
      <c r="C242" s="71" t="str">
        <f>IF($A242="","",VLOOKUP($A242,'Annex 2 EHV charges'!$A:$O,3,0))</f>
        <v/>
      </c>
      <c r="D242" s="69" t="str">
        <f>IF($A242="","",VLOOKUP($A242,'Annex 2 EHV charges'!$A:$O,7,0))</f>
        <v/>
      </c>
      <c r="E242" s="67" t="str">
        <f>IFERROR(IF(VLOOKUP($A242,'Annex 2 EHV charges'!$A:$O,8,FALSE)=0,"",VLOOKUP($A242,'Annex 2 EHV charges'!$A:$O,8,FALSE)),"")</f>
        <v/>
      </c>
      <c r="F242" s="68" t="str">
        <f>IFERROR(IF(VLOOKUP($A242,'Annex 2 EHV charges'!$A:$O,9,FALSE)=0,"",VLOOKUP($A242,'Annex 2 EHV charges'!$A:$O,9,FALSE)),"")</f>
        <v/>
      </c>
      <c r="G242" s="68" t="str">
        <f>IFERROR(IF(VLOOKUP($A242,'Annex 2 EHV charges'!$A:$O,10,FALSE)=0,"",VLOOKUP($A242,'Annex 2 EHV charges'!$A:$O,10,FALSE)),"")</f>
        <v/>
      </c>
      <c r="H242" s="68"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1" customWidth="1"/>
    <col min="2" max="2" width="8.7109375" style="58" customWidth="1"/>
    <col min="3" max="3" width="15.7109375" style="58" bestFit="1" customWidth="1"/>
    <col min="4" max="4" width="50.7109375" style="58" customWidth="1"/>
    <col min="5" max="5" width="14.7109375" style="59" customWidth="1"/>
    <col min="6" max="7" width="14.7109375" style="60" customWidth="1"/>
    <col min="8" max="8" width="14.7109375" style="41" customWidth="1"/>
    <col min="9" max="9" width="15.5703125" style="41" customWidth="1"/>
    <col min="10" max="16384" width="9.140625" style="41"/>
  </cols>
  <sheetData>
    <row r="1" spans="1:15" ht="66.75" customHeight="1" x14ac:dyDescent="0.2">
      <c r="A1" s="255" t="s">
        <v>64</v>
      </c>
      <c r="B1" s="255"/>
      <c r="C1" s="255"/>
      <c r="D1" s="255"/>
      <c r="E1" s="255"/>
      <c r="F1" s="255"/>
      <c r="G1" s="255"/>
      <c r="H1" s="255"/>
    </row>
    <row r="2" spans="1:15" s="42" customFormat="1" ht="25.5" customHeight="1" x14ac:dyDescent="0.2">
      <c r="A2" s="266" t="str">
        <f>Overview!B4&amp; " - Effective from "&amp;Overview!D4&amp;" - "&amp;Overview!E4&amp;" EDCM export charges"</f>
        <v>Fulcrum Electricity Assets Limited - GSP_H - Effective from 1 April 2021 - FINAL EDCM export charges</v>
      </c>
      <c r="B2" s="267"/>
      <c r="C2" s="267"/>
      <c r="D2" s="267"/>
      <c r="E2" s="267"/>
      <c r="F2" s="267"/>
      <c r="G2" s="267"/>
      <c r="H2" s="268"/>
    </row>
    <row r="3" spans="1:15" s="43" customFormat="1" ht="18" x14ac:dyDescent="0.2">
      <c r="A3" s="61"/>
      <c r="B3" s="62"/>
      <c r="C3" s="61"/>
      <c r="D3" s="63"/>
      <c r="E3" s="64"/>
      <c r="F3" s="64"/>
      <c r="G3" s="65"/>
      <c r="H3" s="65"/>
      <c r="I3" s="22"/>
      <c r="J3" s="22"/>
      <c r="K3" s="22"/>
      <c r="L3" s="22"/>
      <c r="M3" s="22"/>
      <c r="N3" s="22"/>
      <c r="O3" s="22"/>
    </row>
    <row r="4" spans="1:15" ht="60.75" customHeight="1" x14ac:dyDescent="0.2">
      <c r="A4" s="44" t="s">
        <v>65</v>
      </c>
      <c r="B4" s="45" t="s">
        <v>51</v>
      </c>
      <c r="C4" s="44" t="s">
        <v>54</v>
      </c>
      <c r="D4" s="46" t="s">
        <v>55</v>
      </c>
      <c r="E4" s="46" t="str">
        <f>'Annex 2 EHV charges'!L9</f>
        <v>Export
Super Red
unit charge
(p/kWh)</v>
      </c>
      <c r="F4" s="46" t="str">
        <f>'Annex 2 EHV charges'!M9</f>
        <v>Export
fixed charge
(p/day)</v>
      </c>
      <c r="G4" s="46" t="str">
        <f>'Annex 2 EHV charges'!N9</f>
        <v>Export
capacity charge
(p/kVA/day)</v>
      </c>
      <c r="H4" s="46" t="str">
        <f>'Annex 2 EHV charges'!O9</f>
        <v>Export
exceeded capacity charge
(p/kVA/day)</v>
      </c>
    </row>
    <row r="5" spans="1:15" ht="28.5" customHeight="1" x14ac:dyDescent="0.2">
      <c r="A5" s="269" t="str">
        <f t="array" ref="A5">IFERROR(INDEX('Annex 2 EHV charges'!$A$10:$A$11, MATCH(0, IF(ISBLANK('Annex 2 EHV charges'!$A$10:$A$11),1, COUNTIF(A$4:$A4, 'Annex 2 EHV charges'!$A$10:$A$11)), 0)),"")</f>
        <v>Fulcrum Electricity Assets Ltd does not currently have any Designated EHV customers</v>
      </c>
      <c r="B5" s="270"/>
      <c r="C5" s="270"/>
      <c r="D5" s="271"/>
      <c r="E5" s="72" t="str">
        <f>IFERROR(IF(VLOOKUP($A5,'Annex 2 EHV charges'!$D:$O,9,FALSE)=0,"",VLOOKUP($A5,'Annex 2 EHV charges'!$D:$O,9,FALSE)),"")</f>
        <v/>
      </c>
      <c r="F5" s="73" t="str">
        <f>IFERROR(IF(VLOOKUP($A5,'Annex 2 EHV charges'!$D:$O,10,FALSE)=0,"",VLOOKUP($A5,'Annex 2 EHV charges'!$D:$O,10,FALSE)),"")</f>
        <v/>
      </c>
      <c r="G5" s="74" t="str">
        <f>IFERROR(IF(VLOOKUP($A5,'Annex 2 EHV charges'!$D:$O,11,FALSE)=0,"",VLOOKUP($A5,'Annex 2 EHV charges'!$D:$O,11,FALSE)),"")</f>
        <v/>
      </c>
      <c r="H5" s="74" t="str">
        <f>IFERROR(IF(VLOOKUP($A5,'Annex 2 EHV charges'!$D:$O,12,FALSE)=0,"",VLOOKUP($A5,'Annex 2 EHV charges'!$D:$O,12,FALSE)),"")</f>
        <v/>
      </c>
    </row>
    <row r="6" spans="1:15" ht="28.5" customHeight="1" x14ac:dyDescent="0.2">
      <c r="A6" s="272"/>
      <c r="B6" s="273"/>
      <c r="C6" s="273"/>
      <c r="D6" s="274"/>
      <c r="E6" s="72" t="str">
        <f>IFERROR(IF(VLOOKUP($A6,'Annex 2 EHV charges'!$D:$O,9,FALSE)=0,"",VLOOKUP($A6,'Annex 2 EHV charges'!$D:$O,9,FALSE)),"")</f>
        <v/>
      </c>
      <c r="F6" s="73" t="str">
        <f>IFERROR(IF(VLOOKUP($A6,'Annex 2 EHV charges'!$D:$O,10,FALSE)=0,"",VLOOKUP($A6,'Annex 2 EHV charges'!$D:$O,10,FALSE)),"")</f>
        <v/>
      </c>
      <c r="G6" s="74" t="str">
        <f>IFERROR(IF(VLOOKUP($A6,'Annex 2 EHV charges'!$D:$O,11,FALSE)=0,"",VLOOKUP($A6,'Annex 2 EHV charges'!$D:$O,11,FALSE)),"")</f>
        <v/>
      </c>
      <c r="H6" s="74" t="str">
        <f>IFERROR(IF(VLOOKUP($A6,'Annex 2 EHV charges'!$D:$O,12,FALSE)=0,"",VLOOKUP($A6,'Annex 2 EHV charges'!$D:$O,12,FALSE)),"")</f>
        <v/>
      </c>
    </row>
    <row r="7" spans="1:15" ht="28.5" customHeight="1" x14ac:dyDescent="0.2">
      <c r="A7" s="75" t="str">
        <f t="array" ref="A7">IFERROR(INDEX('Annex 2 EHV charges'!$D$10:$D$11, MATCH(0, IF(ISBLANK('Annex 2 EHV charges'!$D$10:$D$11),1, COUNTIF(A$4:$A6, 'Annex 2 EHV charges'!$D$10:$D$11)), 0)),"")</f>
        <v/>
      </c>
      <c r="B7" s="70" t="str">
        <f>IF($A7="","",VLOOKUP($A7,'Annex 2 EHV charges'!$D:$O,2,0))</f>
        <v/>
      </c>
      <c r="C7" s="76" t="str">
        <f>IF($A7="","",VLOOKUP($A7,'Annex 2 EHV charges'!$D:$O,3,0))</f>
        <v/>
      </c>
      <c r="D7" s="69" t="str">
        <f>IF($A7="","",VLOOKUP($A7,'Annex 2 EHV charges'!$D:$O,4,0))</f>
        <v/>
      </c>
      <c r="E7" s="72" t="str">
        <f>IFERROR(IF(VLOOKUP($A7,'Annex 2 EHV charges'!$D:$O,9,FALSE)=0,"",VLOOKUP($A7,'Annex 2 EHV charges'!$D:$O,9,FALSE)),"")</f>
        <v/>
      </c>
      <c r="F7" s="73" t="str">
        <f>IFERROR(IF(VLOOKUP($A7,'Annex 2 EHV charges'!$D:$O,10,FALSE)=0,"",VLOOKUP($A7,'Annex 2 EHV charges'!$D:$O,10,FALSE)),"")</f>
        <v/>
      </c>
      <c r="G7" s="74" t="str">
        <f>IFERROR(IF(VLOOKUP($A7,'Annex 2 EHV charges'!$D:$O,11,FALSE)=0,"",VLOOKUP($A7,'Annex 2 EHV charges'!$D:$O,11,FALSE)),"")</f>
        <v/>
      </c>
      <c r="H7" s="74" t="str">
        <f>IFERROR(IF(VLOOKUP($A7,'Annex 2 EHV charges'!$D:$O,12,FALSE)=0,"",VLOOKUP($A7,'Annex 2 EHV charges'!$D:$O,12,FALSE)),"")</f>
        <v/>
      </c>
    </row>
    <row r="8" spans="1:15" ht="28.5" customHeight="1" x14ac:dyDescent="0.2">
      <c r="A8" s="75" t="str">
        <f t="array" ref="A8">IFERROR(INDEX('Annex 2 EHV charges'!$D$10:$D$11, MATCH(0, IF(ISBLANK('Annex 2 EHV charges'!$D$10:$D$11),1, COUNTIF(A$4:$A7, 'Annex 2 EHV charges'!$D$10:$D$11)), 0)),"")</f>
        <v/>
      </c>
      <c r="B8" s="70" t="str">
        <f>IF($A8="","",VLOOKUP($A8,'Annex 2 EHV charges'!$D:$O,2,0))</f>
        <v/>
      </c>
      <c r="C8" s="76" t="str">
        <f>IF($A8="","",VLOOKUP($A8,'Annex 2 EHV charges'!$D:$O,3,0))</f>
        <v/>
      </c>
      <c r="D8" s="69" t="str">
        <f>IF($A8="","",VLOOKUP($A8,'Annex 2 EHV charges'!$D:$O,4,0))</f>
        <v/>
      </c>
      <c r="E8" s="72" t="str">
        <f>IFERROR(IF(VLOOKUP($A8,'Annex 2 EHV charges'!$D:$O,9,FALSE)=0,"",VLOOKUP($A8,'Annex 2 EHV charges'!$D:$O,9,FALSE)),"")</f>
        <v/>
      </c>
      <c r="F8" s="73" t="str">
        <f>IFERROR(IF(VLOOKUP($A8,'Annex 2 EHV charges'!$D:$O,10,FALSE)=0,"",VLOOKUP($A8,'Annex 2 EHV charges'!$D:$O,10,FALSE)),"")</f>
        <v/>
      </c>
      <c r="G8" s="74" t="str">
        <f>IFERROR(IF(VLOOKUP($A8,'Annex 2 EHV charges'!$D:$O,11,FALSE)=0,"",VLOOKUP($A8,'Annex 2 EHV charges'!$D:$O,11,FALSE)),"")</f>
        <v/>
      </c>
      <c r="H8" s="74" t="str">
        <f>IFERROR(IF(VLOOKUP($A8,'Annex 2 EHV charges'!$D:$O,12,FALSE)=0,"",VLOOKUP($A8,'Annex 2 EHV charges'!$D:$O,12,FALSE)),"")</f>
        <v/>
      </c>
    </row>
    <row r="9" spans="1:15" ht="28.5" customHeight="1" x14ac:dyDescent="0.2">
      <c r="A9" s="75" t="str">
        <f t="array" ref="A9">IFERROR(INDEX('Annex 2 EHV charges'!$D$10:$D$11, MATCH(0, IF(ISBLANK('Annex 2 EHV charges'!$D$10:$D$11),1, COUNTIF(A$4:$A8, 'Annex 2 EHV charges'!$D$10:$D$11)), 0)),"")</f>
        <v/>
      </c>
      <c r="B9" s="70" t="str">
        <f>IF($A9="","",VLOOKUP($A9,'Annex 2 EHV charges'!$D:$O,2,0))</f>
        <v/>
      </c>
      <c r="C9" s="76" t="str">
        <f>IF($A9="","",VLOOKUP($A9,'Annex 2 EHV charges'!$D:$O,3,0))</f>
        <v/>
      </c>
      <c r="D9" s="69" t="str">
        <f>IF($A9="","",VLOOKUP($A9,'Annex 2 EHV charges'!$D:$O,4,0))</f>
        <v/>
      </c>
      <c r="E9" s="72" t="str">
        <f>IFERROR(IF(VLOOKUP($A9,'Annex 2 EHV charges'!$D:$O,9,FALSE)=0,"",VLOOKUP($A9,'Annex 2 EHV charges'!$D:$O,9,FALSE)),"")</f>
        <v/>
      </c>
      <c r="F9" s="73" t="str">
        <f>IFERROR(IF(VLOOKUP($A9,'Annex 2 EHV charges'!$D:$O,10,FALSE)=0,"",VLOOKUP($A9,'Annex 2 EHV charges'!$D:$O,10,FALSE)),"")</f>
        <v/>
      </c>
      <c r="G9" s="74" t="str">
        <f>IFERROR(IF(VLOOKUP($A9,'Annex 2 EHV charges'!$D:$O,11,FALSE)=0,"",VLOOKUP($A9,'Annex 2 EHV charges'!$D:$O,11,FALSE)),"")</f>
        <v/>
      </c>
      <c r="H9" s="74" t="str">
        <f>IFERROR(IF(VLOOKUP($A9,'Annex 2 EHV charges'!$D:$O,12,FALSE)=0,"",VLOOKUP($A9,'Annex 2 EHV charges'!$D:$O,12,FALSE)),"")</f>
        <v/>
      </c>
    </row>
    <row r="10" spans="1:15" ht="28.5" customHeight="1" x14ac:dyDescent="0.2">
      <c r="A10" s="75" t="str">
        <f t="array" ref="A10">IFERROR(INDEX('Annex 2 EHV charges'!$D$10:$D$11, MATCH(0, IF(ISBLANK('Annex 2 EHV charges'!$D$10:$D$11),1, COUNTIF(A$4:$A9, 'Annex 2 EHV charges'!$D$10:$D$11)), 0)),"")</f>
        <v/>
      </c>
      <c r="B10" s="70" t="str">
        <f>IF($A10="","",VLOOKUP($A10,'Annex 2 EHV charges'!$D:$O,2,0))</f>
        <v/>
      </c>
      <c r="C10" s="76" t="str">
        <f>IF($A10="","",VLOOKUP($A10,'Annex 2 EHV charges'!$D:$O,3,0))</f>
        <v/>
      </c>
      <c r="D10" s="69" t="str">
        <f>IF($A10="","",VLOOKUP($A10,'Annex 2 EHV charges'!$D:$O,4,0))</f>
        <v/>
      </c>
      <c r="E10" s="72" t="str">
        <f>IFERROR(IF(VLOOKUP($A10,'Annex 2 EHV charges'!$D:$O,9,FALSE)=0,"",VLOOKUP($A10,'Annex 2 EHV charges'!$D:$O,9,FALSE)),"")</f>
        <v/>
      </c>
      <c r="F10" s="73" t="str">
        <f>IFERROR(IF(VLOOKUP($A10,'Annex 2 EHV charges'!$D:$O,10,FALSE)=0,"",VLOOKUP($A10,'Annex 2 EHV charges'!$D:$O,10,FALSE)),"")</f>
        <v/>
      </c>
      <c r="G10" s="74" t="str">
        <f>IFERROR(IF(VLOOKUP($A10,'Annex 2 EHV charges'!$D:$O,11,FALSE)=0,"",VLOOKUP($A10,'Annex 2 EHV charges'!$D:$O,11,FALSE)),"")</f>
        <v/>
      </c>
      <c r="H10" s="74" t="str">
        <f>IFERROR(IF(VLOOKUP($A10,'Annex 2 EHV charges'!$D:$O,12,FALSE)=0,"",VLOOKUP($A10,'Annex 2 EHV charges'!$D:$O,12,FALSE)),"")</f>
        <v/>
      </c>
    </row>
    <row r="11" spans="1:15" ht="28.5" customHeight="1" x14ac:dyDescent="0.2">
      <c r="A11" s="75" t="str">
        <f t="array" ref="A11">IFERROR(INDEX('Annex 2 EHV charges'!$D$10:$D$11, MATCH(0, IF(ISBLANK('Annex 2 EHV charges'!$D$10:$D$11),1, COUNTIF(A$4:$A10, 'Annex 2 EHV charges'!$D$10:$D$11)), 0)),"")</f>
        <v/>
      </c>
      <c r="B11" s="70" t="str">
        <f>IF($A11="","",VLOOKUP($A11,'Annex 2 EHV charges'!$D:$O,2,0))</f>
        <v/>
      </c>
      <c r="C11" s="76" t="str">
        <f>IF($A11="","",VLOOKUP($A11,'Annex 2 EHV charges'!$D:$O,3,0))</f>
        <v/>
      </c>
      <c r="D11" s="69" t="str">
        <f>IF($A11="","",VLOOKUP($A11,'Annex 2 EHV charges'!$D:$O,4,0))</f>
        <v/>
      </c>
      <c r="E11" s="72" t="str">
        <f>IFERROR(IF(VLOOKUP($A11,'Annex 2 EHV charges'!$D:$O,9,FALSE)=0,"",VLOOKUP($A11,'Annex 2 EHV charges'!$D:$O,9,FALSE)),"")</f>
        <v/>
      </c>
      <c r="F11" s="73" t="str">
        <f>IFERROR(IF(VLOOKUP($A11,'Annex 2 EHV charges'!$D:$O,10,FALSE)=0,"",VLOOKUP($A11,'Annex 2 EHV charges'!$D:$O,10,FALSE)),"")</f>
        <v/>
      </c>
      <c r="G11" s="74" t="str">
        <f>IFERROR(IF(VLOOKUP($A11,'Annex 2 EHV charges'!$D:$O,11,FALSE)=0,"",VLOOKUP($A11,'Annex 2 EHV charges'!$D:$O,11,FALSE)),"")</f>
        <v/>
      </c>
      <c r="H11" s="74" t="str">
        <f>IFERROR(IF(VLOOKUP($A11,'Annex 2 EHV charges'!$D:$O,12,FALSE)=0,"",VLOOKUP($A11,'Annex 2 EHV charges'!$D:$O,12,FALSE)),"")</f>
        <v/>
      </c>
    </row>
    <row r="12" spans="1:15" ht="28.5" customHeight="1" x14ac:dyDescent="0.2">
      <c r="A12" s="75" t="str">
        <f t="array" ref="A12">IFERROR(INDEX('Annex 2 EHV charges'!$D$10:$D$11, MATCH(0, IF(ISBLANK('Annex 2 EHV charges'!$D$10:$D$11),1, COUNTIF(A$4:$A11, 'Annex 2 EHV charges'!$D$10:$D$11)), 0)),"")</f>
        <v/>
      </c>
      <c r="B12" s="70" t="str">
        <f>IF($A12="","",VLOOKUP($A12,'Annex 2 EHV charges'!$D:$O,2,0))</f>
        <v/>
      </c>
      <c r="C12" s="76" t="str">
        <f>IF($A12="","",VLOOKUP($A12,'Annex 2 EHV charges'!$D:$O,3,0))</f>
        <v/>
      </c>
      <c r="D12" s="69" t="str">
        <f>IF($A12="","",VLOOKUP($A12,'Annex 2 EHV charges'!$D:$O,4,0))</f>
        <v/>
      </c>
      <c r="E12" s="72" t="str">
        <f>IFERROR(IF(VLOOKUP($A12,'Annex 2 EHV charges'!$D:$O,9,FALSE)=0,"",VLOOKUP($A12,'Annex 2 EHV charges'!$D:$O,9,FALSE)),"")</f>
        <v/>
      </c>
      <c r="F12" s="73" t="str">
        <f>IFERROR(IF(VLOOKUP($A12,'Annex 2 EHV charges'!$D:$O,10,FALSE)=0,"",VLOOKUP($A12,'Annex 2 EHV charges'!$D:$O,10,FALSE)),"")</f>
        <v/>
      </c>
      <c r="G12" s="74" t="str">
        <f>IFERROR(IF(VLOOKUP($A12,'Annex 2 EHV charges'!$D:$O,11,FALSE)=0,"",VLOOKUP($A12,'Annex 2 EHV charges'!$D:$O,11,FALSE)),"")</f>
        <v/>
      </c>
      <c r="H12" s="74" t="str">
        <f>IFERROR(IF(VLOOKUP($A12,'Annex 2 EHV charges'!$D:$O,12,FALSE)=0,"",VLOOKUP($A12,'Annex 2 EHV charges'!$D:$O,12,FALSE)),"")</f>
        <v/>
      </c>
    </row>
    <row r="13" spans="1:15" ht="28.5" customHeight="1" x14ac:dyDescent="0.2">
      <c r="A13" s="75" t="str">
        <f t="array" ref="A13">IFERROR(INDEX('Annex 2 EHV charges'!$D$10:$D$11, MATCH(0, IF(ISBLANK('Annex 2 EHV charges'!$D$10:$D$11),1, COUNTIF(A$4:$A12, 'Annex 2 EHV charges'!$D$10:$D$11)), 0)),"")</f>
        <v/>
      </c>
      <c r="B13" s="70" t="str">
        <f>IF($A13="","",VLOOKUP($A13,'Annex 2 EHV charges'!$D:$O,2,0))</f>
        <v/>
      </c>
      <c r="C13" s="76" t="str">
        <f>IF($A13="","",VLOOKUP($A13,'Annex 2 EHV charges'!$D:$O,3,0))</f>
        <v/>
      </c>
      <c r="D13" s="69" t="str">
        <f>IF($A13="","",VLOOKUP($A13,'Annex 2 EHV charges'!$D:$O,4,0))</f>
        <v/>
      </c>
      <c r="E13" s="72" t="str">
        <f>IFERROR(IF(VLOOKUP($A13,'Annex 2 EHV charges'!$D:$O,9,FALSE)=0,"",VLOOKUP($A13,'Annex 2 EHV charges'!$D:$O,9,FALSE)),"")</f>
        <v/>
      </c>
      <c r="F13" s="73" t="str">
        <f>IFERROR(IF(VLOOKUP($A13,'Annex 2 EHV charges'!$D:$O,10,FALSE)=0,"",VLOOKUP($A13,'Annex 2 EHV charges'!$D:$O,10,FALSE)),"")</f>
        <v/>
      </c>
      <c r="G13" s="74" t="str">
        <f>IFERROR(IF(VLOOKUP($A13,'Annex 2 EHV charges'!$D:$O,11,FALSE)=0,"",VLOOKUP($A13,'Annex 2 EHV charges'!$D:$O,11,FALSE)),"")</f>
        <v/>
      </c>
      <c r="H13" s="74" t="str">
        <f>IFERROR(IF(VLOOKUP($A13,'Annex 2 EHV charges'!$D:$O,12,FALSE)=0,"",VLOOKUP($A13,'Annex 2 EHV charges'!$D:$O,12,FALSE)),"")</f>
        <v/>
      </c>
    </row>
    <row r="14" spans="1:15" ht="28.5" customHeight="1" x14ac:dyDescent="0.2">
      <c r="A14" s="75" t="str">
        <f t="array" ref="A14">IFERROR(INDEX('Annex 2 EHV charges'!$D$10:$D$11, MATCH(0, IF(ISBLANK('Annex 2 EHV charges'!$D$10:$D$11),1, COUNTIF(A$4:$A13, 'Annex 2 EHV charges'!$D$10:$D$11)), 0)),"")</f>
        <v/>
      </c>
      <c r="B14" s="70" t="str">
        <f>IF($A14="","",VLOOKUP($A14,'Annex 2 EHV charges'!$D:$O,2,0))</f>
        <v/>
      </c>
      <c r="C14" s="76" t="str">
        <f>IF($A14="","",VLOOKUP($A14,'Annex 2 EHV charges'!$D:$O,3,0))</f>
        <v/>
      </c>
      <c r="D14" s="69" t="str">
        <f>IF($A14="","",VLOOKUP($A14,'Annex 2 EHV charges'!$D:$O,4,0))</f>
        <v/>
      </c>
      <c r="E14" s="72" t="str">
        <f>IFERROR(IF(VLOOKUP($A14,'Annex 2 EHV charges'!$D:$O,9,FALSE)=0,"",VLOOKUP($A14,'Annex 2 EHV charges'!$D:$O,9,FALSE)),"")</f>
        <v/>
      </c>
      <c r="F14" s="73" t="str">
        <f>IFERROR(IF(VLOOKUP($A14,'Annex 2 EHV charges'!$D:$O,10,FALSE)=0,"",VLOOKUP($A14,'Annex 2 EHV charges'!$D:$O,10,FALSE)),"")</f>
        <v/>
      </c>
      <c r="G14" s="74" t="str">
        <f>IFERROR(IF(VLOOKUP($A14,'Annex 2 EHV charges'!$D:$O,11,FALSE)=0,"",VLOOKUP($A14,'Annex 2 EHV charges'!$D:$O,11,FALSE)),"")</f>
        <v/>
      </c>
      <c r="H14" s="74" t="str">
        <f>IFERROR(IF(VLOOKUP($A14,'Annex 2 EHV charges'!$D:$O,12,FALSE)=0,"",VLOOKUP($A14,'Annex 2 EHV charges'!$D:$O,12,FALSE)),"")</f>
        <v/>
      </c>
    </row>
    <row r="15" spans="1:15" ht="28.5" customHeight="1" x14ac:dyDescent="0.2">
      <c r="A15" s="75" t="str">
        <f t="array" ref="A15">IFERROR(INDEX('Annex 2 EHV charges'!$D$10:$D$11, MATCH(0, IF(ISBLANK('Annex 2 EHV charges'!$D$10:$D$11),1, COUNTIF(A$4:$A14, 'Annex 2 EHV charges'!$D$10:$D$11)), 0)),"")</f>
        <v/>
      </c>
      <c r="B15" s="70" t="str">
        <f>IF($A15="","",VLOOKUP($A15,'Annex 2 EHV charges'!$D:$O,2,0))</f>
        <v/>
      </c>
      <c r="C15" s="76" t="str">
        <f>IF($A15="","",VLOOKUP($A15,'Annex 2 EHV charges'!$D:$O,3,0))</f>
        <v/>
      </c>
      <c r="D15" s="69" t="str">
        <f>IF($A15="","",VLOOKUP($A15,'Annex 2 EHV charges'!$D:$O,4,0))</f>
        <v/>
      </c>
      <c r="E15" s="72" t="str">
        <f>IFERROR(IF(VLOOKUP($A15,'Annex 2 EHV charges'!$D:$O,9,FALSE)=0,"",VLOOKUP($A15,'Annex 2 EHV charges'!$D:$O,9,FALSE)),"")</f>
        <v/>
      </c>
      <c r="F15" s="73" t="str">
        <f>IFERROR(IF(VLOOKUP($A15,'Annex 2 EHV charges'!$D:$O,10,FALSE)=0,"",VLOOKUP($A15,'Annex 2 EHV charges'!$D:$O,10,FALSE)),"")</f>
        <v/>
      </c>
      <c r="G15" s="74" t="str">
        <f>IFERROR(IF(VLOOKUP($A15,'Annex 2 EHV charges'!$D:$O,11,FALSE)=0,"",VLOOKUP($A15,'Annex 2 EHV charges'!$D:$O,11,FALSE)),"")</f>
        <v/>
      </c>
      <c r="H15" s="74" t="str">
        <f>IFERROR(IF(VLOOKUP($A15,'Annex 2 EHV charges'!$D:$O,12,FALSE)=0,"",VLOOKUP($A15,'Annex 2 EHV charges'!$D:$O,12,FALSE)),"")</f>
        <v/>
      </c>
    </row>
    <row r="16" spans="1:15" ht="28.5" customHeight="1" x14ac:dyDescent="0.2">
      <c r="A16" s="75" t="str">
        <f t="array" ref="A16">IFERROR(INDEX('Annex 2 EHV charges'!$D$10:$D$11, MATCH(0, IF(ISBLANK('Annex 2 EHV charges'!$D$10:$D$11),1, COUNTIF(A$4:$A15, 'Annex 2 EHV charges'!$D$10:$D$11)), 0)),"")</f>
        <v/>
      </c>
      <c r="B16" s="70" t="str">
        <f>IF($A16="","",VLOOKUP($A16,'Annex 2 EHV charges'!$D:$O,2,0))</f>
        <v/>
      </c>
      <c r="C16" s="76" t="str">
        <f>IF($A16="","",VLOOKUP($A16,'Annex 2 EHV charges'!$D:$O,3,0))</f>
        <v/>
      </c>
      <c r="D16" s="69" t="str">
        <f>IF($A16="","",VLOOKUP($A16,'Annex 2 EHV charges'!$D:$O,4,0))</f>
        <v/>
      </c>
      <c r="E16" s="72" t="str">
        <f>IFERROR(IF(VLOOKUP($A16,'Annex 2 EHV charges'!$D:$O,9,FALSE)=0,"",VLOOKUP($A16,'Annex 2 EHV charges'!$D:$O,9,FALSE)),"")</f>
        <v/>
      </c>
      <c r="F16" s="73" t="str">
        <f>IFERROR(IF(VLOOKUP($A16,'Annex 2 EHV charges'!$D:$O,10,FALSE)=0,"",VLOOKUP($A16,'Annex 2 EHV charges'!$D:$O,10,FALSE)),"")</f>
        <v/>
      </c>
      <c r="G16" s="74" t="str">
        <f>IFERROR(IF(VLOOKUP($A16,'Annex 2 EHV charges'!$D:$O,11,FALSE)=0,"",VLOOKUP($A16,'Annex 2 EHV charges'!$D:$O,11,FALSE)),"")</f>
        <v/>
      </c>
      <c r="H16" s="74" t="str">
        <f>IFERROR(IF(VLOOKUP($A16,'Annex 2 EHV charges'!$D:$O,12,FALSE)=0,"",VLOOKUP($A16,'Annex 2 EHV charges'!$D:$O,12,FALSE)),"")</f>
        <v/>
      </c>
    </row>
    <row r="17" spans="1:8" ht="28.5" customHeight="1" x14ac:dyDescent="0.2">
      <c r="A17" s="75" t="str">
        <f t="array" ref="A17">IFERROR(INDEX('Annex 2 EHV charges'!$D$10:$D$11, MATCH(0, IF(ISBLANK('Annex 2 EHV charges'!$D$10:$D$11),1, COUNTIF(A$4:$A16, 'Annex 2 EHV charges'!$D$10:$D$11)), 0)),"")</f>
        <v/>
      </c>
      <c r="B17" s="70" t="str">
        <f>IF($A17="","",VLOOKUP($A17,'Annex 2 EHV charges'!$D:$O,2,0))</f>
        <v/>
      </c>
      <c r="C17" s="76" t="str">
        <f>IF($A17="","",VLOOKUP($A17,'Annex 2 EHV charges'!$D:$O,3,0))</f>
        <v/>
      </c>
      <c r="D17" s="69" t="str">
        <f>IF($A17="","",VLOOKUP($A17,'Annex 2 EHV charges'!$D:$O,4,0))</f>
        <v/>
      </c>
      <c r="E17" s="72" t="str">
        <f>IFERROR(IF(VLOOKUP($A17,'Annex 2 EHV charges'!$D:$O,9,FALSE)=0,"",VLOOKUP($A17,'Annex 2 EHV charges'!$D:$O,9,FALSE)),"")</f>
        <v/>
      </c>
      <c r="F17" s="73" t="str">
        <f>IFERROR(IF(VLOOKUP($A17,'Annex 2 EHV charges'!$D:$O,10,FALSE)=0,"",VLOOKUP($A17,'Annex 2 EHV charges'!$D:$O,10,FALSE)),"")</f>
        <v/>
      </c>
      <c r="G17" s="74" t="str">
        <f>IFERROR(IF(VLOOKUP($A17,'Annex 2 EHV charges'!$D:$O,11,FALSE)=0,"",VLOOKUP($A17,'Annex 2 EHV charges'!$D:$O,11,FALSE)),"")</f>
        <v/>
      </c>
      <c r="H17" s="74" t="str">
        <f>IFERROR(IF(VLOOKUP($A17,'Annex 2 EHV charges'!$D:$O,12,FALSE)=0,"",VLOOKUP($A17,'Annex 2 EHV charges'!$D:$O,12,FALSE)),"")</f>
        <v/>
      </c>
    </row>
    <row r="18" spans="1:8" ht="28.5" customHeight="1" x14ac:dyDescent="0.2">
      <c r="A18" s="75" t="str">
        <f t="array" ref="A18">IFERROR(INDEX('Annex 2 EHV charges'!$D$10:$D$11, MATCH(0, IF(ISBLANK('Annex 2 EHV charges'!$D$10:$D$11),1, COUNTIF(A$4:$A17, 'Annex 2 EHV charges'!$D$10:$D$11)), 0)),"")</f>
        <v/>
      </c>
      <c r="B18" s="70" t="str">
        <f>IF($A18="","",VLOOKUP($A18,'Annex 2 EHV charges'!$D:$O,2,0))</f>
        <v/>
      </c>
      <c r="C18" s="76" t="str">
        <f>IF($A18="","",VLOOKUP($A18,'Annex 2 EHV charges'!$D:$O,3,0))</f>
        <v/>
      </c>
      <c r="D18" s="69" t="str">
        <f>IF($A18="","",VLOOKUP($A18,'Annex 2 EHV charges'!$D:$O,4,0))</f>
        <v/>
      </c>
      <c r="E18" s="72" t="str">
        <f>IFERROR(IF(VLOOKUP($A18,'Annex 2 EHV charges'!$D:$O,9,FALSE)=0,"",VLOOKUP($A18,'Annex 2 EHV charges'!$D:$O,9,FALSE)),"")</f>
        <v/>
      </c>
      <c r="F18" s="73" t="str">
        <f>IFERROR(IF(VLOOKUP($A18,'Annex 2 EHV charges'!$D:$O,10,FALSE)=0,"",VLOOKUP($A18,'Annex 2 EHV charges'!$D:$O,10,FALSE)),"")</f>
        <v/>
      </c>
      <c r="G18" s="74" t="str">
        <f>IFERROR(IF(VLOOKUP($A18,'Annex 2 EHV charges'!$D:$O,11,FALSE)=0,"",VLOOKUP($A18,'Annex 2 EHV charges'!$D:$O,11,FALSE)),"")</f>
        <v/>
      </c>
      <c r="H18" s="74" t="str">
        <f>IFERROR(IF(VLOOKUP($A18,'Annex 2 EHV charges'!$D:$O,12,FALSE)=0,"",VLOOKUP($A18,'Annex 2 EHV charges'!$D:$O,12,FALSE)),"")</f>
        <v/>
      </c>
    </row>
    <row r="19" spans="1:8" ht="28.5" customHeight="1" x14ac:dyDescent="0.2">
      <c r="A19" s="75" t="str">
        <f t="array" ref="A19">IFERROR(INDEX('Annex 2 EHV charges'!$D$10:$D$11, MATCH(0, IF(ISBLANK('Annex 2 EHV charges'!$D$10:$D$11),1, COUNTIF(A$4:$A18, 'Annex 2 EHV charges'!$D$10:$D$11)), 0)),"")</f>
        <v/>
      </c>
      <c r="B19" s="70" t="str">
        <f>IF($A19="","",VLOOKUP($A19,'Annex 2 EHV charges'!$D:$O,2,0))</f>
        <v/>
      </c>
      <c r="C19" s="76" t="str">
        <f>IF($A19="","",VLOOKUP($A19,'Annex 2 EHV charges'!$D:$O,3,0))</f>
        <v/>
      </c>
      <c r="D19" s="69" t="str">
        <f>IF($A19="","",VLOOKUP($A19,'Annex 2 EHV charges'!$D:$O,4,0))</f>
        <v/>
      </c>
      <c r="E19" s="72" t="str">
        <f>IFERROR(IF(VLOOKUP($A19,'Annex 2 EHV charges'!$D:$O,9,FALSE)=0,"",VLOOKUP($A19,'Annex 2 EHV charges'!$D:$O,9,FALSE)),"")</f>
        <v/>
      </c>
      <c r="F19" s="73" t="str">
        <f>IFERROR(IF(VLOOKUP($A19,'Annex 2 EHV charges'!$D:$O,10,FALSE)=0,"",VLOOKUP($A19,'Annex 2 EHV charges'!$D:$O,10,FALSE)),"")</f>
        <v/>
      </c>
      <c r="G19" s="74" t="str">
        <f>IFERROR(IF(VLOOKUP($A19,'Annex 2 EHV charges'!$D:$O,11,FALSE)=0,"",VLOOKUP($A19,'Annex 2 EHV charges'!$D:$O,11,FALSE)),"")</f>
        <v/>
      </c>
      <c r="H19" s="74" t="str">
        <f>IFERROR(IF(VLOOKUP($A19,'Annex 2 EHV charges'!$D:$O,12,FALSE)=0,"",VLOOKUP($A19,'Annex 2 EHV charges'!$D:$O,12,FALSE)),"")</f>
        <v/>
      </c>
    </row>
    <row r="20" spans="1:8" ht="28.5" customHeight="1" x14ac:dyDescent="0.2">
      <c r="A20" s="75" t="str">
        <f t="array" ref="A20">IFERROR(INDEX('Annex 2 EHV charges'!$D$10:$D$11, MATCH(0, IF(ISBLANK('Annex 2 EHV charges'!$D$10:$D$11),1, COUNTIF(A$4:$A19, 'Annex 2 EHV charges'!$D$10:$D$11)), 0)),"")</f>
        <v/>
      </c>
      <c r="B20" s="70" t="str">
        <f>IF($A20="","",VLOOKUP($A20,'Annex 2 EHV charges'!$D:$O,2,0))</f>
        <v/>
      </c>
      <c r="C20" s="76" t="str">
        <f>IF($A20="","",VLOOKUP($A20,'Annex 2 EHV charges'!$D:$O,3,0))</f>
        <v/>
      </c>
      <c r="D20" s="69" t="str">
        <f>IF($A20="","",VLOOKUP($A20,'Annex 2 EHV charges'!$D:$O,4,0))</f>
        <v/>
      </c>
      <c r="E20" s="72" t="str">
        <f>IFERROR(IF(VLOOKUP($A20,'Annex 2 EHV charges'!$D:$O,9,FALSE)=0,"",VLOOKUP($A20,'Annex 2 EHV charges'!$D:$O,9,FALSE)),"")</f>
        <v/>
      </c>
      <c r="F20" s="73" t="str">
        <f>IFERROR(IF(VLOOKUP($A20,'Annex 2 EHV charges'!$D:$O,10,FALSE)=0,"",VLOOKUP($A20,'Annex 2 EHV charges'!$D:$O,10,FALSE)),"")</f>
        <v/>
      </c>
      <c r="G20" s="74" t="str">
        <f>IFERROR(IF(VLOOKUP($A20,'Annex 2 EHV charges'!$D:$O,11,FALSE)=0,"",VLOOKUP($A20,'Annex 2 EHV charges'!$D:$O,11,FALSE)),"")</f>
        <v/>
      </c>
      <c r="H20" s="74" t="str">
        <f>IFERROR(IF(VLOOKUP($A20,'Annex 2 EHV charges'!$D:$O,12,FALSE)=0,"",VLOOKUP($A20,'Annex 2 EHV charges'!$D:$O,12,FALSE)),"")</f>
        <v/>
      </c>
    </row>
    <row r="21" spans="1:8" ht="28.5" customHeight="1" x14ac:dyDescent="0.2">
      <c r="A21" s="75" t="str">
        <f t="array" ref="A21">IFERROR(INDEX('Annex 2 EHV charges'!$D$10:$D$11, MATCH(0, IF(ISBLANK('Annex 2 EHV charges'!$D$10:$D$11),1, COUNTIF(A$4:$A20, 'Annex 2 EHV charges'!$D$10:$D$11)), 0)),"")</f>
        <v/>
      </c>
      <c r="B21" s="70" t="str">
        <f>IF($A21="","",VLOOKUP($A21,'Annex 2 EHV charges'!$D:$O,2,0))</f>
        <v/>
      </c>
      <c r="C21" s="76" t="str">
        <f>IF($A21="","",VLOOKUP($A21,'Annex 2 EHV charges'!$D:$O,3,0))</f>
        <v/>
      </c>
      <c r="D21" s="69" t="str">
        <f>IF($A21="","",VLOOKUP($A21,'Annex 2 EHV charges'!$D:$O,4,0))</f>
        <v/>
      </c>
      <c r="E21" s="72" t="str">
        <f>IFERROR(IF(VLOOKUP($A21,'Annex 2 EHV charges'!$D:$O,9,FALSE)=0,"",VLOOKUP($A21,'Annex 2 EHV charges'!$D:$O,9,FALSE)),"")</f>
        <v/>
      </c>
      <c r="F21" s="73" t="str">
        <f>IFERROR(IF(VLOOKUP($A21,'Annex 2 EHV charges'!$D:$O,10,FALSE)=0,"",VLOOKUP($A21,'Annex 2 EHV charges'!$D:$O,10,FALSE)),"")</f>
        <v/>
      </c>
      <c r="G21" s="74" t="str">
        <f>IFERROR(IF(VLOOKUP($A21,'Annex 2 EHV charges'!$D:$O,11,FALSE)=0,"",VLOOKUP($A21,'Annex 2 EHV charges'!$D:$O,11,FALSE)),"")</f>
        <v/>
      </c>
      <c r="H21" s="74" t="str">
        <f>IFERROR(IF(VLOOKUP($A21,'Annex 2 EHV charges'!$D:$O,12,FALSE)=0,"",VLOOKUP($A21,'Annex 2 EHV charges'!$D:$O,12,FALSE)),"")</f>
        <v/>
      </c>
    </row>
    <row r="22" spans="1:8" ht="28.5" customHeight="1" x14ac:dyDescent="0.2">
      <c r="A22" s="75" t="str">
        <f t="array" ref="A22">IFERROR(INDEX('Annex 2 EHV charges'!$D$10:$D$11, MATCH(0, IF(ISBLANK('Annex 2 EHV charges'!$D$10:$D$11),1, COUNTIF(A$4:$A21, 'Annex 2 EHV charges'!$D$10:$D$11)), 0)),"")</f>
        <v/>
      </c>
      <c r="B22" s="70" t="str">
        <f>IF($A22="","",VLOOKUP($A22,'Annex 2 EHV charges'!$D:$O,2,0))</f>
        <v/>
      </c>
      <c r="C22" s="76" t="str">
        <f>IF($A22="","",VLOOKUP($A22,'Annex 2 EHV charges'!$D:$O,3,0))</f>
        <v/>
      </c>
      <c r="D22" s="69" t="str">
        <f>IF($A22="","",VLOOKUP($A22,'Annex 2 EHV charges'!$D:$O,4,0))</f>
        <v/>
      </c>
      <c r="E22" s="72" t="str">
        <f>IFERROR(IF(VLOOKUP($A22,'Annex 2 EHV charges'!$D:$O,9,FALSE)=0,"",VLOOKUP($A22,'Annex 2 EHV charges'!$D:$O,9,FALSE)),"")</f>
        <v/>
      </c>
      <c r="F22" s="73" t="str">
        <f>IFERROR(IF(VLOOKUP($A22,'Annex 2 EHV charges'!$D:$O,10,FALSE)=0,"",VLOOKUP($A22,'Annex 2 EHV charges'!$D:$O,10,FALSE)),"")</f>
        <v/>
      </c>
      <c r="G22" s="74" t="str">
        <f>IFERROR(IF(VLOOKUP($A22,'Annex 2 EHV charges'!$D:$O,11,FALSE)=0,"",VLOOKUP($A22,'Annex 2 EHV charges'!$D:$O,11,FALSE)),"")</f>
        <v/>
      </c>
      <c r="H22" s="74" t="str">
        <f>IFERROR(IF(VLOOKUP($A22,'Annex 2 EHV charges'!$D:$O,12,FALSE)=0,"",VLOOKUP($A22,'Annex 2 EHV charges'!$D:$O,12,FALSE)),"")</f>
        <v/>
      </c>
    </row>
    <row r="23" spans="1:8" x14ac:dyDescent="0.2">
      <c r="A23" s="75" t="str">
        <f t="array" ref="A23">IFERROR(INDEX('Annex 2 EHV charges'!$D$10:$D$11, MATCH(0, IF(ISBLANK('Annex 2 EHV charges'!$D$10:$D$11),1, COUNTIF(A$4:$A22, 'Annex 2 EHV charges'!$D$10:$D$11)), 0)),"")</f>
        <v/>
      </c>
      <c r="B23" s="70" t="str">
        <f>IF($A23="","",VLOOKUP($A23,'Annex 2 EHV charges'!$D:$O,2,0))</f>
        <v/>
      </c>
      <c r="C23" s="76" t="str">
        <f>IF($A23="","",VLOOKUP($A23,'Annex 2 EHV charges'!$D:$O,3,0))</f>
        <v/>
      </c>
      <c r="D23" s="69" t="str">
        <f>IF($A23="","",VLOOKUP($A23,'Annex 2 EHV charges'!$D:$O,4,0))</f>
        <v/>
      </c>
      <c r="E23" s="72" t="str">
        <f>IFERROR(IF(VLOOKUP($A23,'Annex 2 EHV charges'!$D:$O,9,FALSE)=0,"",VLOOKUP($A23,'Annex 2 EHV charges'!$D:$O,9,FALSE)),"")</f>
        <v/>
      </c>
      <c r="F23" s="73" t="str">
        <f>IFERROR(IF(VLOOKUP($A23,'Annex 2 EHV charges'!$D:$O,10,FALSE)=0,"",VLOOKUP($A23,'Annex 2 EHV charges'!$D:$O,10,FALSE)),"")</f>
        <v/>
      </c>
      <c r="G23" s="74" t="str">
        <f>IFERROR(IF(VLOOKUP($A23,'Annex 2 EHV charges'!$D:$O,11,FALSE)=0,"",VLOOKUP($A23,'Annex 2 EHV charges'!$D:$O,11,FALSE)),"")</f>
        <v/>
      </c>
      <c r="H23" s="74" t="str">
        <f>IFERROR(IF(VLOOKUP($A23,'Annex 2 EHV charges'!$D:$O,12,FALSE)=0,"",VLOOKUP($A23,'Annex 2 EHV charges'!$D:$O,12,FALSE)),"")</f>
        <v/>
      </c>
    </row>
    <row r="24" spans="1:8" ht="28.5" customHeight="1" x14ac:dyDescent="0.2">
      <c r="A24" s="75" t="str">
        <f t="array" ref="A24">IFERROR(INDEX('Annex 2 EHV charges'!$D$10:$D$11, MATCH(0, IF(ISBLANK('Annex 2 EHV charges'!$D$10:$D$11),1, COUNTIF(A$4:$A23, 'Annex 2 EHV charges'!$D$10:$D$11)), 0)),"")</f>
        <v/>
      </c>
      <c r="B24" s="70" t="str">
        <f>IF($A24="","",VLOOKUP($A24,'Annex 2 EHV charges'!$D:$O,2,0))</f>
        <v/>
      </c>
      <c r="C24" s="76" t="str">
        <f>IF($A24="","",VLOOKUP($A24,'Annex 2 EHV charges'!$D:$O,3,0))</f>
        <v/>
      </c>
      <c r="D24" s="69" t="str">
        <f>IF($A24="","",VLOOKUP($A24,'Annex 2 EHV charges'!$D:$O,4,0))</f>
        <v/>
      </c>
      <c r="E24" s="72" t="str">
        <f>IFERROR(IF(VLOOKUP($A24,'Annex 2 EHV charges'!$D:$O,9,FALSE)=0,"",VLOOKUP($A24,'Annex 2 EHV charges'!$D:$O,9,FALSE)),"")</f>
        <v/>
      </c>
      <c r="F24" s="73" t="str">
        <f>IFERROR(IF(VLOOKUP($A24,'Annex 2 EHV charges'!$D:$O,10,FALSE)=0,"",VLOOKUP($A24,'Annex 2 EHV charges'!$D:$O,10,FALSE)),"")</f>
        <v/>
      </c>
      <c r="G24" s="74" t="str">
        <f>IFERROR(IF(VLOOKUP($A24,'Annex 2 EHV charges'!$D:$O,11,FALSE)=0,"",VLOOKUP($A24,'Annex 2 EHV charges'!$D:$O,11,FALSE)),"")</f>
        <v/>
      </c>
      <c r="H24" s="74" t="str">
        <f>IFERROR(IF(VLOOKUP($A24,'Annex 2 EHV charges'!$D:$O,12,FALSE)=0,"",VLOOKUP($A24,'Annex 2 EHV charges'!$D:$O,12,FALSE)),"")</f>
        <v/>
      </c>
    </row>
    <row r="25" spans="1:8" ht="28.5" customHeight="1" x14ac:dyDescent="0.2">
      <c r="A25" s="75" t="str">
        <f t="array" ref="A25">IFERROR(INDEX('Annex 2 EHV charges'!$D$10:$D$11, MATCH(0, IF(ISBLANK('Annex 2 EHV charges'!$D$10:$D$11),1, COUNTIF(A$4:$A24, 'Annex 2 EHV charges'!$D$10:$D$11)), 0)),"")</f>
        <v/>
      </c>
      <c r="B25" s="70" t="str">
        <f>IF($A25="","",VLOOKUP($A25,'Annex 2 EHV charges'!$D:$O,2,0))</f>
        <v/>
      </c>
      <c r="C25" s="76" t="str">
        <f>IF($A25="","",VLOOKUP($A25,'Annex 2 EHV charges'!$D:$O,3,0))</f>
        <v/>
      </c>
      <c r="D25" s="69" t="str">
        <f>IF($A25="","",VLOOKUP($A25,'Annex 2 EHV charges'!$D:$O,4,0))</f>
        <v/>
      </c>
      <c r="E25" s="72" t="str">
        <f>IFERROR(IF(VLOOKUP($A25,'Annex 2 EHV charges'!$D:$O,9,FALSE)=0,"",VLOOKUP($A25,'Annex 2 EHV charges'!$D:$O,9,FALSE)),"")</f>
        <v/>
      </c>
      <c r="F25" s="73" t="str">
        <f>IFERROR(IF(VLOOKUP($A25,'Annex 2 EHV charges'!$D:$O,10,FALSE)=0,"",VLOOKUP($A25,'Annex 2 EHV charges'!$D:$O,10,FALSE)),"")</f>
        <v/>
      </c>
      <c r="G25" s="74" t="str">
        <f>IFERROR(IF(VLOOKUP($A25,'Annex 2 EHV charges'!$D:$O,11,FALSE)=0,"",VLOOKUP($A25,'Annex 2 EHV charges'!$D:$O,11,FALSE)),"")</f>
        <v/>
      </c>
      <c r="H25" s="74" t="str">
        <f>IFERROR(IF(VLOOKUP($A25,'Annex 2 EHV charges'!$D:$O,12,FALSE)=0,"",VLOOKUP($A25,'Annex 2 EHV charges'!$D:$O,12,FALSE)),"")</f>
        <v/>
      </c>
    </row>
    <row r="26" spans="1:8" ht="28.5" customHeight="1" x14ac:dyDescent="0.2">
      <c r="A26" s="75" t="str">
        <f t="array" ref="A26">IFERROR(INDEX('Annex 2 EHV charges'!$D$10:$D$11, MATCH(0, IF(ISBLANK('Annex 2 EHV charges'!$D$10:$D$11),1, COUNTIF(A$4:$A25, 'Annex 2 EHV charges'!$D$10:$D$11)), 0)),"")</f>
        <v/>
      </c>
      <c r="B26" s="70" t="str">
        <f>IF($A26="","",VLOOKUP($A26,'Annex 2 EHV charges'!$D:$O,2,0))</f>
        <v/>
      </c>
      <c r="C26" s="76" t="str">
        <f>IF($A26="","",VLOOKUP($A26,'Annex 2 EHV charges'!$D:$O,3,0))</f>
        <v/>
      </c>
      <c r="D26" s="69" t="str">
        <f>IF($A26="","",VLOOKUP($A26,'Annex 2 EHV charges'!$D:$O,4,0))</f>
        <v/>
      </c>
      <c r="E26" s="72" t="str">
        <f>IFERROR(IF(VLOOKUP($A26,'Annex 2 EHV charges'!$D:$O,9,FALSE)=0,"",VLOOKUP($A26,'Annex 2 EHV charges'!$D:$O,9,FALSE)),"")</f>
        <v/>
      </c>
      <c r="F26" s="73" t="str">
        <f>IFERROR(IF(VLOOKUP($A26,'Annex 2 EHV charges'!$D:$O,10,FALSE)=0,"",VLOOKUP($A26,'Annex 2 EHV charges'!$D:$O,10,FALSE)),"")</f>
        <v/>
      </c>
      <c r="G26" s="74" t="str">
        <f>IFERROR(IF(VLOOKUP($A26,'Annex 2 EHV charges'!$D:$O,11,FALSE)=0,"",VLOOKUP($A26,'Annex 2 EHV charges'!$D:$O,11,FALSE)),"")</f>
        <v/>
      </c>
      <c r="H26" s="74" t="str">
        <f>IFERROR(IF(VLOOKUP($A26,'Annex 2 EHV charges'!$D:$O,12,FALSE)=0,"",VLOOKUP($A26,'Annex 2 EHV charges'!$D:$O,12,FALSE)),"")</f>
        <v/>
      </c>
    </row>
    <row r="27" spans="1:8" ht="28.5" customHeight="1" x14ac:dyDescent="0.2">
      <c r="A27" s="75" t="str">
        <f t="array" ref="A27">IFERROR(INDEX('Annex 2 EHV charges'!$D$10:$D$11, MATCH(0, IF(ISBLANK('Annex 2 EHV charges'!$D$10:$D$11),1, COUNTIF(A$4:$A26, 'Annex 2 EHV charges'!$D$10:$D$11)), 0)),"")</f>
        <v/>
      </c>
      <c r="B27" s="70" t="str">
        <f>IF($A27="","",VLOOKUP($A27,'Annex 2 EHV charges'!$D:$O,2,0))</f>
        <v/>
      </c>
      <c r="C27" s="76" t="str">
        <f>IF($A27="","",VLOOKUP($A27,'Annex 2 EHV charges'!$D:$O,3,0))</f>
        <v/>
      </c>
      <c r="D27" s="69" t="str">
        <f>IF($A27="","",VLOOKUP($A27,'Annex 2 EHV charges'!$D:$O,4,0))</f>
        <v/>
      </c>
      <c r="E27" s="72" t="str">
        <f>IFERROR(IF(VLOOKUP($A27,'Annex 2 EHV charges'!$D:$O,9,FALSE)=0,"",VLOOKUP($A27,'Annex 2 EHV charges'!$D:$O,9,FALSE)),"")</f>
        <v/>
      </c>
      <c r="F27" s="73" t="str">
        <f>IFERROR(IF(VLOOKUP($A27,'Annex 2 EHV charges'!$D:$O,10,FALSE)=0,"",VLOOKUP($A27,'Annex 2 EHV charges'!$D:$O,10,FALSE)),"")</f>
        <v/>
      </c>
      <c r="G27" s="74" t="str">
        <f>IFERROR(IF(VLOOKUP($A27,'Annex 2 EHV charges'!$D:$O,11,FALSE)=0,"",VLOOKUP($A27,'Annex 2 EHV charges'!$D:$O,11,FALSE)),"")</f>
        <v/>
      </c>
      <c r="H27" s="74" t="str">
        <f>IFERROR(IF(VLOOKUP($A27,'Annex 2 EHV charges'!$D:$O,12,FALSE)=0,"",VLOOKUP($A27,'Annex 2 EHV charges'!$D:$O,12,FALSE)),"")</f>
        <v/>
      </c>
    </row>
    <row r="28" spans="1:8" ht="28.5" customHeight="1" x14ac:dyDescent="0.2">
      <c r="A28" s="75" t="str">
        <f t="array" ref="A28">IFERROR(INDEX('Annex 2 EHV charges'!$D$10:$D$11, MATCH(0, IF(ISBLANK('Annex 2 EHV charges'!$D$10:$D$11),1, COUNTIF(A$4:$A27, 'Annex 2 EHV charges'!$D$10:$D$11)), 0)),"")</f>
        <v/>
      </c>
      <c r="B28" s="70" t="str">
        <f>IF($A28="","",VLOOKUP($A28,'Annex 2 EHV charges'!$D:$O,2,0))</f>
        <v/>
      </c>
      <c r="C28" s="76" t="str">
        <f>IF($A28="","",VLOOKUP($A28,'Annex 2 EHV charges'!$D:$O,3,0))</f>
        <v/>
      </c>
      <c r="D28" s="69" t="str">
        <f>IF($A28="","",VLOOKUP($A28,'Annex 2 EHV charges'!$D:$O,4,0))</f>
        <v/>
      </c>
      <c r="E28" s="72" t="str">
        <f>IFERROR(IF(VLOOKUP($A28,'Annex 2 EHV charges'!$D:$O,9,FALSE)=0,"",VLOOKUP($A28,'Annex 2 EHV charges'!$D:$O,9,FALSE)),"")</f>
        <v/>
      </c>
      <c r="F28" s="73" t="str">
        <f>IFERROR(IF(VLOOKUP($A28,'Annex 2 EHV charges'!$D:$O,10,FALSE)=0,"",VLOOKUP($A28,'Annex 2 EHV charges'!$D:$O,10,FALSE)),"")</f>
        <v/>
      </c>
      <c r="G28" s="74" t="str">
        <f>IFERROR(IF(VLOOKUP($A28,'Annex 2 EHV charges'!$D:$O,11,FALSE)=0,"",VLOOKUP($A28,'Annex 2 EHV charges'!$D:$O,11,FALSE)),"")</f>
        <v/>
      </c>
      <c r="H28" s="74" t="str">
        <f>IFERROR(IF(VLOOKUP($A28,'Annex 2 EHV charges'!$D:$O,12,FALSE)=0,"",VLOOKUP($A28,'Annex 2 EHV charges'!$D:$O,12,FALSE)),"")</f>
        <v/>
      </c>
    </row>
    <row r="29" spans="1:8" ht="28.5" customHeight="1" x14ac:dyDescent="0.2">
      <c r="A29" s="75" t="str">
        <f t="array" ref="A29">IFERROR(INDEX('Annex 2 EHV charges'!$D$10:$D$11, MATCH(0, IF(ISBLANK('Annex 2 EHV charges'!$D$10:$D$11),1, COUNTIF(A$4:$A28, 'Annex 2 EHV charges'!$D$10:$D$11)), 0)),"")</f>
        <v/>
      </c>
      <c r="B29" s="70" t="str">
        <f>IF($A29="","",VLOOKUP($A29,'Annex 2 EHV charges'!$D:$O,2,0))</f>
        <v/>
      </c>
      <c r="C29" s="76" t="str">
        <f>IF($A29="","",VLOOKUP($A29,'Annex 2 EHV charges'!$D:$O,3,0))</f>
        <v/>
      </c>
      <c r="D29" s="69" t="str">
        <f>IF($A29="","",VLOOKUP($A29,'Annex 2 EHV charges'!$D:$O,4,0))</f>
        <v/>
      </c>
      <c r="E29" s="72" t="str">
        <f>IFERROR(IF(VLOOKUP($A29,'Annex 2 EHV charges'!$D:$O,9,FALSE)=0,"",VLOOKUP($A29,'Annex 2 EHV charges'!$D:$O,9,FALSE)),"")</f>
        <v/>
      </c>
      <c r="F29" s="73" t="str">
        <f>IFERROR(IF(VLOOKUP($A29,'Annex 2 EHV charges'!$D:$O,10,FALSE)=0,"",VLOOKUP($A29,'Annex 2 EHV charges'!$D:$O,10,FALSE)),"")</f>
        <v/>
      </c>
      <c r="G29" s="74" t="str">
        <f>IFERROR(IF(VLOOKUP($A29,'Annex 2 EHV charges'!$D:$O,11,FALSE)=0,"",VLOOKUP($A29,'Annex 2 EHV charges'!$D:$O,11,FALSE)),"")</f>
        <v/>
      </c>
      <c r="H29" s="74" t="str">
        <f>IFERROR(IF(VLOOKUP($A29,'Annex 2 EHV charges'!$D:$O,12,FALSE)=0,"",VLOOKUP($A29,'Annex 2 EHV charges'!$D:$O,12,FALSE)),"")</f>
        <v/>
      </c>
    </row>
    <row r="30" spans="1:8" ht="28.5" customHeight="1" x14ac:dyDescent="0.2">
      <c r="A30" s="75" t="str">
        <f t="array" ref="A30">IFERROR(INDEX('Annex 2 EHV charges'!$D$10:$D$11, MATCH(0, IF(ISBLANK('Annex 2 EHV charges'!$D$10:$D$11),1, COUNTIF(A$4:$A29, 'Annex 2 EHV charges'!$D$10:$D$11)), 0)),"")</f>
        <v/>
      </c>
      <c r="B30" s="70" t="str">
        <f>IF($A30="","",VLOOKUP($A30,'Annex 2 EHV charges'!$D:$O,2,0))</f>
        <v/>
      </c>
      <c r="C30" s="76" t="str">
        <f>IF($A30="","",VLOOKUP($A30,'Annex 2 EHV charges'!$D:$O,3,0))</f>
        <v/>
      </c>
      <c r="D30" s="69" t="str">
        <f>IF($A30="","",VLOOKUP($A30,'Annex 2 EHV charges'!$D:$O,4,0))</f>
        <v/>
      </c>
      <c r="E30" s="72" t="str">
        <f>IFERROR(IF(VLOOKUP($A30,'Annex 2 EHV charges'!$D:$O,9,FALSE)=0,"",VLOOKUP($A30,'Annex 2 EHV charges'!$D:$O,9,FALSE)),"")</f>
        <v/>
      </c>
      <c r="F30" s="73" t="str">
        <f>IFERROR(IF(VLOOKUP($A30,'Annex 2 EHV charges'!$D:$O,10,FALSE)=0,"",VLOOKUP($A30,'Annex 2 EHV charges'!$D:$O,10,FALSE)),"")</f>
        <v/>
      </c>
      <c r="G30" s="74" t="str">
        <f>IFERROR(IF(VLOOKUP($A30,'Annex 2 EHV charges'!$D:$O,11,FALSE)=0,"",VLOOKUP($A30,'Annex 2 EHV charges'!$D:$O,11,FALSE)),"")</f>
        <v/>
      </c>
      <c r="H30" s="74" t="str">
        <f>IFERROR(IF(VLOOKUP($A30,'Annex 2 EHV charges'!$D:$O,12,FALSE)=0,"",VLOOKUP($A30,'Annex 2 EHV charges'!$D:$O,12,FALSE)),"")</f>
        <v/>
      </c>
    </row>
    <row r="31" spans="1:8" ht="28.5" customHeight="1" x14ac:dyDescent="0.2">
      <c r="A31" s="75" t="str">
        <f t="array" ref="A31">IFERROR(INDEX('Annex 2 EHV charges'!$D$10:$D$11, MATCH(0, IF(ISBLANK('Annex 2 EHV charges'!$D$10:$D$11),1, COUNTIF(A$4:$A30, 'Annex 2 EHV charges'!$D$10:$D$11)), 0)),"")</f>
        <v/>
      </c>
      <c r="B31" s="70" t="str">
        <f>IF($A31="","",VLOOKUP($A31,'Annex 2 EHV charges'!$D:$O,2,0))</f>
        <v/>
      </c>
      <c r="C31" s="76" t="str">
        <f>IF($A31="","",VLOOKUP($A31,'Annex 2 EHV charges'!$D:$O,3,0))</f>
        <v/>
      </c>
      <c r="D31" s="69" t="str">
        <f>IF($A31="","",VLOOKUP($A31,'Annex 2 EHV charges'!$D:$O,4,0))</f>
        <v/>
      </c>
      <c r="E31" s="72" t="str">
        <f>IFERROR(IF(VLOOKUP($A31,'Annex 2 EHV charges'!$D:$O,9,FALSE)=0,"",VLOOKUP($A31,'Annex 2 EHV charges'!$D:$O,9,FALSE)),"")</f>
        <v/>
      </c>
      <c r="F31" s="73" t="str">
        <f>IFERROR(IF(VLOOKUP($A31,'Annex 2 EHV charges'!$D:$O,10,FALSE)=0,"",VLOOKUP($A31,'Annex 2 EHV charges'!$D:$O,10,FALSE)),"")</f>
        <v/>
      </c>
      <c r="G31" s="74" t="str">
        <f>IFERROR(IF(VLOOKUP($A31,'Annex 2 EHV charges'!$D:$O,11,FALSE)=0,"",VLOOKUP($A31,'Annex 2 EHV charges'!$D:$O,11,FALSE)),"")</f>
        <v/>
      </c>
      <c r="H31" s="74" t="str">
        <f>IFERROR(IF(VLOOKUP($A31,'Annex 2 EHV charges'!$D:$O,12,FALSE)=0,"",VLOOKUP($A31,'Annex 2 EHV charges'!$D:$O,12,FALSE)),"")</f>
        <v/>
      </c>
    </row>
    <row r="32" spans="1:8" ht="28.5" customHeight="1" x14ac:dyDescent="0.2">
      <c r="A32" s="75" t="str">
        <f t="array" ref="A32">IFERROR(INDEX('Annex 2 EHV charges'!$D$10:$D$11, MATCH(0, IF(ISBLANK('Annex 2 EHV charges'!$D$10:$D$11),1, COUNTIF(A$4:$A31, 'Annex 2 EHV charges'!$D$10:$D$11)), 0)),"")</f>
        <v/>
      </c>
      <c r="B32" s="70" t="str">
        <f>IF($A32="","",VLOOKUP($A32,'Annex 2 EHV charges'!$D:$O,2,0))</f>
        <v/>
      </c>
      <c r="C32" s="76" t="str">
        <f>IF($A32="","",VLOOKUP($A32,'Annex 2 EHV charges'!$D:$O,3,0))</f>
        <v/>
      </c>
      <c r="D32" s="69" t="str">
        <f>IF($A32="","",VLOOKUP($A32,'Annex 2 EHV charges'!$D:$O,4,0))</f>
        <v/>
      </c>
      <c r="E32" s="72" t="str">
        <f>IFERROR(IF(VLOOKUP($A32,'Annex 2 EHV charges'!$D:$O,9,FALSE)=0,"",VLOOKUP($A32,'Annex 2 EHV charges'!$D:$O,9,FALSE)),"")</f>
        <v/>
      </c>
      <c r="F32" s="73" t="str">
        <f>IFERROR(IF(VLOOKUP($A32,'Annex 2 EHV charges'!$D:$O,10,FALSE)=0,"",VLOOKUP($A32,'Annex 2 EHV charges'!$D:$O,10,FALSE)),"")</f>
        <v/>
      </c>
      <c r="G32" s="74" t="str">
        <f>IFERROR(IF(VLOOKUP($A32,'Annex 2 EHV charges'!$D:$O,11,FALSE)=0,"",VLOOKUP($A32,'Annex 2 EHV charges'!$D:$O,11,FALSE)),"")</f>
        <v/>
      </c>
      <c r="H32" s="74" t="str">
        <f>IFERROR(IF(VLOOKUP($A32,'Annex 2 EHV charges'!$D:$O,12,FALSE)=0,"",VLOOKUP($A32,'Annex 2 EHV charges'!$D:$O,12,FALSE)),"")</f>
        <v/>
      </c>
    </row>
    <row r="33" spans="1:8" ht="28.5" customHeight="1" x14ac:dyDescent="0.2">
      <c r="A33" s="75" t="str">
        <f t="array" ref="A33">IFERROR(INDEX('Annex 2 EHV charges'!$D$10:$D$11, MATCH(0, IF(ISBLANK('Annex 2 EHV charges'!$D$10:$D$11),1, COUNTIF(A$4:$A32, 'Annex 2 EHV charges'!$D$10:$D$11)), 0)),"")</f>
        <v/>
      </c>
      <c r="B33" s="70" t="str">
        <f>IF($A33="","",VLOOKUP($A33,'Annex 2 EHV charges'!$D:$O,2,0))</f>
        <v/>
      </c>
      <c r="C33" s="76" t="str">
        <f>IF($A33="","",VLOOKUP($A33,'Annex 2 EHV charges'!$D:$O,3,0))</f>
        <v/>
      </c>
      <c r="D33" s="69" t="str">
        <f>IF($A33="","",VLOOKUP($A33,'Annex 2 EHV charges'!$D:$O,4,0))</f>
        <v/>
      </c>
      <c r="E33" s="72" t="str">
        <f>IFERROR(IF(VLOOKUP($A33,'Annex 2 EHV charges'!$D:$O,9,FALSE)=0,"",VLOOKUP($A33,'Annex 2 EHV charges'!$D:$O,9,FALSE)),"")</f>
        <v/>
      </c>
      <c r="F33" s="73" t="str">
        <f>IFERROR(IF(VLOOKUP($A33,'Annex 2 EHV charges'!$D:$O,10,FALSE)=0,"",VLOOKUP($A33,'Annex 2 EHV charges'!$D:$O,10,FALSE)),"")</f>
        <v/>
      </c>
      <c r="G33" s="74" t="str">
        <f>IFERROR(IF(VLOOKUP($A33,'Annex 2 EHV charges'!$D:$O,11,FALSE)=0,"",VLOOKUP($A33,'Annex 2 EHV charges'!$D:$O,11,FALSE)),"")</f>
        <v/>
      </c>
      <c r="H33" s="74" t="str">
        <f>IFERROR(IF(VLOOKUP($A33,'Annex 2 EHV charges'!$D:$O,12,FALSE)=0,"",VLOOKUP($A33,'Annex 2 EHV charges'!$D:$O,12,FALSE)),"")</f>
        <v/>
      </c>
    </row>
    <row r="34" spans="1:8" ht="28.5" customHeight="1" x14ac:dyDescent="0.2">
      <c r="A34" s="75" t="str">
        <f t="array" ref="A34">IFERROR(INDEX('Annex 2 EHV charges'!$D$10:$D$11, MATCH(0, IF(ISBLANK('Annex 2 EHV charges'!$D$10:$D$11),1, COUNTIF(A$4:$A33, 'Annex 2 EHV charges'!$D$10:$D$11)), 0)),"")</f>
        <v/>
      </c>
      <c r="B34" s="70" t="str">
        <f>IF($A34="","",VLOOKUP($A34,'Annex 2 EHV charges'!$D:$O,2,0))</f>
        <v/>
      </c>
      <c r="C34" s="76" t="str">
        <f>IF($A34="","",VLOOKUP($A34,'Annex 2 EHV charges'!$D:$O,3,0))</f>
        <v/>
      </c>
      <c r="D34" s="69" t="str">
        <f>IF($A34="","",VLOOKUP($A34,'Annex 2 EHV charges'!$D:$O,4,0))</f>
        <v/>
      </c>
      <c r="E34" s="72" t="str">
        <f>IFERROR(IF(VLOOKUP($A34,'Annex 2 EHV charges'!$D:$O,9,FALSE)=0,"",VLOOKUP($A34,'Annex 2 EHV charges'!$D:$O,9,FALSE)),"")</f>
        <v/>
      </c>
      <c r="F34" s="73" t="str">
        <f>IFERROR(IF(VLOOKUP($A34,'Annex 2 EHV charges'!$D:$O,10,FALSE)=0,"",VLOOKUP($A34,'Annex 2 EHV charges'!$D:$O,10,FALSE)),"")</f>
        <v/>
      </c>
      <c r="G34" s="74" t="str">
        <f>IFERROR(IF(VLOOKUP($A34,'Annex 2 EHV charges'!$D:$O,11,FALSE)=0,"",VLOOKUP($A34,'Annex 2 EHV charges'!$D:$O,11,FALSE)),"")</f>
        <v/>
      </c>
      <c r="H34" s="74" t="str">
        <f>IFERROR(IF(VLOOKUP($A34,'Annex 2 EHV charges'!$D:$O,12,FALSE)=0,"",VLOOKUP($A34,'Annex 2 EHV charges'!$D:$O,12,FALSE)),"")</f>
        <v/>
      </c>
    </row>
    <row r="35" spans="1:8" ht="28.5" customHeight="1" x14ac:dyDescent="0.2">
      <c r="A35" s="75" t="str">
        <f t="array" ref="A35">IFERROR(INDEX('Annex 2 EHV charges'!$D$10:$D$11, MATCH(0, IF(ISBLANK('Annex 2 EHV charges'!$D$10:$D$11),1, COUNTIF(A$4:$A34, 'Annex 2 EHV charges'!$D$10:$D$11)), 0)),"")</f>
        <v/>
      </c>
      <c r="B35" s="70" t="str">
        <f>IF($A35="","",VLOOKUP($A35,'Annex 2 EHV charges'!$D:$O,2,0))</f>
        <v/>
      </c>
      <c r="C35" s="76" t="str">
        <f>IF($A35="","",VLOOKUP($A35,'Annex 2 EHV charges'!$D:$O,3,0))</f>
        <v/>
      </c>
      <c r="D35" s="69" t="str">
        <f>IF($A35="","",VLOOKUP($A35,'Annex 2 EHV charges'!$D:$O,4,0))</f>
        <v/>
      </c>
      <c r="E35" s="72" t="str">
        <f>IFERROR(IF(VLOOKUP($A35,'Annex 2 EHV charges'!$D:$O,9,FALSE)=0,"",VLOOKUP($A35,'Annex 2 EHV charges'!$D:$O,9,FALSE)),"")</f>
        <v/>
      </c>
      <c r="F35" s="73" t="str">
        <f>IFERROR(IF(VLOOKUP($A35,'Annex 2 EHV charges'!$D:$O,10,FALSE)=0,"",VLOOKUP($A35,'Annex 2 EHV charges'!$D:$O,10,FALSE)),"")</f>
        <v/>
      </c>
      <c r="G35" s="74" t="str">
        <f>IFERROR(IF(VLOOKUP($A35,'Annex 2 EHV charges'!$D:$O,11,FALSE)=0,"",VLOOKUP($A35,'Annex 2 EHV charges'!$D:$O,11,FALSE)),"")</f>
        <v/>
      </c>
      <c r="H35" s="74" t="str">
        <f>IFERROR(IF(VLOOKUP($A35,'Annex 2 EHV charges'!$D:$O,12,FALSE)=0,"",VLOOKUP($A35,'Annex 2 EHV charges'!$D:$O,12,FALSE)),"")</f>
        <v/>
      </c>
    </row>
    <row r="36" spans="1:8" ht="28.5" customHeight="1" x14ac:dyDescent="0.2">
      <c r="A36" s="75" t="str">
        <f t="array" ref="A36">IFERROR(INDEX('Annex 2 EHV charges'!$D$10:$D$11, MATCH(0, IF(ISBLANK('Annex 2 EHV charges'!$D$10:$D$11),1, COUNTIF(A$4:$A35, 'Annex 2 EHV charges'!$D$10:$D$11)), 0)),"")</f>
        <v/>
      </c>
      <c r="B36" s="70" t="str">
        <f>IF($A36="","",VLOOKUP($A36,'Annex 2 EHV charges'!$D:$O,2,0))</f>
        <v/>
      </c>
      <c r="C36" s="76" t="str">
        <f>IF($A36="","",VLOOKUP($A36,'Annex 2 EHV charges'!$D:$O,3,0))</f>
        <v/>
      </c>
      <c r="D36" s="69" t="str">
        <f>IF($A36="","",VLOOKUP($A36,'Annex 2 EHV charges'!$D:$O,4,0))</f>
        <v/>
      </c>
      <c r="E36" s="72" t="str">
        <f>IFERROR(IF(VLOOKUP($A36,'Annex 2 EHV charges'!$D:$O,9,FALSE)=0,"",VLOOKUP($A36,'Annex 2 EHV charges'!$D:$O,9,FALSE)),"")</f>
        <v/>
      </c>
      <c r="F36" s="73" t="str">
        <f>IFERROR(IF(VLOOKUP($A36,'Annex 2 EHV charges'!$D:$O,10,FALSE)=0,"",VLOOKUP($A36,'Annex 2 EHV charges'!$D:$O,10,FALSE)),"")</f>
        <v/>
      </c>
      <c r="G36" s="74" t="str">
        <f>IFERROR(IF(VLOOKUP($A36,'Annex 2 EHV charges'!$D:$O,11,FALSE)=0,"",VLOOKUP($A36,'Annex 2 EHV charges'!$D:$O,11,FALSE)),"")</f>
        <v/>
      </c>
      <c r="H36" s="74" t="str">
        <f>IFERROR(IF(VLOOKUP($A36,'Annex 2 EHV charges'!$D:$O,12,FALSE)=0,"",VLOOKUP($A36,'Annex 2 EHV charges'!$D:$O,12,FALSE)),"")</f>
        <v/>
      </c>
    </row>
    <row r="37" spans="1:8" ht="28.5" customHeight="1" x14ac:dyDescent="0.2">
      <c r="A37" s="75" t="str">
        <f t="array" ref="A37">IFERROR(INDEX('Annex 2 EHV charges'!$D$10:$D$11, MATCH(0, IF(ISBLANK('Annex 2 EHV charges'!$D$10:$D$11),1, COUNTIF(A$4:$A36, 'Annex 2 EHV charges'!$D$10:$D$11)), 0)),"")</f>
        <v/>
      </c>
      <c r="B37" s="70" t="str">
        <f>IF($A37="","",VLOOKUP($A37,'Annex 2 EHV charges'!$D:$O,2,0))</f>
        <v/>
      </c>
      <c r="C37" s="76" t="str">
        <f>IF($A37="","",VLOOKUP($A37,'Annex 2 EHV charges'!$D:$O,3,0))</f>
        <v/>
      </c>
      <c r="D37" s="69" t="str">
        <f>IF($A37="","",VLOOKUP($A37,'Annex 2 EHV charges'!$D:$O,4,0))</f>
        <v/>
      </c>
      <c r="E37" s="72" t="str">
        <f>IFERROR(IF(VLOOKUP($A37,'Annex 2 EHV charges'!$D:$O,9,FALSE)=0,"",VLOOKUP($A37,'Annex 2 EHV charges'!$D:$O,9,FALSE)),"")</f>
        <v/>
      </c>
      <c r="F37" s="73" t="str">
        <f>IFERROR(IF(VLOOKUP($A37,'Annex 2 EHV charges'!$D:$O,10,FALSE)=0,"",VLOOKUP($A37,'Annex 2 EHV charges'!$D:$O,10,FALSE)),"")</f>
        <v/>
      </c>
      <c r="G37" s="74" t="str">
        <f>IFERROR(IF(VLOOKUP($A37,'Annex 2 EHV charges'!$D:$O,11,FALSE)=0,"",VLOOKUP($A37,'Annex 2 EHV charges'!$D:$O,11,FALSE)),"")</f>
        <v/>
      </c>
      <c r="H37" s="74" t="str">
        <f>IFERROR(IF(VLOOKUP($A37,'Annex 2 EHV charges'!$D:$O,12,FALSE)=0,"",VLOOKUP($A37,'Annex 2 EHV charges'!$D:$O,12,FALSE)),"")</f>
        <v/>
      </c>
    </row>
    <row r="38" spans="1:8" ht="28.5" customHeight="1" x14ac:dyDescent="0.2">
      <c r="A38" s="75" t="str">
        <f t="array" ref="A38">IFERROR(INDEX('Annex 2 EHV charges'!$D$10:$D$11, MATCH(0, IF(ISBLANK('Annex 2 EHV charges'!$D$10:$D$11),1, COUNTIF(A$4:$A37, 'Annex 2 EHV charges'!$D$10:$D$11)), 0)),"")</f>
        <v/>
      </c>
      <c r="B38" s="70" t="str">
        <f>IF($A38="","",VLOOKUP($A38,'Annex 2 EHV charges'!$D:$O,2,0))</f>
        <v/>
      </c>
      <c r="C38" s="76" t="str">
        <f>IF($A38="","",VLOOKUP($A38,'Annex 2 EHV charges'!$D:$O,3,0))</f>
        <v/>
      </c>
      <c r="D38" s="69" t="str">
        <f>IF($A38="","",VLOOKUP($A38,'Annex 2 EHV charges'!$D:$O,4,0))</f>
        <v/>
      </c>
      <c r="E38" s="72" t="str">
        <f>IFERROR(IF(VLOOKUP($A38,'Annex 2 EHV charges'!$D:$O,9,FALSE)=0,"",VLOOKUP($A38,'Annex 2 EHV charges'!$D:$O,9,FALSE)),"")</f>
        <v/>
      </c>
      <c r="F38" s="73" t="str">
        <f>IFERROR(IF(VLOOKUP($A38,'Annex 2 EHV charges'!$D:$O,10,FALSE)=0,"",VLOOKUP($A38,'Annex 2 EHV charges'!$D:$O,10,FALSE)),"")</f>
        <v/>
      </c>
      <c r="G38" s="74" t="str">
        <f>IFERROR(IF(VLOOKUP($A38,'Annex 2 EHV charges'!$D:$O,11,FALSE)=0,"",VLOOKUP($A38,'Annex 2 EHV charges'!$D:$O,11,FALSE)),"")</f>
        <v/>
      </c>
      <c r="H38" s="74" t="str">
        <f>IFERROR(IF(VLOOKUP($A38,'Annex 2 EHV charges'!$D:$O,12,FALSE)=0,"",VLOOKUP($A38,'Annex 2 EHV charges'!$D:$O,12,FALSE)),"")</f>
        <v/>
      </c>
    </row>
    <row r="39" spans="1:8" ht="28.5" customHeight="1" x14ac:dyDescent="0.2">
      <c r="A39" s="75" t="str">
        <f t="array" ref="A39">IFERROR(INDEX('Annex 2 EHV charges'!$D$10:$D$11, MATCH(0, IF(ISBLANK('Annex 2 EHV charges'!$D$10:$D$11),1, COUNTIF(A$4:$A38, 'Annex 2 EHV charges'!$D$10:$D$11)), 0)),"")</f>
        <v/>
      </c>
      <c r="B39" s="70" t="str">
        <f>IF($A39="","",VLOOKUP($A39,'Annex 2 EHV charges'!$D:$O,2,0))</f>
        <v/>
      </c>
      <c r="C39" s="76" t="str">
        <f>IF($A39="","",VLOOKUP($A39,'Annex 2 EHV charges'!$D:$O,3,0))</f>
        <v/>
      </c>
      <c r="D39" s="69" t="str">
        <f>IF($A39="","",VLOOKUP($A39,'Annex 2 EHV charges'!$D:$O,4,0))</f>
        <v/>
      </c>
      <c r="E39" s="72" t="str">
        <f>IFERROR(IF(VLOOKUP($A39,'Annex 2 EHV charges'!$D:$O,9,FALSE)=0,"",VLOOKUP($A39,'Annex 2 EHV charges'!$D:$O,9,FALSE)),"")</f>
        <v/>
      </c>
      <c r="F39" s="73" t="str">
        <f>IFERROR(IF(VLOOKUP($A39,'Annex 2 EHV charges'!$D:$O,10,FALSE)=0,"",VLOOKUP($A39,'Annex 2 EHV charges'!$D:$O,10,FALSE)),"")</f>
        <v/>
      </c>
      <c r="G39" s="74" t="str">
        <f>IFERROR(IF(VLOOKUP($A39,'Annex 2 EHV charges'!$D:$O,11,FALSE)=0,"",VLOOKUP($A39,'Annex 2 EHV charges'!$D:$O,11,FALSE)),"")</f>
        <v/>
      </c>
      <c r="H39" s="74" t="str">
        <f>IFERROR(IF(VLOOKUP($A39,'Annex 2 EHV charges'!$D:$O,12,FALSE)=0,"",VLOOKUP($A39,'Annex 2 EHV charges'!$D:$O,12,FALSE)),"")</f>
        <v/>
      </c>
    </row>
    <row r="40" spans="1:8" ht="28.5" customHeight="1" x14ac:dyDescent="0.2">
      <c r="A40" s="75" t="str">
        <f t="array" ref="A40">IFERROR(INDEX('Annex 2 EHV charges'!$D$10:$D$11, MATCH(0, IF(ISBLANK('Annex 2 EHV charges'!$D$10:$D$11),1, COUNTIF(A$4:$A39, 'Annex 2 EHV charges'!$D$10:$D$11)), 0)),"")</f>
        <v/>
      </c>
      <c r="B40" s="70" t="str">
        <f>IF($A40="","",VLOOKUP($A40,'Annex 2 EHV charges'!$D:$O,2,0))</f>
        <v/>
      </c>
      <c r="C40" s="76" t="str">
        <f>IF($A40="","",VLOOKUP($A40,'Annex 2 EHV charges'!$D:$O,3,0))</f>
        <v/>
      </c>
      <c r="D40" s="69" t="str">
        <f>IF($A40="","",VLOOKUP($A40,'Annex 2 EHV charges'!$D:$O,4,0))</f>
        <v/>
      </c>
      <c r="E40" s="72" t="str">
        <f>IFERROR(IF(VLOOKUP($A40,'Annex 2 EHV charges'!$D:$O,9,FALSE)=0,"",VLOOKUP($A40,'Annex 2 EHV charges'!$D:$O,9,FALSE)),"")</f>
        <v/>
      </c>
      <c r="F40" s="73" t="str">
        <f>IFERROR(IF(VLOOKUP($A40,'Annex 2 EHV charges'!$D:$O,10,FALSE)=0,"",VLOOKUP($A40,'Annex 2 EHV charges'!$D:$O,10,FALSE)),"")</f>
        <v/>
      </c>
      <c r="G40" s="74" t="str">
        <f>IFERROR(IF(VLOOKUP($A40,'Annex 2 EHV charges'!$D:$O,11,FALSE)=0,"",VLOOKUP($A40,'Annex 2 EHV charges'!$D:$O,11,FALSE)),"")</f>
        <v/>
      </c>
      <c r="H40" s="74" t="str">
        <f>IFERROR(IF(VLOOKUP($A40,'Annex 2 EHV charges'!$D:$O,12,FALSE)=0,"",VLOOKUP($A40,'Annex 2 EHV charges'!$D:$O,12,FALSE)),"")</f>
        <v/>
      </c>
    </row>
    <row r="41" spans="1:8" ht="28.5" customHeight="1" x14ac:dyDescent="0.2">
      <c r="A41" s="75" t="str">
        <f t="array" ref="A41">IFERROR(INDEX('Annex 2 EHV charges'!$D$10:$D$11, MATCH(0, IF(ISBLANK('Annex 2 EHV charges'!$D$10:$D$11),1, COUNTIF(A$4:$A40, 'Annex 2 EHV charges'!$D$10:$D$11)), 0)),"")</f>
        <v/>
      </c>
      <c r="B41" s="70" t="str">
        <f>IF($A41="","",VLOOKUP($A41,'Annex 2 EHV charges'!$D:$O,2,0))</f>
        <v/>
      </c>
      <c r="C41" s="76" t="str">
        <f>IF($A41="","",VLOOKUP($A41,'Annex 2 EHV charges'!$D:$O,3,0))</f>
        <v/>
      </c>
      <c r="D41" s="69" t="str">
        <f>IF($A41="","",VLOOKUP($A41,'Annex 2 EHV charges'!$D:$O,4,0))</f>
        <v/>
      </c>
      <c r="E41" s="72" t="str">
        <f>IFERROR(IF(VLOOKUP($A41,'Annex 2 EHV charges'!$D:$O,9,FALSE)=0,"",VLOOKUP($A41,'Annex 2 EHV charges'!$D:$O,9,FALSE)),"")</f>
        <v/>
      </c>
      <c r="F41" s="73" t="str">
        <f>IFERROR(IF(VLOOKUP($A41,'Annex 2 EHV charges'!$D:$O,10,FALSE)=0,"",VLOOKUP($A41,'Annex 2 EHV charges'!$D:$O,10,FALSE)),"")</f>
        <v/>
      </c>
      <c r="G41" s="74" t="str">
        <f>IFERROR(IF(VLOOKUP($A41,'Annex 2 EHV charges'!$D:$O,11,FALSE)=0,"",VLOOKUP($A41,'Annex 2 EHV charges'!$D:$O,11,FALSE)),"")</f>
        <v/>
      </c>
      <c r="H41" s="74" t="str">
        <f>IFERROR(IF(VLOOKUP($A41,'Annex 2 EHV charges'!$D:$O,12,FALSE)=0,"",VLOOKUP($A41,'Annex 2 EHV charges'!$D:$O,12,FALSE)),"")</f>
        <v/>
      </c>
    </row>
    <row r="42" spans="1:8" ht="28.5" customHeight="1" x14ac:dyDescent="0.2">
      <c r="A42" s="75" t="str">
        <f t="array" ref="A42">IFERROR(INDEX('Annex 2 EHV charges'!$D$10:$D$11, MATCH(0, IF(ISBLANK('Annex 2 EHV charges'!$D$10:$D$11),1, COUNTIF(A$4:$A41, 'Annex 2 EHV charges'!$D$10:$D$11)), 0)),"")</f>
        <v/>
      </c>
      <c r="B42" s="70" t="str">
        <f>IF($A42="","",VLOOKUP($A42,'Annex 2 EHV charges'!$D:$O,2,0))</f>
        <v/>
      </c>
      <c r="C42" s="76" t="str">
        <f>IF($A42="","",VLOOKUP($A42,'Annex 2 EHV charges'!$D:$O,3,0))</f>
        <v/>
      </c>
      <c r="D42" s="69" t="str">
        <f>IF($A42="","",VLOOKUP($A42,'Annex 2 EHV charges'!$D:$O,4,0))</f>
        <v/>
      </c>
      <c r="E42" s="72" t="str">
        <f>IFERROR(IF(VLOOKUP($A42,'Annex 2 EHV charges'!$D:$O,9,FALSE)=0,"",VLOOKUP($A42,'Annex 2 EHV charges'!$D:$O,9,FALSE)),"")</f>
        <v/>
      </c>
      <c r="F42" s="73" t="str">
        <f>IFERROR(IF(VLOOKUP($A42,'Annex 2 EHV charges'!$D:$O,10,FALSE)=0,"",VLOOKUP($A42,'Annex 2 EHV charges'!$D:$O,10,FALSE)),"")</f>
        <v/>
      </c>
      <c r="G42" s="74" t="str">
        <f>IFERROR(IF(VLOOKUP($A42,'Annex 2 EHV charges'!$D:$O,11,FALSE)=0,"",VLOOKUP($A42,'Annex 2 EHV charges'!$D:$O,11,FALSE)),"")</f>
        <v/>
      </c>
      <c r="H42" s="74" t="str">
        <f>IFERROR(IF(VLOOKUP($A42,'Annex 2 EHV charges'!$D:$O,12,FALSE)=0,"",VLOOKUP($A42,'Annex 2 EHV charges'!$D:$O,12,FALSE)),"")</f>
        <v/>
      </c>
    </row>
    <row r="43" spans="1:8" ht="28.5" customHeight="1" x14ac:dyDescent="0.2">
      <c r="A43" s="75" t="str">
        <f t="array" ref="A43">IFERROR(INDEX('Annex 2 EHV charges'!$D$10:$D$11, MATCH(0, IF(ISBLANK('Annex 2 EHV charges'!$D$10:$D$11),1, COUNTIF(A$4:$A42, 'Annex 2 EHV charges'!$D$10:$D$11)), 0)),"")</f>
        <v/>
      </c>
      <c r="B43" s="70" t="str">
        <f>IF($A43="","",VLOOKUP($A43,'Annex 2 EHV charges'!$D:$O,2,0))</f>
        <v/>
      </c>
      <c r="C43" s="76" t="str">
        <f>IF($A43="","",VLOOKUP($A43,'Annex 2 EHV charges'!$D:$O,3,0))</f>
        <v/>
      </c>
      <c r="D43" s="69" t="str">
        <f>IF($A43="","",VLOOKUP($A43,'Annex 2 EHV charges'!$D:$O,4,0))</f>
        <v/>
      </c>
      <c r="E43" s="72" t="str">
        <f>IFERROR(IF(VLOOKUP($A43,'Annex 2 EHV charges'!$D:$O,9,FALSE)=0,"",VLOOKUP($A43,'Annex 2 EHV charges'!$D:$O,9,FALSE)),"")</f>
        <v/>
      </c>
      <c r="F43" s="73" t="str">
        <f>IFERROR(IF(VLOOKUP($A43,'Annex 2 EHV charges'!$D:$O,10,FALSE)=0,"",VLOOKUP($A43,'Annex 2 EHV charges'!$D:$O,10,FALSE)),"")</f>
        <v/>
      </c>
      <c r="G43" s="74" t="str">
        <f>IFERROR(IF(VLOOKUP($A43,'Annex 2 EHV charges'!$D:$O,11,FALSE)=0,"",VLOOKUP($A43,'Annex 2 EHV charges'!$D:$O,11,FALSE)),"")</f>
        <v/>
      </c>
      <c r="H43" s="74" t="str">
        <f>IFERROR(IF(VLOOKUP($A43,'Annex 2 EHV charges'!$D:$O,12,FALSE)=0,"",VLOOKUP($A43,'Annex 2 EHV charges'!$D:$O,12,FALSE)),"")</f>
        <v/>
      </c>
    </row>
    <row r="44" spans="1:8" ht="28.5" customHeight="1" x14ac:dyDescent="0.2">
      <c r="A44" s="75" t="str">
        <f t="array" ref="A44">IFERROR(INDEX('Annex 2 EHV charges'!$D$10:$D$11, MATCH(0, IF(ISBLANK('Annex 2 EHV charges'!$D$10:$D$11),1, COUNTIF(A$4:$A43, 'Annex 2 EHV charges'!$D$10:$D$11)), 0)),"")</f>
        <v/>
      </c>
      <c r="B44" s="70" t="str">
        <f>IF($A44="","",VLOOKUP($A44,'Annex 2 EHV charges'!$D:$O,2,0))</f>
        <v/>
      </c>
      <c r="C44" s="76" t="str">
        <f>IF($A44="","",VLOOKUP($A44,'Annex 2 EHV charges'!$D:$O,3,0))</f>
        <v/>
      </c>
      <c r="D44" s="69" t="str">
        <f>IF($A44="","",VLOOKUP($A44,'Annex 2 EHV charges'!$D:$O,4,0))</f>
        <v/>
      </c>
      <c r="E44" s="72" t="str">
        <f>IFERROR(IF(VLOOKUP($A44,'Annex 2 EHV charges'!$D:$O,9,FALSE)=0,"",VLOOKUP($A44,'Annex 2 EHV charges'!$D:$O,9,FALSE)),"")</f>
        <v/>
      </c>
      <c r="F44" s="73" t="str">
        <f>IFERROR(IF(VLOOKUP($A44,'Annex 2 EHV charges'!$D:$O,10,FALSE)=0,"",VLOOKUP($A44,'Annex 2 EHV charges'!$D:$O,10,FALSE)),"")</f>
        <v/>
      </c>
      <c r="G44" s="74" t="str">
        <f>IFERROR(IF(VLOOKUP($A44,'Annex 2 EHV charges'!$D:$O,11,FALSE)=0,"",VLOOKUP($A44,'Annex 2 EHV charges'!$D:$O,11,FALSE)),"")</f>
        <v/>
      </c>
      <c r="H44" s="74" t="str">
        <f>IFERROR(IF(VLOOKUP($A44,'Annex 2 EHV charges'!$D:$O,12,FALSE)=0,"",VLOOKUP($A44,'Annex 2 EHV charges'!$D:$O,12,FALSE)),"")</f>
        <v/>
      </c>
    </row>
    <row r="45" spans="1:8" ht="28.5" customHeight="1" x14ac:dyDescent="0.2">
      <c r="A45" s="75" t="str">
        <f t="array" ref="A45">IFERROR(INDEX('Annex 2 EHV charges'!$D$10:$D$11, MATCH(0, IF(ISBLANK('Annex 2 EHV charges'!$D$10:$D$11),1, COUNTIF(A$4:$A44, 'Annex 2 EHV charges'!$D$10:$D$11)), 0)),"")</f>
        <v/>
      </c>
      <c r="B45" s="70" t="str">
        <f>IF($A45="","",VLOOKUP($A45,'Annex 2 EHV charges'!$D:$O,2,0))</f>
        <v/>
      </c>
      <c r="C45" s="76" t="str">
        <f>IF($A45="","",VLOOKUP($A45,'Annex 2 EHV charges'!$D:$O,3,0))</f>
        <v/>
      </c>
      <c r="D45" s="69" t="str">
        <f>IF($A45="","",VLOOKUP($A45,'Annex 2 EHV charges'!$D:$O,4,0))</f>
        <v/>
      </c>
      <c r="E45" s="72" t="str">
        <f>IFERROR(IF(VLOOKUP($A45,'Annex 2 EHV charges'!$D:$O,9,FALSE)=0,"",VLOOKUP($A45,'Annex 2 EHV charges'!$D:$O,9,FALSE)),"")</f>
        <v/>
      </c>
      <c r="F45" s="73" t="str">
        <f>IFERROR(IF(VLOOKUP($A45,'Annex 2 EHV charges'!$D:$O,10,FALSE)=0,"",VLOOKUP($A45,'Annex 2 EHV charges'!$D:$O,10,FALSE)),"")</f>
        <v/>
      </c>
      <c r="G45" s="74" t="str">
        <f>IFERROR(IF(VLOOKUP($A45,'Annex 2 EHV charges'!$D:$O,11,FALSE)=0,"",VLOOKUP($A45,'Annex 2 EHV charges'!$D:$O,11,FALSE)),"")</f>
        <v/>
      </c>
      <c r="H45" s="74" t="str">
        <f>IFERROR(IF(VLOOKUP($A45,'Annex 2 EHV charges'!$D:$O,12,FALSE)=0,"",VLOOKUP($A45,'Annex 2 EHV charges'!$D:$O,12,FALSE)),"")</f>
        <v/>
      </c>
    </row>
    <row r="46" spans="1:8" ht="28.5" customHeight="1" x14ac:dyDescent="0.2">
      <c r="A46" s="75" t="str">
        <f t="array" ref="A46">IFERROR(INDEX('Annex 2 EHV charges'!$D$10:$D$11, MATCH(0, IF(ISBLANK('Annex 2 EHV charges'!$D$10:$D$11),1, COUNTIF(A$4:$A45, 'Annex 2 EHV charges'!$D$10:$D$11)), 0)),"")</f>
        <v/>
      </c>
      <c r="B46" s="70" t="str">
        <f>IF($A46="","",VLOOKUP($A46,'Annex 2 EHV charges'!$D:$O,2,0))</f>
        <v/>
      </c>
      <c r="C46" s="76" t="str">
        <f>IF($A46="","",VLOOKUP($A46,'Annex 2 EHV charges'!$D:$O,3,0))</f>
        <v/>
      </c>
      <c r="D46" s="69" t="str">
        <f>IF($A46="","",VLOOKUP($A46,'Annex 2 EHV charges'!$D:$O,4,0))</f>
        <v/>
      </c>
      <c r="E46" s="72" t="str">
        <f>IFERROR(IF(VLOOKUP($A46,'Annex 2 EHV charges'!$D:$O,9,FALSE)=0,"",VLOOKUP($A46,'Annex 2 EHV charges'!$D:$O,9,FALSE)),"")</f>
        <v/>
      </c>
      <c r="F46" s="73" t="str">
        <f>IFERROR(IF(VLOOKUP($A46,'Annex 2 EHV charges'!$D:$O,10,FALSE)=0,"",VLOOKUP($A46,'Annex 2 EHV charges'!$D:$O,10,FALSE)),"")</f>
        <v/>
      </c>
      <c r="G46" s="74" t="str">
        <f>IFERROR(IF(VLOOKUP($A46,'Annex 2 EHV charges'!$D:$O,11,FALSE)=0,"",VLOOKUP($A46,'Annex 2 EHV charges'!$D:$O,11,FALSE)),"")</f>
        <v/>
      </c>
      <c r="H46" s="74" t="str">
        <f>IFERROR(IF(VLOOKUP($A46,'Annex 2 EHV charges'!$D:$O,12,FALSE)=0,"",VLOOKUP($A46,'Annex 2 EHV charges'!$D:$O,12,FALSE)),"")</f>
        <v/>
      </c>
    </row>
    <row r="47" spans="1:8" ht="28.5" customHeight="1" x14ac:dyDescent="0.2">
      <c r="A47" s="75" t="str">
        <f t="array" ref="A47">IFERROR(INDEX('Annex 2 EHV charges'!$D$10:$D$11, MATCH(0, IF(ISBLANK('Annex 2 EHV charges'!$D$10:$D$11),1, COUNTIF(A$4:$A46, 'Annex 2 EHV charges'!$D$10:$D$11)), 0)),"")</f>
        <v/>
      </c>
      <c r="B47" s="70" t="str">
        <f>IF($A47="","",VLOOKUP($A47,'Annex 2 EHV charges'!$D:$O,2,0))</f>
        <v/>
      </c>
      <c r="C47" s="76" t="str">
        <f>IF($A47="","",VLOOKUP($A47,'Annex 2 EHV charges'!$D:$O,3,0))</f>
        <v/>
      </c>
      <c r="D47" s="69" t="str">
        <f>IF($A47="","",VLOOKUP($A47,'Annex 2 EHV charges'!$D:$O,4,0))</f>
        <v/>
      </c>
      <c r="E47" s="72" t="str">
        <f>IFERROR(IF(VLOOKUP($A47,'Annex 2 EHV charges'!$D:$O,9,FALSE)=0,"",VLOOKUP($A47,'Annex 2 EHV charges'!$D:$O,9,FALSE)),"")</f>
        <v/>
      </c>
      <c r="F47" s="73" t="str">
        <f>IFERROR(IF(VLOOKUP($A47,'Annex 2 EHV charges'!$D:$O,10,FALSE)=0,"",VLOOKUP($A47,'Annex 2 EHV charges'!$D:$O,10,FALSE)),"")</f>
        <v/>
      </c>
      <c r="G47" s="74" t="str">
        <f>IFERROR(IF(VLOOKUP($A47,'Annex 2 EHV charges'!$D:$O,11,FALSE)=0,"",VLOOKUP($A47,'Annex 2 EHV charges'!$D:$O,11,FALSE)),"")</f>
        <v/>
      </c>
      <c r="H47" s="74" t="str">
        <f>IFERROR(IF(VLOOKUP($A47,'Annex 2 EHV charges'!$D:$O,12,FALSE)=0,"",VLOOKUP($A47,'Annex 2 EHV charges'!$D:$O,12,FALSE)),"")</f>
        <v/>
      </c>
    </row>
    <row r="48" spans="1:8" ht="28.5" customHeight="1" x14ac:dyDescent="0.2">
      <c r="A48" s="75" t="str">
        <f t="array" ref="A48">IFERROR(INDEX('Annex 2 EHV charges'!$D$10:$D$11, MATCH(0, IF(ISBLANK('Annex 2 EHV charges'!$D$10:$D$11),1, COUNTIF(A$4:$A47, 'Annex 2 EHV charges'!$D$10:$D$11)), 0)),"")</f>
        <v/>
      </c>
      <c r="B48" s="70" t="str">
        <f>IF($A48="","",VLOOKUP($A48,'Annex 2 EHV charges'!$D:$O,2,0))</f>
        <v/>
      </c>
      <c r="C48" s="76" t="str">
        <f>IF($A48="","",VLOOKUP($A48,'Annex 2 EHV charges'!$D:$O,3,0))</f>
        <v/>
      </c>
      <c r="D48" s="69" t="str">
        <f>IF($A48="","",VLOOKUP($A48,'Annex 2 EHV charges'!$D:$O,4,0))</f>
        <v/>
      </c>
      <c r="E48" s="72" t="str">
        <f>IFERROR(IF(VLOOKUP($A48,'Annex 2 EHV charges'!$D:$O,9,FALSE)=0,"",VLOOKUP($A48,'Annex 2 EHV charges'!$D:$O,9,FALSE)),"")</f>
        <v/>
      </c>
      <c r="F48" s="73" t="str">
        <f>IFERROR(IF(VLOOKUP($A48,'Annex 2 EHV charges'!$D:$O,10,FALSE)=0,"",VLOOKUP($A48,'Annex 2 EHV charges'!$D:$O,10,FALSE)),"")</f>
        <v/>
      </c>
      <c r="G48" s="74" t="str">
        <f>IFERROR(IF(VLOOKUP($A48,'Annex 2 EHV charges'!$D:$O,11,FALSE)=0,"",VLOOKUP($A48,'Annex 2 EHV charges'!$D:$O,11,FALSE)),"")</f>
        <v/>
      </c>
      <c r="H48" s="74" t="str">
        <f>IFERROR(IF(VLOOKUP($A48,'Annex 2 EHV charges'!$D:$O,12,FALSE)=0,"",VLOOKUP($A48,'Annex 2 EHV charges'!$D:$O,12,FALSE)),"")</f>
        <v/>
      </c>
    </row>
    <row r="49" spans="1:8" ht="28.5" customHeight="1" x14ac:dyDescent="0.2">
      <c r="A49" s="75" t="str">
        <f t="array" ref="A49">IFERROR(INDEX('Annex 2 EHV charges'!$D$10:$D$11, MATCH(0, IF(ISBLANK('Annex 2 EHV charges'!$D$10:$D$11),1, COUNTIF(A$4:$A48, 'Annex 2 EHV charges'!$D$10:$D$11)), 0)),"")</f>
        <v/>
      </c>
      <c r="B49" s="70" t="str">
        <f>IF($A49="","",VLOOKUP($A49,'Annex 2 EHV charges'!$D:$O,2,0))</f>
        <v/>
      </c>
      <c r="C49" s="76" t="str">
        <f>IF($A49="","",VLOOKUP($A49,'Annex 2 EHV charges'!$D:$O,3,0))</f>
        <v/>
      </c>
      <c r="D49" s="69" t="str">
        <f>IF($A49="","",VLOOKUP($A49,'Annex 2 EHV charges'!$D:$O,4,0))</f>
        <v/>
      </c>
      <c r="E49" s="72" t="str">
        <f>IFERROR(IF(VLOOKUP($A49,'Annex 2 EHV charges'!$D:$O,9,FALSE)=0,"",VLOOKUP($A49,'Annex 2 EHV charges'!$D:$O,9,FALSE)),"")</f>
        <v/>
      </c>
      <c r="F49" s="73" t="str">
        <f>IFERROR(IF(VLOOKUP($A49,'Annex 2 EHV charges'!$D:$O,10,FALSE)=0,"",VLOOKUP($A49,'Annex 2 EHV charges'!$D:$O,10,FALSE)),"")</f>
        <v/>
      </c>
      <c r="G49" s="74" t="str">
        <f>IFERROR(IF(VLOOKUP($A49,'Annex 2 EHV charges'!$D:$O,11,FALSE)=0,"",VLOOKUP($A49,'Annex 2 EHV charges'!$D:$O,11,FALSE)),"")</f>
        <v/>
      </c>
      <c r="H49" s="74" t="str">
        <f>IFERROR(IF(VLOOKUP($A49,'Annex 2 EHV charges'!$D:$O,12,FALSE)=0,"",VLOOKUP($A49,'Annex 2 EHV charges'!$D:$O,12,FALSE)),"")</f>
        <v/>
      </c>
    </row>
    <row r="50" spans="1:8" ht="28.5" customHeight="1" x14ac:dyDescent="0.2">
      <c r="A50" s="75" t="str">
        <f t="array" ref="A50">IFERROR(INDEX('Annex 2 EHV charges'!$D$10:$D$11, MATCH(0, IF(ISBLANK('Annex 2 EHV charges'!$D$10:$D$11),1, COUNTIF(A$4:$A49, 'Annex 2 EHV charges'!$D$10:$D$11)), 0)),"")</f>
        <v/>
      </c>
      <c r="B50" s="70" t="str">
        <f>IF($A50="","",VLOOKUP($A50,'Annex 2 EHV charges'!$D:$O,2,0))</f>
        <v/>
      </c>
      <c r="C50" s="76" t="str">
        <f>IF($A50="","",VLOOKUP($A50,'Annex 2 EHV charges'!$D:$O,3,0))</f>
        <v/>
      </c>
      <c r="D50" s="69" t="str">
        <f>IF($A50="","",VLOOKUP($A50,'Annex 2 EHV charges'!$D:$O,4,0))</f>
        <v/>
      </c>
      <c r="E50" s="72" t="str">
        <f>IFERROR(IF(VLOOKUP($A50,'Annex 2 EHV charges'!$D:$O,9,FALSE)=0,"",VLOOKUP($A50,'Annex 2 EHV charges'!$D:$O,9,FALSE)),"")</f>
        <v/>
      </c>
      <c r="F50" s="73" t="str">
        <f>IFERROR(IF(VLOOKUP($A50,'Annex 2 EHV charges'!$D:$O,10,FALSE)=0,"",VLOOKUP($A50,'Annex 2 EHV charges'!$D:$O,10,FALSE)),"")</f>
        <v/>
      </c>
      <c r="G50" s="74" t="str">
        <f>IFERROR(IF(VLOOKUP($A50,'Annex 2 EHV charges'!$D:$O,11,FALSE)=0,"",VLOOKUP($A50,'Annex 2 EHV charges'!$D:$O,11,FALSE)),"")</f>
        <v/>
      </c>
      <c r="H50" s="74" t="str">
        <f>IFERROR(IF(VLOOKUP($A50,'Annex 2 EHV charges'!$D:$O,12,FALSE)=0,"",VLOOKUP($A50,'Annex 2 EHV charges'!$D:$O,12,FALSE)),"")</f>
        <v/>
      </c>
    </row>
    <row r="51" spans="1:8" ht="28.5" customHeight="1" x14ac:dyDescent="0.2">
      <c r="A51" s="75" t="str">
        <f t="array" ref="A51">IFERROR(INDEX('Annex 2 EHV charges'!$D$10:$D$11, MATCH(0, IF(ISBLANK('Annex 2 EHV charges'!$D$10:$D$11),1, COUNTIF(A$4:$A50, 'Annex 2 EHV charges'!$D$10:$D$11)), 0)),"")</f>
        <v/>
      </c>
      <c r="B51" s="70" t="str">
        <f>IF($A51="","",VLOOKUP($A51,'Annex 2 EHV charges'!$D:$O,2,0))</f>
        <v/>
      </c>
      <c r="C51" s="76" t="str">
        <f>IF($A51="","",VLOOKUP($A51,'Annex 2 EHV charges'!$D:$O,3,0))</f>
        <v/>
      </c>
      <c r="D51" s="69" t="str">
        <f>IF($A51="","",VLOOKUP($A51,'Annex 2 EHV charges'!$D:$O,4,0))</f>
        <v/>
      </c>
      <c r="E51" s="72" t="str">
        <f>IFERROR(IF(VLOOKUP($A51,'Annex 2 EHV charges'!$D:$O,9,FALSE)=0,"",VLOOKUP($A51,'Annex 2 EHV charges'!$D:$O,9,FALSE)),"")</f>
        <v/>
      </c>
      <c r="F51" s="73" t="str">
        <f>IFERROR(IF(VLOOKUP($A51,'Annex 2 EHV charges'!$D:$O,10,FALSE)=0,"",VLOOKUP($A51,'Annex 2 EHV charges'!$D:$O,10,FALSE)),"")</f>
        <v/>
      </c>
      <c r="G51" s="74" t="str">
        <f>IFERROR(IF(VLOOKUP($A51,'Annex 2 EHV charges'!$D:$O,11,FALSE)=0,"",VLOOKUP($A51,'Annex 2 EHV charges'!$D:$O,11,FALSE)),"")</f>
        <v/>
      </c>
      <c r="H51" s="74" t="str">
        <f>IFERROR(IF(VLOOKUP($A51,'Annex 2 EHV charges'!$D:$O,12,FALSE)=0,"",VLOOKUP($A51,'Annex 2 EHV charges'!$D:$O,12,FALSE)),"")</f>
        <v/>
      </c>
    </row>
    <row r="52" spans="1:8" ht="28.5" customHeight="1" x14ac:dyDescent="0.2">
      <c r="A52" s="75" t="str">
        <f t="array" ref="A52">IFERROR(INDEX('Annex 2 EHV charges'!$D$10:$D$11, MATCH(0, IF(ISBLANK('Annex 2 EHV charges'!$D$10:$D$11),1, COUNTIF(A$4:$A51, 'Annex 2 EHV charges'!$D$10:$D$11)), 0)),"")</f>
        <v/>
      </c>
      <c r="B52" s="70" t="str">
        <f>IF($A52="","",VLOOKUP($A52,'Annex 2 EHV charges'!$D:$O,2,0))</f>
        <v/>
      </c>
      <c r="C52" s="76" t="str">
        <f>IF($A52="","",VLOOKUP($A52,'Annex 2 EHV charges'!$D:$O,3,0))</f>
        <v/>
      </c>
      <c r="D52" s="69" t="str">
        <f>IF($A52="","",VLOOKUP($A52,'Annex 2 EHV charges'!$D:$O,4,0))</f>
        <v/>
      </c>
      <c r="E52" s="72" t="str">
        <f>IFERROR(IF(VLOOKUP($A52,'Annex 2 EHV charges'!$D:$O,9,FALSE)=0,"",VLOOKUP($A52,'Annex 2 EHV charges'!$D:$O,9,FALSE)),"")</f>
        <v/>
      </c>
      <c r="F52" s="73" t="str">
        <f>IFERROR(IF(VLOOKUP($A52,'Annex 2 EHV charges'!$D:$O,10,FALSE)=0,"",VLOOKUP($A52,'Annex 2 EHV charges'!$D:$O,10,FALSE)),"")</f>
        <v/>
      </c>
      <c r="G52" s="74" t="str">
        <f>IFERROR(IF(VLOOKUP($A52,'Annex 2 EHV charges'!$D:$O,11,FALSE)=0,"",VLOOKUP($A52,'Annex 2 EHV charges'!$D:$O,11,FALSE)),"")</f>
        <v/>
      </c>
      <c r="H52" s="74" t="str">
        <f>IFERROR(IF(VLOOKUP($A52,'Annex 2 EHV charges'!$D:$O,12,FALSE)=0,"",VLOOKUP($A52,'Annex 2 EHV charges'!$D:$O,12,FALSE)),"")</f>
        <v/>
      </c>
    </row>
    <row r="53" spans="1:8" ht="28.5" customHeight="1" x14ac:dyDescent="0.2">
      <c r="A53" s="75" t="str">
        <f t="array" ref="A53">IFERROR(INDEX('Annex 2 EHV charges'!$D$10:$D$11, MATCH(0, IF(ISBLANK('Annex 2 EHV charges'!$D$10:$D$11),1, COUNTIF(A$4:$A52, 'Annex 2 EHV charges'!$D$10:$D$11)), 0)),"")</f>
        <v/>
      </c>
      <c r="B53" s="70" t="str">
        <f>IF($A53="","",VLOOKUP($A53,'Annex 2 EHV charges'!$D:$O,2,0))</f>
        <v/>
      </c>
      <c r="C53" s="76" t="str">
        <f>IF($A53="","",VLOOKUP($A53,'Annex 2 EHV charges'!$D:$O,3,0))</f>
        <v/>
      </c>
      <c r="D53" s="69" t="str">
        <f>IF($A53="","",VLOOKUP($A53,'Annex 2 EHV charges'!$D:$O,4,0))</f>
        <v/>
      </c>
      <c r="E53" s="72" t="str">
        <f>IFERROR(IF(VLOOKUP($A53,'Annex 2 EHV charges'!$D:$O,9,FALSE)=0,"",VLOOKUP($A53,'Annex 2 EHV charges'!$D:$O,9,FALSE)),"")</f>
        <v/>
      </c>
      <c r="F53" s="73" t="str">
        <f>IFERROR(IF(VLOOKUP($A53,'Annex 2 EHV charges'!$D:$O,10,FALSE)=0,"",VLOOKUP($A53,'Annex 2 EHV charges'!$D:$O,10,FALSE)),"")</f>
        <v/>
      </c>
      <c r="G53" s="74" t="str">
        <f>IFERROR(IF(VLOOKUP($A53,'Annex 2 EHV charges'!$D:$O,11,FALSE)=0,"",VLOOKUP($A53,'Annex 2 EHV charges'!$D:$O,11,FALSE)),"")</f>
        <v/>
      </c>
      <c r="H53" s="74" t="str">
        <f>IFERROR(IF(VLOOKUP($A53,'Annex 2 EHV charges'!$D:$O,12,FALSE)=0,"",VLOOKUP($A53,'Annex 2 EHV charges'!$D:$O,12,FALSE)),"")</f>
        <v/>
      </c>
    </row>
    <row r="54" spans="1:8" ht="28.5" customHeight="1" x14ac:dyDescent="0.2">
      <c r="A54" s="75" t="str">
        <f t="array" ref="A54">IFERROR(INDEX('Annex 2 EHV charges'!$D$10:$D$11, MATCH(0, IF(ISBLANK('Annex 2 EHV charges'!$D$10:$D$11),1, COUNTIF(A$4:$A53, 'Annex 2 EHV charges'!$D$10:$D$11)), 0)),"")</f>
        <v/>
      </c>
      <c r="B54" s="70" t="str">
        <f>IF($A54="","",VLOOKUP($A54,'Annex 2 EHV charges'!$D:$O,2,0))</f>
        <v/>
      </c>
      <c r="C54" s="76" t="str">
        <f>IF($A54="","",VLOOKUP($A54,'Annex 2 EHV charges'!$D:$O,3,0))</f>
        <v/>
      </c>
      <c r="D54" s="69" t="str">
        <f>IF($A54="","",VLOOKUP($A54,'Annex 2 EHV charges'!$D:$O,4,0))</f>
        <v/>
      </c>
      <c r="E54" s="72" t="str">
        <f>IFERROR(IF(VLOOKUP($A54,'Annex 2 EHV charges'!$D:$O,9,FALSE)=0,"",VLOOKUP($A54,'Annex 2 EHV charges'!$D:$O,9,FALSE)),"")</f>
        <v/>
      </c>
      <c r="F54" s="73" t="str">
        <f>IFERROR(IF(VLOOKUP($A54,'Annex 2 EHV charges'!$D:$O,10,FALSE)=0,"",VLOOKUP($A54,'Annex 2 EHV charges'!$D:$O,10,FALSE)),"")</f>
        <v/>
      </c>
      <c r="G54" s="74" t="str">
        <f>IFERROR(IF(VLOOKUP($A54,'Annex 2 EHV charges'!$D:$O,11,FALSE)=0,"",VLOOKUP($A54,'Annex 2 EHV charges'!$D:$O,11,FALSE)),"")</f>
        <v/>
      </c>
      <c r="H54" s="74" t="str">
        <f>IFERROR(IF(VLOOKUP($A54,'Annex 2 EHV charges'!$D:$O,12,FALSE)=0,"",VLOOKUP($A54,'Annex 2 EHV charges'!$D:$O,12,FALSE)),"")</f>
        <v/>
      </c>
    </row>
    <row r="55" spans="1:8" ht="28.5" customHeight="1" x14ac:dyDescent="0.2">
      <c r="A55" s="75" t="str">
        <f t="array" ref="A55">IFERROR(INDEX('Annex 2 EHV charges'!$D$10:$D$11, MATCH(0, IF(ISBLANK('Annex 2 EHV charges'!$D$10:$D$11),1, COUNTIF(A$4:$A54, 'Annex 2 EHV charges'!$D$10:$D$11)), 0)),"")</f>
        <v/>
      </c>
      <c r="B55" s="70" t="str">
        <f>IF($A55="","",VLOOKUP($A55,'Annex 2 EHV charges'!$D:$O,2,0))</f>
        <v/>
      </c>
      <c r="C55" s="76" t="str">
        <f>IF($A55="","",VLOOKUP($A55,'Annex 2 EHV charges'!$D:$O,3,0))</f>
        <v/>
      </c>
      <c r="D55" s="69" t="str">
        <f>IF($A55="","",VLOOKUP($A55,'Annex 2 EHV charges'!$D:$O,4,0))</f>
        <v/>
      </c>
      <c r="E55" s="72" t="str">
        <f>IFERROR(IF(VLOOKUP($A55,'Annex 2 EHV charges'!$D:$O,9,FALSE)=0,"",VLOOKUP($A55,'Annex 2 EHV charges'!$D:$O,9,FALSE)),"")</f>
        <v/>
      </c>
      <c r="F55" s="73" t="str">
        <f>IFERROR(IF(VLOOKUP($A55,'Annex 2 EHV charges'!$D:$O,10,FALSE)=0,"",VLOOKUP($A55,'Annex 2 EHV charges'!$D:$O,10,FALSE)),"")</f>
        <v/>
      </c>
      <c r="G55" s="74" t="str">
        <f>IFERROR(IF(VLOOKUP($A55,'Annex 2 EHV charges'!$D:$O,11,FALSE)=0,"",VLOOKUP($A55,'Annex 2 EHV charges'!$D:$O,11,FALSE)),"")</f>
        <v/>
      </c>
      <c r="H55" s="74" t="str">
        <f>IFERROR(IF(VLOOKUP($A55,'Annex 2 EHV charges'!$D:$O,12,FALSE)=0,"",VLOOKUP($A55,'Annex 2 EHV charges'!$D:$O,12,FALSE)),"")</f>
        <v/>
      </c>
    </row>
    <row r="56" spans="1:8" ht="28.5" customHeight="1" x14ac:dyDescent="0.2">
      <c r="A56" s="75" t="str">
        <f t="array" ref="A56">IFERROR(INDEX('Annex 2 EHV charges'!$D$10:$D$11, MATCH(0, IF(ISBLANK('Annex 2 EHV charges'!$D$10:$D$11),1, COUNTIF(A$4:$A55, 'Annex 2 EHV charges'!$D$10:$D$11)), 0)),"")</f>
        <v/>
      </c>
      <c r="B56" s="70" t="str">
        <f>IF($A56="","",VLOOKUP($A56,'Annex 2 EHV charges'!$D:$O,2,0))</f>
        <v/>
      </c>
      <c r="C56" s="76" t="str">
        <f>IF($A56="","",VLOOKUP($A56,'Annex 2 EHV charges'!$D:$O,3,0))</f>
        <v/>
      </c>
      <c r="D56" s="69" t="str">
        <f>IF($A56="","",VLOOKUP($A56,'Annex 2 EHV charges'!$D:$O,4,0))</f>
        <v/>
      </c>
      <c r="E56" s="72" t="str">
        <f>IFERROR(IF(VLOOKUP($A56,'Annex 2 EHV charges'!$D:$O,9,FALSE)=0,"",VLOOKUP($A56,'Annex 2 EHV charges'!$D:$O,9,FALSE)),"")</f>
        <v/>
      </c>
      <c r="F56" s="73" t="str">
        <f>IFERROR(IF(VLOOKUP($A56,'Annex 2 EHV charges'!$D:$O,10,FALSE)=0,"",VLOOKUP($A56,'Annex 2 EHV charges'!$D:$O,10,FALSE)),"")</f>
        <v/>
      </c>
      <c r="G56" s="74" t="str">
        <f>IFERROR(IF(VLOOKUP($A56,'Annex 2 EHV charges'!$D:$O,11,FALSE)=0,"",VLOOKUP($A56,'Annex 2 EHV charges'!$D:$O,11,FALSE)),"")</f>
        <v/>
      </c>
      <c r="H56" s="74" t="str">
        <f>IFERROR(IF(VLOOKUP($A56,'Annex 2 EHV charges'!$D:$O,12,FALSE)=0,"",VLOOKUP($A56,'Annex 2 EHV charges'!$D:$O,12,FALSE)),"")</f>
        <v/>
      </c>
    </row>
    <row r="57" spans="1:8" ht="28.5" customHeight="1" x14ac:dyDescent="0.2">
      <c r="A57" s="75" t="str">
        <f t="array" ref="A57">IFERROR(INDEX('Annex 2 EHV charges'!$D$10:$D$11, MATCH(0, IF(ISBLANK('Annex 2 EHV charges'!$D$10:$D$11),1, COUNTIF(A$4:$A56, 'Annex 2 EHV charges'!$D$10:$D$11)), 0)),"")</f>
        <v/>
      </c>
      <c r="B57" s="70" t="str">
        <f>IF($A57="","",VLOOKUP($A57,'Annex 2 EHV charges'!$D:$O,2,0))</f>
        <v/>
      </c>
      <c r="C57" s="76" t="str">
        <f>IF($A57="","",VLOOKUP($A57,'Annex 2 EHV charges'!$D:$O,3,0))</f>
        <v/>
      </c>
      <c r="D57" s="69" t="str">
        <f>IF($A57="","",VLOOKUP($A57,'Annex 2 EHV charges'!$D:$O,4,0))</f>
        <v/>
      </c>
      <c r="E57" s="72" t="str">
        <f>IFERROR(IF(VLOOKUP($A57,'Annex 2 EHV charges'!$D:$O,9,FALSE)=0,"",VLOOKUP($A57,'Annex 2 EHV charges'!$D:$O,9,FALSE)),"")</f>
        <v/>
      </c>
      <c r="F57" s="73" t="str">
        <f>IFERROR(IF(VLOOKUP($A57,'Annex 2 EHV charges'!$D:$O,10,FALSE)=0,"",VLOOKUP($A57,'Annex 2 EHV charges'!$D:$O,10,FALSE)),"")</f>
        <v/>
      </c>
      <c r="G57" s="74" t="str">
        <f>IFERROR(IF(VLOOKUP($A57,'Annex 2 EHV charges'!$D:$O,11,FALSE)=0,"",VLOOKUP($A57,'Annex 2 EHV charges'!$D:$O,11,FALSE)),"")</f>
        <v/>
      </c>
      <c r="H57" s="74" t="str">
        <f>IFERROR(IF(VLOOKUP($A57,'Annex 2 EHV charges'!$D:$O,12,FALSE)=0,"",VLOOKUP($A57,'Annex 2 EHV charges'!$D:$O,12,FALSE)),"")</f>
        <v/>
      </c>
    </row>
    <row r="58" spans="1:8" ht="28.5" customHeight="1" x14ac:dyDescent="0.2">
      <c r="A58" s="75" t="str">
        <f t="array" ref="A58">IFERROR(INDEX('Annex 2 EHV charges'!$D$10:$D$11, MATCH(0, IF(ISBLANK('Annex 2 EHV charges'!$D$10:$D$11),1, COUNTIF(A$4:$A57, 'Annex 2 EHV charges'!$D$10:$D$11)), 0)),"")</f>
        <v/>
      </c>
      <c r="B58" s="70" t="str">
        <f>IF($A58="","",VLOOKUP($A58,'Annex 2 EHV charges'!$D:$O,2,0))</f>
        <v/>
      </c>
      <c r="C58" s="76" t="str">
        <f>IF($A58="","",VLOOKUP($A58,'Annex 2 EHV charges'!$D:$O,3,0))</f>
        <v/>
      </c>
      <c r="D58" s="69" t="str">
        <f>IF($A58="","",VLOOKUP($A58,'Annex 2 EHV charges'!$D:$O,4,0))</f>
        <v/>
      </c>
      <c r="E58" s="72" t="str">
        <f>IFERROR(IF(VLOOKUP($A58,'Annex 2 EHV charges'!$D:$O,9,FALSE)=0,"",VLOOKUP($A58,'Annex 2 EHV charges'!$D:$O,9,FALSE)),"")</f>
        <v/>
      </c>
      <c r="F58" s="73" t="str">
        <f>IFERROR(IF(VLOOKUP($A58,'Annex 2 EHV charges'!$D:$O,10,FALSE)=0,"",VLOOKUP($A58,'Annex 2 EHV charges'!$D:$O,10,FALSE)),"")</f>
        <v/>
      </c>
      <c r="G58" s="74" t="str">
        <f>IFERROR(IF(VLOOKUP($A58,'Annex 2 EHV charges'!$D:$O,11,FALSE)=0,"",VLOOKUP($A58,'Annex 2 EHV charges'!$D:$O,11,FALSE)),"")</f>
        <v/>
      </c>
      <c r="H58" s="74" t="str">
        <f>IFERROR(IF(VLOOKUP($A58,'Annex 2 EHV charges'!$D:$O,12,FALSE)=0,"",VLOOKUP($A58,'Annex 2 EHV charges'!$D:$O,12,FALSE)),"")</f>
        <v/>
      </c>
    </row>
    <row r="59" spans="1:8" ht="28.5" customHeight="1" x14ac:dyDescent="0.2">
      <c r="A59" s="75" t="str">
        <f t="array" ref="A59">IFERROR(INDEX('Annex 2 EHV charges'!$D$10:$D$11, MATCH(0, IF(ISBLANK('Annex 2 EHV charges'!$D$10:$D$11),1, COUNTIF(A$4:$A58, 'Annex 2 EHV charges'!$D$10:$D$11)), 0)),"")</f>
        <v/>
      </c>
      <c r="B59" s="70" t="str">
        <f>IF($A59="","",VLOOKUP($A59,'Annex 2 EHV charges'!$D:$O,2,0))</f>
        <v/>
      </c>
      <c r="C59" s="76" t="str">
        <f>IF($A59="","",VLOOKUP($A59,'Annex 2 EHV charges'!$D:$O,3,0))</f>
        <v/>
      </c>
      <c r="D59" s="69" t="str">
        <f>IF($A59="","",VLOOKUP($A59,'Annex 2 EHV charges'!$D:$O,4,0))</f>
        <v/>
      </c>
      <c r="E59" s="72" t="str">
        <f>IFERROR(IF(VLOOKUP($A59,'Annex 2 EHV charges'!$D:$O,9,FALSE)=0,"",VLOOKUP($A59,'Annex 2 EHV charges'!$D:$O,9,FALSE)),"")</f>
        <v/>
      </c>
      <c r="F59" s="73" t="str">
        <f>IFERROR(IF(VLOOKUP($A59,'Annex 2 EHV charges'!$D:$O,10,FALSE)=0,"",VLOOKUP($A59,'Annex 2 EHV charges'!$D:$O,10,FALSE)),"")</f>
        <v/>
      </c>
      <c r="G59" s="74" t="str">
        <f>IFERROR(IF(VLOOKUP($A59,'Annex 2 EHV charges'!$D:$O,11,FALSE)=0,"",VLOOKUP($A59,'Annex 2 EHV charges'!$D:$O,11,FALSE)),"")</f>
        <v/>
      </c>
      <c r="H59" s="74" t="str">
        <f>IFERROR(IF(VLOOKUP($A59,'Annex 2 EHV charges'!$D:$O,12,FALSE)=0,"",VLOOKUP($A59,'Annex 2 EHV charges'!$D:$O,12,FALSE)),"")</f>
        <v/>
      </c>
    </row>
    <row r="60" spans="1:8" ht="28.5" customHeight="1" x14ac:dyDescent="0.2">
      <c r="A60" s="75" t="str">
        <f t="array" ref="A60">IFERROR(INDEX('Annex 2 EHV charges'!$D$10:$D$11, MATCH(0, IF(ISBLANK('Annex 2 EHV charges'!$D$10:$D$11),1, COUNTIF(A$4:$A59, 'Annex 2 EHV charges'!$D$10:$D$11)), 0)),"")</f>
        <v/>
      </c>
      <c r="B60" s="70" t="str">
        <f>IF($A60="","",VLOOKUP($A60,'Annex 2 EHV charges'!$D:$O,2,0))</f>
        <v/>
      </c>
      <c r="C60" s="76" t="str">
        <f>IF($A60="","",VLOOKUP($A60,'Annex 2 EHV charges'!$D:$O,3,0))</f>
        <v/>
      </c>
      <c r="D60" s="69" t="str">
        <f>IF($A60="","",VLOOKUP($A60,'Annex 2 EHV charges'!$D:$O,4,0))</f>
        <v/>
      </c>
      <c r="E60" s="72" t="str">
        <f>IFERROR(IF(VLOOKUP($A60,'Annex 2 EHV charges'!$D:$O,9,FALSE)=0,"",VLOOKUP($A60,'Annex 2 EHV charges'!$D:$O,9,FALSE)),"")</f>
        <v/>
      </c>
      <c r="F60" s="73" t="str">
        <f>IFERROR(IF(VLOOKUP($A60,'Annex 2 EHV charges'!$D:$O,10,FALSE)=0,"",VLOOKUP($A60,'Annex 2 EHV charges'!$D:$O,10,FALSE)),"")</f>
        <v/>
      </c>
      <c r="G60" s="74" t="str">
        <f>IFERROR(IF(VLOOKUP($A60,'Annex 2 EHV charges'!$D:$O,11,FALSE)=0,"",VLOOKUP($A60,'Annex 2 EHV charges'!$D:$O,11,FALSE)),"")</f>
        <v/>
      </c>
      <c r="H60" s="74" t="str">
        <f>IFERROR(IF(VLOOKUP($A60,'Annex 2 EHV charges'!$D:$O,12,FALSE)=0,"",VLOOKUP($A60,'Annex 2 EHV charges'!$D:$O,12,FALSE)),"")</f>
        <v/>
      </c>
    </row>
    <row r="61" spans="1:8" ht="28.5" customHeight="1" x14ac:dyDescent="0.2">
      <c r="A61" s="75" t="str">
        <f t="array" ref="A61">IFERROR(INDEX('Annex 2 EHV charges'!$D$10:$D$11, MATCH(0, IF(ISBLANK('Annex 2 EHV charges'!$D$10:$D$11),1, COUNTIF(A$4:$A60, 'Annex 2 EHV charges'!$D$10:$D$11)), 0)),"")</f>
        <v/>
      </c>
      <c r="B61" s="70" t="str">
        <f>IF($A61="","",VLOOKUP($A61,'Annex 2 EHV charges'!$D:$O,2,0))</f>
        <v/>
      </c>
      <c r="C61" s="76" t="str">
        <f>IF($A61="","",VLOOKUP($A61,'Annex 2 EHV charges'!$D:$O,3,0))</f>
        <v/>
      </c>
      <c r="D61" s="69" t="str">
        <f>IF($A61="","",VLOOKUP($A61,'Annex 2 EHV charges'!$D:$O,4,0))</f>
        <v/>
      </c>
      <c r="E61" s="72" t="str">
        <f>IFERROR(IF(VLOOKUP($A61,'Annex 2 EHV charges'!$D:$O,9,FALSE)=0,"",VLOOKUP($A61,'Annex 2 EHV charges'!$D:$O,9,FALSE)),"")</f>
        <v/>
      </c>
      <c r="F61" s="73" t="str">
        <f>IFERROR(IF(VLOOKUP($A61,'Annex 2 EHV charges'!$D:$O,10,FALSE)=0,"",VLOOKUP($A61,'Annex 2 EHV charges'!$D:$O,10,FALSE)),"")</f>
        <v/>
      </c>
      <c r="G61" s="74" t="str">
        <f>IFERROR(IF(VLOOKUP($A61,'Annex 2 EHV charges'!$D:$O,11,FALSE)=0,"",VLOOKUP($A61,'Annex 2 EHV charges'!$D:$O,11,FALSE)),"")</f>
        <v/>
      </c>
      <c r="H61" s="74" t="str">
        <f>IFERROR(IF(VLOOKUP($A61,'Annex 2 EHV charges'!$D:$O,12,FALSE)=0,"",VLOOKUP($A61,'Annex 2 EHV charges'!$D:$O,12,FALSE)),"")</f>
        <v/>
      </c>
    </row>
    <row r="62" spans="1:8" ht="28.5" customHeight="1" x14ac:dyDescent="0.2">
      <c r="A62" s="75" t="str">
        <f t="array" ref="A62">IFERROR(INDEX('Annex 2 EHV charges'!$D$10:$D$11, MATCH(0, IF(ISBLANK('Annex 2 EHV charges'!$D$10:$D$11),1, COUNTIF(A$4:$A61, 'Annex 2 EHV charges'!$D$10:$D$11)), 0)),"")</f>
        <v/>
      </c>
      <c r="B62" s="70" t="str">
        <f>IF($A62="","",VLOOKUP($A62,'Annex 2 EHV charges'!$D:$O,2,0))</f>
        <v/>
      </c>
      <c r="C62" s="76" t="str">
        <f>IF($A62="","",VLOOKUP($A62,'Annex 2 EHV charges'!$D:$O,3,0))</f>
        <v/>
      </c>
      <c r="D62" s="69" t="str">
        <f>IF($A62="","",VLOOKUP($A62,'Annex 2 EHV charges'!$D:$O,4,0))</f>
        <v/>
      </c>
      <c r="E62" s="72" t="str">
        <f>IFERROR(IF(VLOOKUP($A62,'Annex 2 EHV charges'!$D:$O,9,FALSE)=0,"",VLOOKUP($A62,'Annex 2 EHV charges'!$D:$O,9,FALSE)),"")</f>
        <v/>
      </c>
      <c r="F62" s="73" t="str">
        <f>IFERROR(IF(VLOOKUP($A62,'Annex 2 EHV charges'!$D:$O,10,FALSE)=0,"",VLOOKUP($A62,'Annex 2 EHV charges'!$D:$O,10,FALSE)),"")</f>
        <v/>
      </c>
      <c r="G62" s="74" t="str">
        <f>IFERROR(IF(VLOOKUP($A62,'Annex 2 EHV charges'!$D:$O,11,FALSE)=0,"",VLOOKUP($A62,'Annex 2 EHV charges'!$D:$O,11,FALSE)),"")</f>
        <v/>
      </c>
      <c r="H62" s="74" t="str">
        <f>IFERROR(IF(VLOOKUP($A62,'Annex 2 EHV charges'!$D:$O,12,FALSE)=0,"",VLOOKUP($A62,'Annex 2 EHV charges'!$D:$O,12,FALSE)),"")</f>
        <v/>
      </c>
    </row>
    <row r="63" spans="1:8" ht="28.5" customHeight="1" x14ac:dyDescent="0.2">
      <c r="A63" s="75" t="str">
        <f t="array" ref="A63">IFERROR(INDEX('Annex 2 EHV charges'!$D$10:$D$11, MATCH(0, IF(ISBLANK('Annex 2 EHV charges'!$D$10:$D$11),1, COUNTIF(A$4:$A62, 'Annex 2 EHV charges'!$D$10:$D$11)), 0)),"")</f>
        <v/>
      </c>
      <c r="B63" s="70" t="str">
        <f>IF($A63="","",VLOOKUP($A63,'Annex 2 EHV charges'!$D:$O,2,0))</f>
        <v/>
      </c>
      <c r="C63" s="76" t="str">
        <f>IF($A63="","",VLOOKUP($A63,'Annex 2 EHV charges'!$D:$O,3,0))</f>
        <v/>
      </c>
      <c r="D63" s="69" t="str">
        <f>IF($A63="","",VLOOKUP($A63,'Annex 2 EHV charges'!$D:$O,4,0))</f>
        <v/>
      </c>
      <c r="E63" s="72" t="str">
        <f>IFERROR(IF(VLOOKUP($A63,'Annex 2 EHV charges'!$D:$O,9,FALSE)=0,"",VLOOKUP($A63,'Annex 2 EHV charges'!$D:$O,9,FALSE)),"")</f>
        <v/>
      </c>
      <c r="F63" s="73" t="str">
        <f>IFERROR(IF(VLOOKUP($A63,'Annex 2 EHV charges'!$D:$O,10,FALSE)=0,"",VLOOKUP($A63,'Annex 2 EHV charges'!$D:$O,10,FALSE)),"")</f>
        <v/>
      </c>
      <c r="G63" s="74" t="str">
        <f>IFERROR(IF(VLOOKUP($A63,'Annex 2 EHV charges'!$D:$O,11,FALSE)=0,"",VLOOKUP($A63,'Annex 2 EHV charges'!$D:$O,11,FALSE)),"")</f>
        <v/>
      </c>
      <c r="H63" s="74" t="str">
        <f>IFERROR(IF(VLOOKUP($A63,'Annex 2 EHV charges'!$D:$O,12,FALSE)=0,"",VLOOKUP($A63,'Annex 2 EHV charges'!$D:$O,12,FALSE)),"")</f>
        <v/>
      </c>
    </row>
    <row r="64" spans="1:8" ht="28.5" customHeight="1" x14ac:dyDescent="0.2">
      <c r="A64" s="75" t="str">
        <f t="array" ref="A64">IFERROR(INDEX('Annex 2 EHV charges'!$D$10:$D$11, MATCH(0, IF(ISBLANK('Annex 2 EHV charges'!$D$10:$D$11),1, COUNTIF(A$4:$A63, 'Annex 2 EHV charges'!$D$10:$D$11)), 0)),"")</f>
        <v/>
      </c>
      <c r="B64" s="70" t="str">
        <f>IF($A64="","",VLOOKUP($A64,'Annex 2 EHV charges'!$D:$O,2,0))</f>
        <v/>
      </c>
      <c r="C64" s="76" t="str">
        <f>IF($A64="","",VLOOKUP($A64,'Annex 2 EHV charges'!$D:$O,3,0))</f>
        <v/>
      </c>
      <c r="D64" s="69" t="str">
        <f>IF($A64="","",VLOOKUP($A64,'Annex 2 EHV charges'!$D:$O,4,0))</f>
        <v/>
      </c>
      <c r="E64" s="72" t="str">
        <f>IFERROR(IF(VLOOKUP($A64,'Annex 2 EHV charges'!$D:$O,9,FALSE)=0,"",VLOOKUP($A64,'Annex 2 EHV charges'!$D:$O,9,FALSE)),"")</f>
        <v/>
      </c>
      <c r="F64" s="73" t="str">
        <f>IFERROR(IF(VLOOKUP($A64,'Annex 2 EHV charges'!$D:$O,10,FALSE)=0,"",VLOOKUP($A64,'Annex 2 EHV charges'!$D:$O,10,FALSE)),"")</f>
        <v/>
      </c>
      <c r="G64" s="74" t="str">
        <f>IFERROR(IF(VLOOKUP($A64,'Annex 2 EHV charges'!$D:$O,11,FALSE)=0,"",VLOOKUP($A64,'Annex 2 EHV charges'!$D:$O,11,FALSE)),"")</f>
        <v/>
      </c>
      <c r="H64" s="74" t="str">
        <f>IFERROR(IF(VLOOKUP($A64,'Annex 2 EHV charges'!$D:$O,12,FALSE)=0,"",VLOOKUP($A64,'Annex 2 EHV charges'!$D:$O,12,FALSE)),"")</f>
        <v/>
      </c>
    </row>
    <row r="65" spans="1:8" ht="28.5" customHeight="1" x14ac:dyDescent="0.2">
      <c r="A65" s="75" t="str">
        <f t="array" ref="A65">IFERROR(INDEX('Annex 2 EHV charges'!$D$10:$D$11, MATCH(0, IF(ISBLANK('Annex 2 EHV charges'!$D$10:$D$11),1, COUNTIF(A$4:$A64, 'Annex 2 EHV charges'!$D$10:$D$11)), 0)),"")</f>
        <v/>
      </c>
      <c r="B65" s="70" t="str">
        <f>IF($A65="","",VLOOKUP($A65,'Annex 2 EHV charges'!$D:$O,2,0))</f>
        <v/>
      </c>
      <c r="C65" s="76" t="str">
        <f>IF($A65="","",VLOOKUP($A65,'Annex 2 EHV charges'!$D:$O,3,0))</f>
        <v/>
      </c>
      <c r="D65" s="69" t="str">
        <f>IF($A65="","",VLOOKUP($A65,'Annex 2 EHV charges'!$D:$O,4,0))</f>
        <v/>
      </c>
      <c r="E65" s="72" t="str">
        <f>IFERROR(IF(VLOOKUP($A65,'Annex 2 EHV charges'!$D:$O,9,FALSE)=0,"",VLOOKUP($A65,'Annex 2 EHV charges'!$D:$O,9,FALSE)),"")</f>
        <v/>
      </c>
      <c r="F65" s="73" t="str">
        <f>IFERROR(IF(VLOOKUP($A65,'Annex 2 EHV charges'!$D:$O,10,FALSE)=0,"",VLOOKUP($A65,'Annex 2 EHV charges'!$D:$O,10,FALSE)),"")</f>
        <v/>
      </c>
      <c r="G65" s="74" t="str">
        <f>IFERROR(IF(VLOOKUP($A65,'Annex 2 EHV charges'!$D:$O,11,FALSE)=0,"",VLOOKUP($A65,'Annex 2 EHV charges'!$D:$O,11,FALSE)),"")</f>
        <v/>
      </c>
      <c r="H65" s="74" t="str">
        <f>IFERROR(IF(VLOOKUP($A65,'Annex 2 EHV charges'!$D:$O,12,FALSE)=0,"",VLOOKUP($A65,'Annex 2 EHV charges'!$D:$O,12,FALSE)),"")</f>
        <v/>
      </c>
    </row>
    <row r="66" spans="1:8" ht="28.5" customHeight="1" x14ac:dyDescent="0.2">
      <c r="A66" s="75" t="str">
        <f t="array" ref="A66">IFERROR(INDEX('Annex 2 EHV charges'!$D$10:$D$11, MATCH(0, IF(ISBLANK('Annex 2 EHV charges'!$D$10:$D$11),1, COUNTIF(A$4:$A65, 'Annex 2 EHV charges'!$D$10:$D$11)), 0)),"")</f>
        <v/>
      </c>
      <c r="B66" s="70" t="str">
        <f>IF($A66="","",VLOOKUP($A66,'Annex 2 EHV charges'!$D:$O,2,0))</f>
        <v/>
      </c>
      <c r="C66" s="76" t="str">
        <f>IF($A66="","",VLOOKUP($A66,'Annex 2 EHV charges'!$D:$O,3,0))</f>
        <v/>
      </c>
      <c r="D66" s="69" t="str">
        <f>IF($A66="","",VLOOKUP($A66,'Annex 2 EHV charges'!$D:$O,4,0))</f>
        <v/>
      </c>
      <c r="E66" s="72" t="str">
        <f>IFERROR(IF(VLOOKUP($A66,'Annex 2 EHV charges'!$D:$O,9,FALSE)=0,"",VLOOKUP($A66,'Annex 2 EHV charges'!$D:$O,9,FALSE)),"")</f>
        <v/>
      </c>
      <c r="F66" s="73" t="str">
        <f>IFERROR(IF(VLOOKUP($A66,'Annex 2 EHV charges'!$D:$O,10,FALSE)=0,"",VLOOKUP($A66,'Annex 2 EHV charges'!$D:$O,10,FALSE)),"")</f>
        <v/>
      </c>
      <c r="G66" s="74" t="str">
        <f>IFERROR(IF(VLOOKUP($A66,'Annex 2 EHV charges'!$D:$O,11,FALSE)=0,"",VLOOKUP($A66,'Annex 2 EHV charges'!$D:$O,11,FALSE)),"")</f>
        <v/>
      </c>
      <c r="H66" s="74" t="str">
        <f>IFERROR(IF(VLOOKUP($A66,'Annex 2 EHV charges'!$D:$O,12,FALSE)=0,"",VLOOKUP($A66,'Annex 2 EHV charges'!$D:$O,12,FALSE)),"")</f>
        <v/>
      </c>
    </row>
    <row r="67" spans="1:8" ht="28.5" customHeight="1" x14ac:dyDescent="0.2">
      <c r="A67" s="75" t="str">
        <f t="array" ref="A67">IFERROR(INDEX('Annex 2 EHV charges'!$D$10:$D$11, MATCH(0, IF(ISBLANK('Annex 2 EHV charges'!$D$10:$D$11),1, COUNTIF(A$4:$A66, 'Annex 2 EHV charges'!$D$10:$D$11)), 0)),"")</f>
        <v/>
      </c>
      <c r="B67" s="70" t="str">
        <f>IF($A67="","",VLOOKUP($A67,'Annex 2 EHV charges'!$D:$O,2,0))</f>
        <v/>
      </c>
      <c r="C67" s="76" t="str">
        <f>IF($A67="","",VLOOKUP($A67,'Annex 2 EHV charges'!$D:$O,3,0))</f>
        <v/>
      </c>
      <c r="D67" s="69" t="str">
        <f>IF($A67="","",VLOOKUP($A67,'Annex 2 EHV charges'!$D:$O,4,0))</f>
        <v/>
      </c>
      <c r="E67" s="72" t="str">
        <f>IFERROR(IF(VLOOKUP($A67,'Annex 2 EHV charges'!$D:$O,9,FALSE)=0,"",VLOOKUP($A67,'Annex 2 EHV charges'!$D:$O,9,FALSE)),"")</f>
        <v/>
      </c>
      <c r="F67" s="73" t="str">
        <f>IFERROR(IF(VLOOKUP($A67,'Annex 2 EHV charges'!$D:$O,10,FALSE)=0,"",VLOOKUP($A67,'Annex 2 EHV charges'!$D:$O,10,FALSE)),"")</f>
        <v/>
      </c>
      <c r="G67" s="74" t="str">
        <f>IFERROR(IF(VLOOKUP($A67,'Annex 2 EHV charges'!$D:$O,11,FALSE)=0,"",VLOOKUP($A67,'Annex 2 EHV charges'!$D:$O,11,FALSE)),"")</f>
        <v/>
      </c>
      <c r="H67" s="74" t="str">
        <f>IFERROR(IF(VLOOKUP($A67,'Annex 2 EHV charges'!$D:$O,12,FALSE)=0,"",VLOOKUP($A67,'Annex 2 EHV charges'!$D:$O,12,FALSE)),"")</f>
        <v/>
      </c>
    </row>
    <row r="68" spans="1:8" ht="28.5" customHeight="1" x14ac:dyDescent="0.2">
      <c r="A68" s="75" t="str">
        <f t="array" ref="A68">IFERROR(INDEX('Annex 2 EHV charges'!$D$10:$D$11, MATCH(0, IF(ISBLANK('Annex 2 EHV charges'!$D$10:$D$11),1, COUNTIF(A$4:$A67, 'Annex 2 EHV charges'!$D$10:$D$11)), 0)),"")</f>
        <v/>
      </c>
      <c r="B68" s="70" t="str">
        <f>IF($A68="","",VLOOKUP($A68,'Annex 2 EHV charges'!$D:$O,2,0))</f>
        <v/>
      </c>
      <c r="C68" s="76" t="str">
        <f>IF($A68="","",VLOOKUP($A68,'Annex 2 EHV charges'!$D:$O,3,0))</f>
        <v/>
      </c>
      <c r="D68" s="69" t="str">
        <f>IF($A68="","",VLOOKUP($A68,'Annex 2 EHV charges'!$D:$O,4,0))</f>
        <v/>
      </c>
      <c r="E68" s="72" t="str">
        <f>IFERROR(IF(VLOOKUP($A68,'Annex 2 EHV charges'!$D:$O,9,FALSE)=0,"",VLOOKUP($A68,'Annex 2 EHV charges'!$D:$O,9,FALSE)),"")</f>
        <v/>
      </c>
      <c r="F68" s="73" t="str">
        <f>IFERROR(IF(VLOOKUP($A68,'Annex 2 EHV charges'!$D:$O,10,FALSE)=0,"",VLOOKUP($A68,'Annex 2 EHV charges'!$D:$O,10,FALSE)),"")</f>
        <v/>
      </c>
      <c r="G68" s="74" t="str">
        <f>IFERROR(IF(VLOOKUP($A68,'Annex 2 EHV charges'!$D:$O,11,FALSE)=0,"",VLOOKUP($A68,'Annex 2 EHV charges'!$D:$O,11,FALSE)),"")</f>
        <v/>
      </c>
      <c r="H68" s="74" t="str">
        <f>IFERROR(IF(VLOOKUP($A68,'Annex 2 EHV charges'!$D:$O,12,FALSE)=0,"",VLOOKUP($A68,'Annex 2 EHV charges'!$D:$O,12,FALSE)),"")</f>
        <v/>
      </c>
    </row>
    <row r="69" spans="1:8" ht="28.5" customHeight="1" x14ac:dyDescent="0.2">
      <c r="A69" s="75" t="str">
        <f t="array" ref="A69">IFERROR(INDEX('Annex 2 EHV charges'!$D$10:$D$11, MATCH(0, IF(ISBLANK('Annex 2 EHV charges'!$D$10:$D$11),1, COUNTIF(A$4:$A68, 'Annex 2 EHV charges'!$D$10:$D$11)), 0)),"")</f>
        <v/>
      </c>
      <c r="B69" s="70" t="str">
        <f>IF($A69="","",VLOOKUP($A69,'Annex 2 EHV charges'!$D:$O,2,0))</f>
        <v/>
      </c>
      <c r="C69" s="76" t="str">
        <f>IF($A69="","",VLOOKUP($A69,'Annex 2 EHV charges'!$D:$O,3,0))</f>
        <v/>
      </c>
      <c r="D69" s="69" t="str">
        <f>IF($A69="","",VLOOKUP($A69,'Annex 2 EHV charges'!$D:$O,4,0))</f>
        <v/>
      </c>
      <c r="E69" s="72" t="str">
        <f>IFERROR(IF(VLOOKUP($A69,'Annex 2 EHV charges'!$D:$O,9,FALSE)=0,"",VLOOKUP($A69,'Annex 2 EHV charges'!$D:$O,9,FALSE)),"")</f>
        <v/>
      </c>
      <c r="F69" s="73" t="str">
        <f>IFERROR(IF(VLOOKUP($A69,'Annex 2 EHV charges'!$D:$O,10,FALSE)=0,"",VLOOKUP($A69,'Annex 2 EHV charges'!$D:$O,10,FALSE)),"")</f>
        <v/>
      </c>
      <c r="G69" s="74" t="str">
        <f>IFERROR(IF(VLOOKUP($A69,'Annex 2 EHV charges'!$D:$O,11,FALSE)=0,"",VLOOKUP($A69,'Annex 2 EHV charges'!$D:$O,11,FALSE)),"")</f>
        <v/>
      </c>
      <c r="H69" s="74" t="str">
        <f>IFERROR(IF(VLOOKUP($A69,'Annex 2 EHV charges'!$D:$O,12,FALSE)=0,"",VLOOKUP($A69,'Annex 2 EHV charges'!$D:$O,12,FALSE)),"")</f>
        <v/>
      </c>
    </row>
    <row r="70" spans="1:8" ht="28.5" customHeight="1" x14ac:dyDescent="0.2">
      <c r="A70" s="75" t="str">
        <f t="array" ref="A70">IFERROR(INDEX('Annex 2 EHV charges'!$D$10:$D$11, MATCH(0, IF(ISBLANK('Annex 2 EHV charges'!$D$10:$D$11),1, COUNTIF(A$4:$A69, 'Annex 2 EHV charges'!$D$10:$D$11)), 0)),"")</f>
        <v/>
      </c>
      <c r="B70" s="70" t="str">
        <f>IF($A70="","",VLOOKUP($A70,'Annex 2 EHV charges'!$D:$O,2,0))</f>
        <v/>
      </c>
      <c r="C70" s="76" t="str">
        <f>IF($A70="","",VLOOKUP($A70,'Annex 2 EHV charges'!$D:$O,3,0))</f>
        <v/>
      </c>
      <c r="D70" s="69" t="str">
        <f>IF($A70="","",VLOOKUP($A70,'Annex 2 EHV charges'!$D:$O,4,0))</f>
        <v/>
      </c>
      <c r="E70" s="72" t="str">
        <f>IFERROR(IF(VLOOKUP($A70,'Annex 2 EHV charges'!$D:$O,9,FALSE)=0,"",VLOOKUP($A70,'Annex 2 EHV charges'!$D:$O,9,FALSE)),"")</f>
        <v/>
      </c>
      <c r="F70" s="73" t="str">
        <f>IFERROR(IF(VLOOKUP($A70,'Annex 2 EHV charges'!$D:$O,10,FALSE)=0,"",VLOOKUP($A70,'Annex 2 EHV charges'!$D:$O,10,FALSE)),"")</f>
        <v/>
      </c>
      <c r="G70" s="74" t="str">
        <f>IFERROR(IF(VLOOKUP($A70,'Annex 2 EHV charges'!$D:$O,11,FALSE)=0,"",VLOOKUP($A70,'Annex 2 EHV charges'!$D:$O,11,FALSE)),"")</f>
        <v/>
      </c>
      <c r="H70" s="74" t="str">
        <f>IFERROR(IF(VLOOKUP($A70,'Annex 2 EHV charges'!$D:$O,12,FALSE)=0,"",VLOOKUP($A70,'Annex 2 EHV charges'!$D:$O,12,FALSE)),"")</f>
        <v/>
      </c>
    </row>
    <row r="71" spans="1:8" ht="28.5" customHeight="1" x14ac:dyDescent="0.2">
      <c r="A71" s="75" t="str">
        <f t="array" ref="A71">IFERROR(INDEX('Annex 2 EHV charges'!$D$10:$D$11, MATCH(0, IF(ISBLANK('Annex 2 EHV charges'!$D$10:$D$11),1, COUNTIF(A$4:$A70, 'Annex 2 EHV charges'!$D$10:$D$11)), 0)),"")</f>
        <v/>
      </c>
      <c r="B71" s="70" t="str">
        <f>IF($A71="","",VLOOKUP($A71,'Annex 2 EHV charges'!$D:$O,2,0))</f>
        <v/>
      </c>
      <c r="C71" s="76" t="str">
        <f>IF($A71="","",VLOOKUP($A71,'Annex 2 EHV charges'!$D:$O,3,0))</f>
        <v/>
      </c>
      <c r="D71" s="69" t="str">
        <f>IF($A71="","",VLOOKUP($A71,'Annex 2 EHV charges'!$D:$O,4,0))</f>
        <v/>
      </c>
      <c r="E71" s="72" t="str">
        <f>IFERROR(IF(VLOOKUP($A71,'Annex 2 EHV charges'!$D:$O,9,FALSE)=0,"",VLOOKUP($A71,'Annex 2 EHV charges'!$D:$O,9,FALSE)),"")</f>
        <v/>
      </c>
      <c r="F71" s="73" t="str">
        <f>IFERROR(IF(VLOOKUP($A71,'Annex 2 EHV charges'!$D:$O,10,FALSE)=0,"",VLOOKUP($A71,'Annex 2 EHV charges'!$D:$O,10,FALSE)),"")</f>
        <v/>
      </c>
      <c r="G71" s="74" t="str">
        <f>IFERROR(IF(VLOOKUP($A71,'Annex 2 EHV charges'!$D:$O,11,FALSE)=0,"",VLOOKUP($A71,'Annex 2 EHV charges'!$D:$O,11,FALSE)),"")</f>
        <v/>
      </c>
      <c r="H71" s="74" t="str">
        <f>IFERROR(IF(VLOOKUP($A71,'Annex 2 EHV charges'!$D:$O,12,FALSE)=0,"",VLOOKUP($A71,'Annex 2 EHV charges'!$D:$O,12,FALSE)),"")</f>
        <v/>
      </c>
    </row>
    <row r="72" spans="1:8" ht="28.5" customHeight="1" x14ac:dyDescent="0.2">
      <c r="A72" s="75" t="str">
        <f t="array" ref="A72">IFERROR(INDEX('Annex 2 EHV charges'!$D$10:$D$11, MATCH(0, IF(ISBLANK('Annex 2 EHV charges'!$D$10:$D$11),1, COUNTIF(A$4:$A71, 'Annex 2 EHV charges'!$D$10:$D$11)), 0)),"")</f>
        <v/>
      </c>
      <c r="B72" s="70" t="str">
        <f>IF($A72="","",VLOOKUP($A72,'Annex 2 EHV charges'!$D:$O,2,0))</f>
        <v/>
      </c>
      <c r="C72" s="76" t="str">
        <f>IF($A72="","",VLOOKUP($A72,'Annex 2 EHV charges'!$D:$O,3,0))</f>
        <v/>
      </c>
      <c r="D72" s="69" t="str">
        <f>IF($A72="","",VLOOKUP($A72,'Annex 2 EHV charges'!$D:$O,4,0))</f>
        <v/>
      </c>
      <c r="E72" s="72" t="str">
        <f>IFERROR(IF(VLOOKUP($A72,'Annex 2 EHV charges'!$D:$O,9,FALSE)=0,"",VLOOKUP($A72,'Annex 2 EHV charges'!$D:$O,9,FALSE)),"")</f>
        <v/>
      </c>
      <c r="F72" s="73" t="str">
        <f>IFERROR(IF(VLOOKUP($A72,'Annex 2 EHV charges'!$D:$O,10,FALSE)=0,"",VLOOKUP($A72,'Annex 2 EHV charges'!$D:$O,10,FALSE)),"")</f>
        <v/>
      </c>
      <c r="G72" s="74" t="str">
        <f>IFERROR(IF(VLOOKUP($A72,'Annex 2 EHV charges'!$D:$O,11,FALSE)=0,"",VLOOKUP($A72,'Annex 2 EHV charges'!$D:$O,11,FALSE)),"")</f>
        <v/>
      </c>
      <c r="H72" s="74" t="str">
        <f>IFERROR(IF(VLOOKUP($A72,'Annex 2 EHV charges'!$D:$O,12,FALSE)=0,"",VLOOKUP($A72,'Annex 2 EHV charges'!$D:$O,12,FALSE)),"")</f>
        <v/>
      </c>
    </row>
    <row r="73" spans="1:8" ht="28.5" customHeight="1" x14ac:dyDescent="0.2">
      <c r="A73" s="75" t="str">
        <f t="array" ref="A73">IFERROR(INDEX('Annex 2 EHV charges'!$D$10:$D$11, MATCH(0, IF(ISBLANK('Annex 2 EHV charges'!$D$10:$D$11),1, COUNTIF(A$4:$A72, 'Annex 2 EHV charges'!$D$10:$D$11)), 0)),"")</f>
        <v/>
      </c>
      <c r="B73" s="70" t="str">
        <f>IF($A73="","",VLOOKUP($A73,'Annex 2 EHV charges'!$D:$O,2,0))</f>
        <v/>
      </c>
      <c r="C73" s="76" t="str">
        <f>IF($A73="","",VLOOKUP($A73,'Annex 2 EHV charges'!$D:$O,3,0))</f>
        <v/>
      </c>
      <c r="D73" s="69" t="str">
        <f>IF($A73="","",VLOOKUP($A73,'Annex 2 EHV charges'!$D:$O,4,0))</f>
        <v/>
      </c>
      <c r="E73" s="72" t="str">
        <f>IFERROR(IF(VLOOKUP($A73,'Annex 2 EHV charges'!$D:$O,9,FALSE)=0,"",VLOOKUP($A73,'Annex 2 EHV charges'!$D:$O,9,FALSE)),"")</f>
        <v/>
      </c>
      <c r="F73" s="73" t="str">
        <f>IFERROR(IF(VLOOKUP($A73,'Annex 2 EHV charges'!$D:$O,10,FALSE)=0,"",VLOOKUP($A73,'Annex 2 EHV charges'!$D:$O,10,FALSE)),"")</f>
        <v/>
      </c>
      <c r="G73" s="74" t="str">
        <f>IFERROR(IF(VLOOKUP($A73,'Annex 2 EHV charges'!$D:$O,11,FALSE)=0,"",VLOOKUP($A73,'Annex 2 EHV charges'!$D:$O,11,FALSE)),"")</f>
        <v/>
      </c>
      <c r="H73" s="74" t="str">
        <f>IFERROR(IF(VLOOKUP($A73,'Annex 2 EHV charges'!$D:$O,12,FALSE)=0,"",VLOOKUP($A73,'Annex 2 EHV charges'!$D:$O,12,FALSE)),"")</f>
        <v/>
      </c>
    </row>
    <row r="74" spans="1:8" ht="28.5" customHeight="1" x14ac:dyDescent="0.2">
      <c r="A74" s="75" t="str">
        <f t="array" ref="A74">IFERROR(INDEX('Annex 2 EHV charges'!$D$10:$D$11, MATCH(0, IF(ISBLANK('Annex 2 EHV charges'!$D$10:$D$11),1, COUNTIF(A$4:$A73, 'Annex 2 EHV charges'!$D$10:$D$11)), 0)),"")</f>
        <v/>
      </c>
      <c r="B74" s="70" t="str">
        <f>IF($A74="","",VLOOKUP($A74,'Annex 2 EHV charges'!$D:$O,2,0))</f>
        <v/>
      </c>
      <c r="C74" s="76" t="str">
        <f>IF($A74="","",VLOOKUP($A74,'Annex 2 EHV charges'!$D:$O,3,0))</f>
        <v/>
      </c>
      <c r="D74" s="69" t="str">
        <f>IF($A74="","",VLOOKUP($A74,'Annex 2 EHV charges'!$D:$O,4,0))</f>
        <v/>
      </c>
      <c r="E74" s="72" t="str">
        <f>IFERROR(IF(VLOOKUP($A74,'Annex 2 EHV charges'!$D:$O,9,FALSE)=0,"",VLOOKUP($A74,'Annex 2 EHV charges'!$D:$O,9,FALSE)),"")</f>
        <v/>
      </c>
      <c r="F74" s="73" t="str">
        <f>IFERROR(IF(VLOOKUP($A74,'Annex 2 EHV charges'!$D:$O,10,FALSE)=0,"",VLOOKUP($A74,'Annex 2 EHV charges'!$D:$O,10,FALSE)),"")</f>
        <v/>
      </c>
      <c r="G74" s="74" t="str">
        <f>IFERROR(IF(VLOOKUP($A74,'Annex 2 EHV charges'!$D:$O,11,FALSE)=0,"",VLOOKUP($A74,'Annex 2 EHV charges'!$D:$O,11,FALSE)),"")</f>
        <v/>
      </c>
      <c r="H74" s="74" t="str">
        <f>IFERROR(IF(VLOOKUP($A74,'Annex 2 EHV charges'!$D:$O,12,FALSE)=0,"",VLOOKUP($A74,'Annex 2 EHV charges'!$D:$O,12,FALSE)),"")</f>
        <v/>
      </c>
    </row>
    <row r="75" spans="1:8" ht="28.5" customHeight="1" x14ac:dyDescent="0.2">
      <c r="A75" s="75" t="str">
        <f t="array" ref="A75">IFERROR(INDEX('Annex 2 EHV charges'!$D$10:$D$11, MATCH(0, IF(ISBLANK('Annex 2 EHV charges'!$D$10:$D$11),1, COUNTIF(A$4:$A74, 'Annex 2 EHV charges'!$D$10:$D$11)), 0)),"")</f>
        <v/>
      </c>
      <c r="B75" s="70" t="str">
        <f>IF($A75="","",VLOOKUP($A75,'Annex 2 EHV charges'!$D:$O,2,0))</f>
        <v/>
      </c>
      <c r="C75" s="76" t="str">
        <f>IF($A75="","",VLOOKUP($A75,'Annex 2 EHV charges'!$D:$O,3,0))</f>
        <v/>
      </c>
      <c r="D75" s="69" t="str">
        <f>IF($A75="","",VLOOKUP($A75,'Annex 2 EHV charges'!$D:$O,4,0))</f>
        <v/>
      </c>
      <c r="E75" s="72" t="str">
        <f>IFERROR(IF(VLOOKUP($A75,'Annex 2 EHV charges'!$D:$O,9,FALSE)=0,"",VLOOKUP($A75,'Annex 2 EHV charges'!$D:$O,9,FALSE)),"")</f>
        <v/>
      </c>
      <c r="F75" s="73" t="str">
        <f>IFERROR(IF(VLOOKUP($A75,'Annex 2 EHV charges'!$D:$O,10,FALSE)=0,"",VLOOKUP($A75,'Annex 2 EHV charges'!$D:$O,10,FALSE)),"")</f>
        <v/>
      </c>
      <c r="G75" s="74" t="str">
        <f>IFERROR(IF(VLOOKUP($A75,'Annex 2 EHV charges'!$D:$O,11,FALSE)=0,"",VLOOKUP($A75,'Annex 2 EHV charges'!$D:$O,11,FALSE)),"")</f>
        <v/>
      </c>
      <c r="H75" s="74" t="str">
        <f>IFERROR(IF(VLOOKUP($A75,'Annex 2 EHV charges'!$D:$O,12,FALSE)=0,"",VLOOKUP($A75,'Annex 2 EHV charges'!$D:$O,12,FALSE)),"")</f>
        <v/>
      </c>
    </row>
    <row r="76" spans="1:8" ht="28.5" customHeight="1" x14ac:dyDescent="0.2">
      <c r="A76" s="75" t="str">
        <f t="array" ref="A76">IFERROR(INDEX('Annex 2 EHV charges'!$D$10:$D$11, MATCH(0, IF(ISBLANK('Annex 2 EHV charges'!$D$10:$D$11),1, COUNTIF(A$4:$A75, 'Annex 2 EHV charges'!$D$10:$D$11)), 0)),"")</f>
        <v/>
      </c>
      <c r="B76" s="70" t="str">
        <f>IF($A76="","",VLOOKUP($A76,'Annex 2 EHV charges'!$D:$O,2,0))</f>
        <v/>
      </c>
      <c r="C76" s="76" t="str">
        <f>IF($A76="","",VLOOKUP($A76,'Annex 2 EHV charges'!$D:$O,3,0))</f>
        <v/>
      </c>
      <c r="D76" s="69" t="str">
        <f>IF($A76="","",VLOOKUP($A76,'Annex 2 EHV charges'!$D:$O,4,0))</f>
        <v/>
      </c>
      <c r="E76" s="72" t="str">
        <f>IFERROR(IF(VLOOKUP($A76,'Annex 2 EHV charges'!$D:$O,9,FALSE)=0,"",VLOOKUP($A76,'Annex 2 EHV charges'!$D:$O,9,FALSE)),"")</f>
        <v/>
      </c>
      <c r="F76" s="73" t="str">
        <f>IFERROR(IF(VLOOKUP($A76,'Annex 2 EHV charges'!$D:$O,10,FALSE)=0,"",VLOOKUP($A76,'Annex 2 EHV charges'!$D:$O,10,FALSE)),"")</f>
        <v/>
      </c>
      <c r="G76" s="74" t="str">
        <f>IFERROR(IF(VLOOKUP($A76,'Annex 2 EHV charges'!$D:$O,11,FALSE)=0,"",VLOOKUP($A76,'Annex 2 EHV charges'!$D:$O,11,FALSE)),"")</f>
        <v/>
      </c>
      <c r="H76" s="74" t="str">
        <f>IFERROR(IF(VLOOKUP($A76,'Annex 2 EHV charges'!$D:$O,12,FALSE)=0,"",VLOOKUP($A76,'Annex 2 EHV charges'!$D:$O,12,FALSE)),"")</f>
        <v/>
      </c>
    </row>
    <row r="77" spans="1:8" ht="28.5" customHeight="1" x14ac:dyDescent="0.2">
      <c r="A77" s="75" t="str">
        <f t="array" ref="A77">IFERROR(INDEX('Annex 2 EHV charges'!$D$10:$D$11, MATCH(0, IF(ISBLANK('Annex 2 EHV charges'!$D$10:$D$11),1, COUNTIF(A$4:$A76, 'Annex 2 EHV charges'!$D$10:$D$11)), 0)),"")</f>
        <v/>
      </c>
      <c r="B77" s="70" t="str">
        <f>IF($A77="","",VLOOKUP($A77,'Annex 2 EHV charges'!$D:$O,2,0))</f>
        <v/>
      </c>
      <c r="C77" s="76" t="str">
        <f>IF($A77="","",VLOOKUP($A77,'Annex 2 EHV charges'!$D:$O,3,0))</f>
        <v/>
      </c>
      <c r="D77" s="69" t="str">
        <f>IF($A77="","",VLOOKUP($A77,'Annex 2 EHV charges'!$D:$O,4,0))</f>
        <v/>
      </c>
      <c r="E77" s="72" t="str">
        <f>IFERROR(IF(VLOOKUP($A77,'Annex 2 EHV charges'!$D:$O,9,FALSE)=0,"",VLOOKUP($A77,'Annex 2 EHV charges'!$D:$O,9,FALSE)),"")</f>
        <v/>
      </c>
      <c r="F77" s="73" t="str">
        <f>IFERROR(IF(VLOOKUP($A77,'Annex 2 EHV charges'!$D:$O,10,FALSE)=0,"",VLOOKUP($A77,'Annex 2 EHV charges'!$D:$O,10,FALSE)),"")</f>
        <v/>
      </c>
      <c r="G77" s="74" t="str">
        <f>IFERROR(IF(VLOOKUP($A77,'Annex 2 EHV charges'!$D:$O,11,FALSE)=0,"",VLOOKUP($A77,'Annex 2 EHV charges'!$D:$O,11,FALSE)),"")</f>
        <v/>
      </c>
      <c r="H77" s="74" t="str">
        <f>IFERROR(IF(VLOOKUP($A77,'Annex 2 EHV charges'!$D:$O,12,FALSE)=0,"",VLOOKUP($A77,'Annex 2 EHV charges'!$D:$O,12,FALSE)),"")</f>
        <v/>
      </c>
    </row>
    <row r="78" spans="1:8" ht="28.5" customHeight="1" x14ac:dyDescent="0.2">
      <c r="A78" s="75" t="str">
        <f t="array" ref="A78">IFERROR(INDEX('Annex 2 EHV charges'!$D$10:$D$11, MATCH(0, IF(ISBLANK('Annex 2 EHV charges'!$D$10:$D$11),1, COUNTIF(A$4:$A77, 'Annex 2 EHV charges'!$D$10:$D$11)), 0)),"")</f>
        <v/>
      </c>
      <c r="B78" s="70" t="str">
        <f>IF($A78="","",VLOOKUP($A78,'Annex 2 EHV charges'!$D:$O,2,0))</f>
        <v/>
      </c>
      <c r="C78" s="76" t="str">
        <f>IF($A78="","",VLOOKUP($A78,'Annex 2 EHV charges'!$D:$O,3,0))</f>
        <v/>
      </c>
      <c r="D78" s="69" t="str">
        <f>IF($A78="","",VLOOKUP($A78,'Annex 2 EHV charges'!$D:$O,4,0))</f>
        <v/>
      </c>
      <c r="E78" s="72" t="str">
        <f>IFERROR(IF(VLOOKUP($A78,'Annex 2 EHV charges'!$D:$O,9,FALSE)=0,"",VLOOKUP($A78,'Annex 2 EHV charges'!$D:$O,9,FALSE)),"")</f>
        <v/>
      </c>
      <c r="F78" s="73" t="str">
        <f>IFERROR(IF(VLOOKUP($A78,'Annex 2 EHV charges'!$D:$O,10,FALSE)=0,"",VLOOKUP($A78,'Annex 2 EHV charges'!$D:$O,10,FALSE)),"")</f>
        <v/>
      </c>
      <c r="G78" s="74" t="str">
        <f>IFERROR(IF(VLOOKUP($A78,'Annex 2 EHV charges'!$D:$O,11,FALSE)=0,"",VLOOKUP($A78,'Annex 2 EHV charges'!$D:$O,11,FALSE)),"")</f>
        <v/>
      </c>
      <c r="H78" s="74" t="str">
        <f>IFERROR(IF(VLOOKUP($A78,'Annex 2 EHV charges'!$D:$O,12,FALSE)=0,"",VLOOKUP($A78,'Annex 2 EHV charges'!$D:$O,12,FALSE)),"")</f>
        <v/>
      </c>
    </row>
    <row r="79" spans="1:8" ht="28.5" customHeight="1" x14ac:dyDescent="0.2">
      <c r="A79" s="75" t="str">
        <f t="array" ref="A79">IFERROR(INDEX('Annex 2 EHV charges'!$D$10:$D$11, MATCH(0, IF(ISBLANK('Annex 2 EHV charges'!$D$10:$D$11),1, COUNTIF(A$4:$A78, 'Annex 2 EHV charges'!$D$10:$D$11)), 0)),"")</f>
        <v/>
      </c>
      <c r="B79" s="70" t="str">
        <f>IF($A79="","",VLOOKUP($A79,'Annex 2 EHV charges'!$D:$O,2,0))</f>
        <v/>
      </c>
      <c r="C79" s="76" t="str">
        <f>IF($A79="","",VLOOKUP($A79,'Annex 2 EHV charges'!$D:$O,3,0))</f>
        <v/>
      </c>
      <c r="D79" s="69" t="str">
        <f>IF($A79="","",VLOOKUP($A79,'Annex 2 EHV charges'!$D:$O,4,0))</f>
        <v/>
      </c>
      <c r="E79" s="72" t="str">
        <f>IFERROR(IF(VLOOKUP($A79,'Annex 2 EHV charges'!$D:$O,9,FALSE)=0,"",VLOOKUP($A79,'Annex 2 EHV charges'!$D:$O,9,FALSE)),"")</f>
        <v/>
      </c>
      <c r="F79" s="73" t="str">
        <f>IFERROR(IF(VLOOKUP($A79,'Annex 2 EHV charges'!$D:$O,10,FALSE)=0,"",VLOOKUP($A79,'Annex 2 EHV charges'!$D:$O,10,FALSE)),"")</f>
        <v/>
      </c>
      <c r="G79" s="74" t="str">
        <f>IFERROR(IF(VLOOKUP($A79,'Annex 2 EHV charges'!$D:$O,11,FALSE)=0,"",VLOOKUP($A79,'Annex 2 EHV charges'!$D:$O,11,FALSE)),"")</f>
        <v/>
      </c>
      <c r="H79" s="74" t="str">
        <f>IFERROR(IF(VLOOKUP($A79,'Annex 2 EHV charges'!$D:$O,12,FALSE)=0,"",VLOOKUP($A79,'Annex 2 EHV charges'!$D:$O,12,FALSE)),"")</f>
        <v/>
      </c>
    </row>
    <row r="80" spans="1:8" ht="28.5" customHeight="1" x14ac:dyDescent="0.2">
      <c r="A80" s="75" t="str">
        <f t="array" ref="A80">IFERROR(INDEX('Annex 2 EHV charges'!$D$10:$D$11, MATCH(0, IF(ISBLANK('Annex 2 EHV charges'!$D$10:$D$11),1, COUNTIF(A$4:$A79, 'Annex 2 EHV charges'!$D$10:$D$11)), 0)),"")</f>
        <v/>
      </c>
      <c r="B80" s="70" t="str">
        <f>IF($A80="","",VLOOKUP($A80,'Annex 2 EHV charges'!$D:$O,2,0))</f>
        <v/>
      </c>
      <c r="C80" s="76" t="str">
        <f>IF($A80="","",VLOOKUP($A80,'Annex 2 EHV charges'!$D:$O,3,0))</f>
        <v/>
      </c>
      <c r="D80" s="69" t="str">
        <f>IF($A80="","",VLOOKUP($A80,'Annex 2 EHV charges'!$D:$O,4,0))</f>
        <v/>
      </c>
      <c r="E80" s="72" t="str">
        <f>IFERROR(IF(VLOOKUP($A80,'Annex 2 EHV charges'!$D:$O,9,FALSE)=0,"",VLOOKUP($A80,'Annex 2 EHV charges'!$D:$O,9,FALSE)),"")</f>
        <v/>
      </c>
      <c r="F80" s="73" t="str">
        <f>IFERROR(IF(VLOOKUP($A80,'Annex 2 EHV charges'!$D:$O,10,FALSE)=0,"",VLOOKUP($A80,'Annex 2 EHV charges'!$D:$O,10,FALSE)),"")</f>
        <v/>
      </c>
      <c r="G80" s="74" t="str">
        <f>IFERROR(IF(VLOOKUP($A80,'Annex 2 EHV charges'!$D:$O,11,FALSE)=0,"",VLOOKUP($A80,'Annex 2 EHV charges'!$D:$O,11,FALSE)),"")</f>
        <v/>
      </c>
      <c r="H80" s="74" t="str">
        <f>IFERROR(IF(VLOOKUP($A80,'Annex 2 EHV charges'!$D:$O,12,FALSE)=0,"",VLOOKUP($A80,'Annex 2 EHV charges'!$D:$O,12,FALSE)),"")</f>
        <v/>
      </c>
    </row>
    <row r="81" spans="1:8" ht="28.5" customHeight="1" x14ac:dyDescent="0.2">
      <c r="A81" s="75" t="str">
        <f t="array" ref="A81">IFERROR(INDEX('Annex 2 EHV charges'!$D$10:$D$11, MATCH(0, IF(ISBLANK('Annex 2 EHV charges'!$D$10:$D$11),1, COUNTIF(A$4:$A80, 'Annex 2 EHV charges'!$D$10:$D$11)), 0)),"")</f>
        <v/>
      </c>
      <c r="B81" s="70" t="str">
        <f>IF($A81="","",VLOOKUP($A81,'Annex 2 EHV charges'!$D:$O,2,0))</f>
        <v/>
      </c>
      <c r="C81" s="76" t="str">
        <f>IF($A81="","",VLOOKUP($A81,'Annex 2 EHV charges'!$D:$O,3,0))</f>
        <v/>
      </c>
      <c r="D81" s="69" t="str">
        <f>IF($A81="","",VLOOKUP($A81,'Annex 2 EHV charges'!$D:$O,4,0))</f>
        <v/>
      </c>
      <c r="E81" s="72" t="str">
        <f>IFERROR(IF(VLOOKUP($A81,'Annex 2 EHV charges'!$D:$O,9,FALSE)=0,"",VLOOKUP($A81,'Annex 2 EHV charges'!$D:$O,9,FALSE)),"")</f>
        <v/>
      </c>
      <c r="F81" s="73" t="str">
        <f>IFERROR(IF(VLOOKUP($A81,'Annex 2 EHV charges'!$D:$O,10,FALSE)=0,"",VLOOKUP($A81,'Annex 2 EHV charges'!$D:$O,10,FALSE)),"")</f>
        <v/>
      </c>
      <c r="G81" s="74" t="str">
        <f>IFERROR(IF(VLOOKUP($A81,'Annex 2 EHV charges'!$D:$O,11,FALSE)=0,"",VLOOKUP($A81,'Annex 2 EHV charges'!$D:$O,11,FALSE)),"")</f>
        <v/>
      </c>
      <c r="H81" s="74" t="str">
        <f>IFERROR(IF(VLOOKUP($A81,'Annex 2 EHV charges'!$D:$O,12,FALSE)=0,"",VLOOKUP($A81,'Annex 2 EHV charges'!$D:$O,12,FALSE)),"")</f>
        <v/>
      </c>
    </row>
    <row r="82" spans="1:8" ht="28.5" customHeight="1" x14ac:dyDescent="0.2">
      <c r="A82" s="75" t="str">
        <f t="array" ref="A82">IFERROR(INDEX('Annex 2 EHV charges'!$D$10:$D$11, MATCH(0, IF(ISBLANK('Annex 2 EHV charges'!$D$10:$D$11),1, COUNTIF(A$4:$A81, 'Annex 2 EHV charges'!$D$10:$D$11)), 0)),"")</f>
        <v/>
      </c>
      <c r="B82" s="70" t="str">
        <f>IF($A82="","",VLOOKUP($A82,'Annex 2 EHV charges'!$D:$O,2,0))</f>
        <v/>
      </c>
      <c r="C82" s="76" t="str">
        <f>IF($A82="","",VLOOKUP($A82,'Annex 2 EHV charges'!$D:$O,3,0))</f>
        <v/>
      </c>
      <c r="D82" s="69" t="str">
        <f>IF($A82="","",VLOOKUP($A82,'Annex 2 EHV charges'!$D:$O,4,0))</f>
        <v/>
      </c>
      <c r="E82" s="72" t="str">
        <f>IFERROR(IF(VLOOKUP($A82,'Annex 2 EHV charges'!$D:$O,9,FALSE)=0,"",VLOOKUP($A82,'Annex 2 EHV charges'!$D:$O,9,FALSE)),"")</f>
        <v/>
      </c>
      <c r="F82" s="73" t="str">
        <f>IFERROR(IF(VLOOKUP($A82,'Annex 2 EHV charges'!$D:$O,10,FALSE)=0,"",VLOOKUP($A82,'Annex 2 EHV charges'!$D:$O,10,FALSE)),"")</f>
        <v/>
      </c>
      <c r="G82" s="74" t="str">
        <f>IFERROR(IF(VLOOKUP($A82,'Annex 2 EHV charges'!$D:$O,11,FALSE)=0,"",VLOOKUP($A82,'Annex 2 EHV charges'!$D:$O,11,FALSE)),"")</f>
        <v/>
      </c>
      <c r="H82" s="74" t="str">
        <f>IFERROR(IF(VLOOKUP($A82,'Annex 2 EHV charges'!$D:$O,12,FALSE)=0,"",VLOOKUP($A82,'Annex 2 EHV charges'!$D:$O,12,FALSE)),"")</f>
        <v/>
      </c>
    </row>
    <row r="83" spans="1:8" ht="28.5" customHeight="1" x14ac:dyDescent="0.2">
      <c r="A83" s="75" t="str">
        <f t="array" ref="A83">IFERROR(INDEX('Annex 2 EHV charges'!$D$10:$D$11, MATCH(0, IF(ISBLANK('Annex 2 EHV charges'!$D$10:$D$11),1, COUNTIF(A$4:$A82, 'Annex 2 EHV charges'!$D$10:$D$11)), 0)),"")</f>
        <v/>
      </c>
      <c r="B83" s="70" t="str">
        <f>IF($A83="","",VLOOKUP($A83,'Annex 2 EHV charges'!$D:$O,2,0))</f>
        <v/>
      </c>
      <c r="C83" s="76" t="str">
        <f>IF($A83="","",VLOOKUP($A83,'Annex 2 EHV charges'!$D:$O,3,0))</f>
        <v/>
      </c>
      <c r="D83" s="69" t="str">
        <f>IF($A83="","",VLOOKUP($A83,'Annex 2 EHV charges'!$D:$O,4,0))</f>
        <v/>
      </c>
      <c r="E83" s="72" t="str">
        <f>IFERROR(IF(VLOOKUP($A83,'Annex 2 EHV charges'!$D:$O,9,FALSE)=0,"",VLOOKUP($A83,'Annex 2 EHV charges'!$D:$O,9,FALSE)),"")</f>
        <v/>
      </c>
      <c r="F83" s="73" t="str">
        <f>IFERROR(IF(VLOOKUP($A83,'Annex 2 EHV charges'!$D:$O,10,FALSE)=0,"",VLOOKUP($A83,'Annex 2 EHV charges'!$D:$O,10,FALSE)),"")</f>
        <v/>
      </c>
      <c r="G83" s="74" t="str">
        <f>IFERROR(IF(VLOOKUP($A83,'Annex 2 EHV charges'!$D:$O,11,FALSE)=0,"",VLOOKUP($A83,'Annex 2 EHV charges'!$D:$O,11,FALSE)),"")</f>
        <v/>
      </c>
      <c r="H83" s="74" t="str">
        <f>IFERROR(IF(VLOOKUP($A83,'Annex 2 EHV charges'!$D:$O,12,FALSE)=0,"",VLOOKUP($A83,'Annex 2 EHV charges'!$D:$O,12,FALSE)),"")</f>
        <v/>
      </c>
    </row>
    <row r="84" spans="1:8" ht="28.5" customHeight="1" x14ac:dyDescent="0.2">
      <c r="A84" s="75" t="str">
        <f t="array" ref="A84">IFERROR(INDEX('Annex 2 EHV charges'!$D$10:$D$11, MATCH(0, IF(ISBLANK('Annex 2 EHV charges'!$D$10:$D$11),1, COUNTIF(A$4:$A83, 'Annex 2 EHV charges'!$D$10:$D$11)), 0)),"")</f>
        <v/>
      </c>
      <c r="B84" s="70" t="str">
        <f>IF($A84="","",VLOOKUP($A84,'Annex 2 EHV charges'!$D:$O,2,0))</f>
        <v/>
      </c>
      <c r="C84" s="76" t="str">
        <f>IF($A84="","",VLOOKUP($A84,'Annex 2 EHV charges'!$D:$O,3,0))</f>
        <v/>
      </c>
      <c r="D84" s="69" t="str">
        <f>IF($A84="","",VLOOKUP($A84,'Annex 2 EHV charges'!$D:$O,4,0))</f>
        <v/>
      </c>
      <c r="E84" s="72" t="str">
        <f>IFERROR(IF(VLOOKUP($A84,'Annex 2 EHV charges'!$D:$O,9,FALSE)=0,"",VLOOKUP($A84,'Annex 2 EHV charges'!$D:$O,9,FALSE)),"")</f>
        <v/>
      </c>
      <c r="F84" s="73" t="str">
        <f>IFERROR(IF(VLOOKUP($A84,'Annex 2 EHV charges'!$D:$O,10,FALSE)=0,"",VLOOKUP($A84,'Annex 2 EHV charges'!$D:$O,10,FALSE)),"")</f>
        <v/>
      </c>
      <c r="G84" s="74" t="str">
        <f>IFERROR(IF(VLOOKUP($A84,'Annex 2 EHV charges'!$D:$O,11,FALSE)=0,"",VLOOKUP($A84,'Annex 2 EHV charges'!$D:$O,11,FALSE)),"")</f>
        <v/>
      </c>
      <c r="H84" s="74" t="str">
        <f>IFERROR(IF(VLOOKUP($A84,'Annex 2 EHV charges'!$D:$O,12,FALSE)=0,"",VLOOKUP($A84,'Annex 2 EHV charges'!$D:$O,12,FALSE)),"")</f>
        <v/>
      </c>
    </row>
    <row r="85" spans="1:8" ht="28.5" customHeight="1" x14ac:dyDescent="0.2">
      <c r="A85" s="75" t="str">
        <f t="array" ref="A85">IFERROR(INDEX('Annex 2 EHV charges'!$D$10:$D$11, MATCH(0, IF(ISBLANK('Annex 2 EHV charges'!$D$10:$D$11),1, COUNTIF(A$4:$A84, 'Annex 2 EHV charges'!$D$10:$D$11)), 0)),"")</f>
        <v/>
      </c>
      <c r="B85" s="70" t="str">
        <f>IF($A85="","",VLOOKUP($A85,'Annex 2 EHV charges'!$D:$O,2,0))</f>
        <v/>
      </c>
      <c r="C85" s="76" t="str">
        <f>IF($A85="","",VLOOKUP($A85,'Annex 2 EHV charges'!$D:$O,3,0))</f>
        <v/>
      </c>
      <c r="D85" s="69" t="str">
        <f>IF($A85="","",VLOOKUP($A85,'Annex 2 EHV charges'!$D:$O,4,0))</f>
        <v/>
      </c>
      <c r="E85" s="72" t="str">
        <f>IFERROR(IF(VLOOKUP($A85,'Annex 2 EHV charges'!$D:$O,9,FALSE)=0,"",VLOOKUP($A85,'Annex 2 EHV charges'!$D:$O,9,FALSE)),"")</f>
        <v/>
      </c>
      <c r="F85" s="73" t="str">
        <f>IFERROR(IF(VLOOKUP($A85,'Annex 2 EHV charges'!$D:$O,10,FALSE)=0,"",VLOOKUP($A85,'Annex 2 EHV charges'!$D:$O,10,FALSE)),"")</f>
        <v/>
      </c>
      <c r="G85" s="74" t="str">
        <f>IFERROR(IF(VLOOKUP($A85,'Annex 2 EHV charges'!$D:$O,11,FALSE)=0,"",VLOOKUP($A85,'Annex 2 EHV charges'!$D:$O,11,FALSE)),"")</f>
        <v/>
      </c>
      <c r="H85" s="74" t="str">
        <f>IFERROR(IF(VLOOKUP($A85,'Annex 2 EHV charges'!$D:$O,12,FALSE)=0,"",VLOOKUP($A85,'Annex 2 EHV charges'!$D:$O,12,FALSE)),"")</f>
        <v/>
      </c>
    </row>
    <row r="86" spans="1:8" ht="28.5" customHeight="1" x14ac:dyDescent="0.2">
      <c r="A86" s="75" t="str">
        <f t="array" ref="A86">IFERROR(INDEX('Annex 2 EHV charges'!$D$10:$D$11, MATCH(0, IF(ISBLANK('Annex 2 EHV charges'!$D$10:$D$11),1, COUNTIF(A$4:$A85, 'Annex 2 EHV charges'!$D$10:$D$11)), 0)),"")</f>
        <v/>
      </c>
      <c r="B86" s="70" t="str">
        <f>IF($A86="","",VLOOKUP($A86,'Annex 2 EHV charges'!$D:$O,2,0))</f>
        <v/>
      </c>
      <c r="C86" s="76" t="str">
        <f>IF($A86="","",VLOOKUP($A86,'Annex 2 EHV charges'!$D:$O,3,0))</f>
        <v/>
      </c>
      <c r="D86" s="69" t="str">
        <f>IF($A86="","",VLOOKUP($A86,'Annex 2 EHV charges'!$D:$O,4,0))</f>
        <v/>
      </c>
      <c r="E86" s="72" t="str">
        <f>IFERROR(IF(VLOOKUP($A86,'Annex 2 EHV charges'!$D:$O,9,FALSE)=0,"",VLOOKUP($A86,'Annex 2 EHV charges'!$D:$O,9,FALSE)),"")</f>
        <v/>
      </c>
      <c r="F86" s="73" t="str">
        <f>IFERROR(IF(VLOOKUP($A86,'Annex 2 EHV charges'!$D:$O,10,FALSE)=0,"",VLOOKUP($A86,'Annex 2 EHV charges'!$D:$O,10,FALSE)),"")</f>
        <v/>
      </c>
      <c r="G86" s="74" t="str">
        <f>IFERROR(IF(VLOOKUP($A86,'Annex 2 EHV charges'!$D:$O,11,FALSE)=0,"",VLOOKUP($A86,'Annex 2 EHV charges'!$D:$O,11,FALSE)),"")</f>
        <v/>
      </c>
      <c r="H86" s="74" t="str">
        <f>IFERROR(IF(VLOOKUP($A86,'Annex 2 EHV charges'!$D:$O,12,FALSE)=0,"",VLOOKUP($A86,'Annex 2 EHV charges'!$D:$O,12,FALSE)),"")</f>
        <v/>
      </c>
    </row>
    <row r="87" spans="1:8" ht="28.5" customHeight="1" x14ac:dyDescent="0.2">
      <c r="A87" s="75" t="str">
        <f t="array" ref="A87">IFERROR(INDEX('Annex 2 EHV charges'!$D$10:$D$11, MATCH(0, IF(ISBLANK('Annex 2 EHV charges'!$D$10:$D$11),1, COUNTIF(A$4:$A86, 'Annex 2 EHV charges'!$D$10:$D$11)), 0)),"")</f>
        <v/>
      </c>
      <c r="B87" s="70" t="str">
        <f>IF($A87="","",VLOOKUP($A87,'Annex 2 EHV charges'!$D:$O,2,0))</f>
        <v/>
      </c>
      <c r="C87" s="76" t="str">
        <f>IF($A87="","",VLOOKUP($A87,'Annex 2 EHV charges'!$D:$O,3,0))</f>
        <v/>
      </c>
      <c r="D87" s="69" t="str">
        <f>IF($A87="","",VLOOKUP($A87,'Annex 2 EHV charges'!$D:$O,4,0))</f>
        <v/>
      </c>
      <c r="E87" s="72" t="str">
        <f>IFERROR(IF(VLOOKUP($A87,'Annex 2 EHV charges'!$D:$O,9,FALSE)=0,"",VLOOKUP($A87,'Annex 2 EHV charges'!$D:$O,9,FALSE)),"")</f>
        <v/>
      </c>
      <c r="F87" s="73" t="str">
        <f>IFERROR(IF(VLOOKUP($A87,'Annex 2 EHV charges'!$D:$O,10,FALSE)=0,"",VLOOKUP($A87,'Annex 2 EHV charges'!$D:$O,10,FALSE)),"")</f>
        <v/>
      </c>
      <c r="G87" s="74" t="str">
        <f>IFERROR(IF(VLOOKUP($A87,'Annex 2 EHV charges'!$D:$O,11,FALSE)=0,"",VLOOKUP($A87,'Annex 2 EHV charges'!$D:$O,11,FALSE)),"")</f>
        <v/>
      </c>
      <c r="H87" s="74" t="str">
        <f>IFERROR(IF(VLOOKUP($A87,'Annex 2 EHV charges'!$D:$O,12,FALSE)=0,"",VLOOKUP($A87,'Annex 2 EHV charges'!$D:$O,12,FALSE)),"")</f>
        <v/>
      </c>
    </row>
    <row r="88" spans="1:8" ht="28.5" customHeight="1" x14ac:dyDescent="0.2">
      <c r="A88" s="75" t="str">
        <f t="array" ref="A88">IFERROR(INDEX('Annex 2 EHV charges'!$D$10:$D$11, MATCH(0, IF(ISBLANK('Annex 2 EHV charges'!$D$10:$D$11),1, COUNTIF(A$4:$A87, 'Annex 2 EHV charges'!$D$10:$D$11)), 0)),"")</f>
        <v/>
      </c>
      <c r="B88" s="70" t="str">
        <f>IF($A88="","",VLOOKUP($A88,'Annex 2 EHV charges'!$D:$O,2,0))</f>
        <v/>
      </c>
      <c r="C88" s="76" t="str">
        <f>IF($A88="","",VLOOKUP($A88,'Annex 2 EHV charges'!$D:$O,3,0))</f>
        <v/>
      </c>
      <c r="D88" s="69" t="str">
        <f>IF($A88="","",VLOOKUP($A88,'Annex 2 EHV charges'!$D:$O,4,0))</f>
        <v/>
      </c>
      <c r="E88" s="72" t="str">
        <f>IFERROR(IF(VLOOKUP($A88,'Annex 2 EHV charges'!$D:$O,9,FALSE)=0,"",VLOOKUP($A88,'Annex 2 EHV charges'!$D:$O,9,FALSE)),"")</f>
        <v/>
      </c>
      <c r="F88" s="73" t="str">
        <f>IFERROR(IF(VLOOKUP($A88,'Annex 2 EHV charges'!$D:$O,10,FALSE)=0,"",VLOOKUP($A88,'Annex 2 EHV charges'!$D:$O,10,FALSE)),"")</f>
        <v/>
      </c>
      <c r="G88" s="74" t="str">
        <f>IFERROR(IF(VLOOKUP($A88,'Annex 2 EHV charges'!$D:$O,11,FALSE)=0,"",VLOOKUP($A88,'Annex 2 EHV charges'!$D:$O,11,FALSE)),"")</f>
        <v/>
      </c>
      <c r="H88" s="74" t="str">
        <f>IFERROR(IF(VLOOKUP($A88,'Annex 2 EHV charges'!$D:$O,12,FALSE)=0,"",VLOOKUP($A88,'Annex 2 EHV charges'!$D:$O,12,FALSE)),"")</f>
        <v/>
      </c>
    </row>
    <row r="89" spans="1:8" ht="28.5" customHeight="1" x14ac:dyDescent="0.2">
      <c r="A89" s="75" t="str">
        <f t="array" ref="A89">IFERROR(INDEX('Annex 2 EHV charges'!$D$10:$D$11, MATCH(0, IF(ISBLANK('Annex 2 EHV charges'!$D$10:$D$11),1, COUNTIF(A$4:$A88, 'Annex 2 EHV charges'!$D$10:$D$11)), 0)),"")</f>
        <v/>
      </c>
      <c r="B89" s="70" t="str">
        <f>IF($A89="","",VLOOKUP($A89,'Annex 2 EHV charges'!$D:$O,2,0))</f>
        <v/>
      </c>
      <c r="C89" s="76" t="str">
        <f>IF($A89="","",VLOOKUP($A89,'Annex 2 EHV charges'!$D:$O,3,0))</f>
        <v/>
      </c>
      <c r="D89" s="69" t="str">
        <f>IF($A89="","",VLOOKUP($A89,'Annex 2 EHV charges'!$D:$O,4,0))</f>
        <v/>
      </c>
      <c r="E89" s="72" t="str">
        <f>IFERROR(IF(VLOOKUP($A89,'Annex 2 EHV charges'!$D:$O,9,FALSE)=0,"",VLOOKUP($A89,'Annex 2 EHV charges'!$D:$O,9,FALSE)),"")</f>
        <v/>
      </c>
      <c r="F89" s="73" t="str">
        <f>IFERROR(IF(VLOOKUP($A89,'Annex 2 EHV charges'!$D:$O,10,FALSE)=0,"",VLOOKUP($A89,'Annex 2 EHV charges'!$D:$O,10,FALSE)),"")</f>
        <v/>
      </c>
      <c r="G89" s="74" t="str">
        <f>IFERROR(IF(VLOOKUP($A89,'Annex 2 EHV charges'!$D:$O,11,FALSE)=0,"",VLOOKUP($A89,'Annex 2 EHV charges'!$D:$O,11,FALSE)),"")</f>
        <v/>
      </c>
      <c r="H89" s="74" t="str">
        <f>IFERROR(IF(VLOOKUP($A89,'Annex 2 EHV charges'!$D:$O,12,FALSE)=0,"",VLOOKUP($A89,'Annex 2 EHV charges'!$D:$O,12,FALSE)),"")</f>
        <v/>
      </c>
    </row>
    <row r="90" spans="1:8" ht="28.5" customHeight="1" x14ac:dyDescent="0.2">
      <c r="A90" s="75" t="str">
        <f t="array" ref="A90">IFERROR(INDEX('Annex 2 EHV charges'!$D$10:$D$11, MATCH(0, IF(ISBLANK('Annex 2 EHV charges'!$D$10:$D$11),1, COUNTIF(A$4:$A89, 'Annex 2 EHV charges'!$D$10:$D$11)), 0)),"")</f>
        <v/>
      </c>
      <c r="B90" s="70" t="str">
        <f>IF($A90="","",VLOOKUP($A90,'Annex 2 EHV charges'!$D:$O,2,0))</f>
        <v/>
      </c>
      <c r="C90" s="76" t="str">
        <f>IF($A90="","",VLOOKUP($A90,'Annex 2 EHV charges'!$D:$O,3,0))</f>
        <v/>
      </c>
      <c r="D90" s="69" t="str">
        <f>IF($A90="","",VLOOKUP($A90,'Annex 2 EHV charges'!$D:$O,4,0))</f>
        <v/>
      </c>
      <c r="E90" s="72" t="str">
        <f>IFERROR(IF(VLOOKUP($A90,'Annex 2 EHV charges'!$D:$O,9,FALSE)=0,"",VLOOKUP($A90,'Annex 2 EHV charges'!$D:$O,9,FALSE)),"")</f>
        <v/>
      </c>
      <c r="F90" s="73" t="str">
        <f>IFERROR(IF(VLOOKUP($A90,'Annex 2 EHV charges'!$D:$O,10,FALSE)=0,"",VLOOKUP($A90,'Annex 2 EHV charges'!$D:$O,10,FALSE)),"")</f>
        <v/>
      </c>
      <c r="G90" s="74" t="str">
        <f>IFERROR(IF(VLOOKUP($A90,'Annex 2 EHV charges'!$D:$O,11,FALSE)=0,"",VLOOKUP($A90,'Annex 2 EHV charges'!$D:$O,11,FALSE)),"")</f>
        <v/>
      </c>
      <c r="H90" s="74" t="str">
        <f>IFERROR(IF(VLOOKUP($A90,'Annex 2 EHV charges'!$D:$O,12,FALSE)=0,"",VLOOKUP($A90,'Annex 2 EHV charges'!$D:$O,12,FALSE)),"")</f>
        <v/>
      </c>
    </row>
    <row r="91" spans="1:8" ht="28.5" customHeight="1" x14ac:dyDescent="0.2">
      <c r="A91" s="75" t="str">
        <f t="array" ref="A91">IFERROR(INDEX('Annex 2 EHV charges'!$D$10:$D$11, MATCH(0, IF(ISBLANK('Annex 2 EHV charges'!$D$10:$D$11),1, COUNTIF(A$4:$A90, 'Annex 2 EHV charges'!$D$10:$D$11)), 0)),"")</f>
        <v/>
      </c>
      <c r="B91" s="70" t="str">
        <f>IF($A91="","",VLOOKUP($A91,'Annex 2 EHV charges'!$D:$O,2,0))</f>
        <v/>
      </c>
      <c r="C91" s="76" t="str">
        <f>IF($A91="","",VLOOKUP($A91,'Annex 2 EHV charges'!$D:$O,3,0))</f>
        <v/>
      </c>
      <c r="D91" s="69" t="str">
        <f>IF($A91="","",VLOOKUP($A91,'Annex 2 EHV charges'!$D:$O,4,0))</f>
        <v/>
      </c>
      <c r="E91" s="72" t="str">
        <f>IFERROR(IF(VLOOKUP($A91,'Annex 2 EHV charges'!$D:$O,9,FALSE)=0,"",VLOOKUP($A91,'Annex 2 EHV charges'!$D:$O,9,FALSE)),"")</f>
        <v/>
      </c>
      <c r="F91" s="73" t="str">
        <f>IFERROR(IF(VLOOKUP($A91,'Annex 2 EHV charges'!$D:$O,10,FALSE)=0,"",VLOOKUP($A91,'Annex 2 EHV charges'!$D:$O,10,FALSE)),"")</f>
        <v/>
      </c>
      <c r="G91" s="74" t="str">
        <f>IFERROR(IF(VLOOKUP($A91,'Annex 2 EHV charges'!$D:$O,11,FALSE)=0,"",VLOOKUP($A91,'Annex 2 EHV charges'!$D:$O,11,FALSE)),"")</f>
        <v/>
      </c>
      <c r="H91" s="74" t="str">
        <f>IFERROR(IF(VLOOKUP($A91,'Annex 2 EHV charges'!$D:$O,12,FALSE)=0,"",VLOOKUP($A91,'Annex 2 EHV charges'!$D:$O,12,FALSE)),"")</f>
        <v/>
      </c>
    </row>
    <row r="92" spans="1:8" ht="28.5" customHeight="1" x14ac:dyDescent="0.2">
      <c r="A92" s="75" t="str">
        <f t="array" ref="A92">IFERROR(INDEX('Annex 2 EHV charges'!$D$10:$D$11, MATCH(0, IF(ISBLANK('Annex 2 EHV charges'!$D$10:$D$11),1, COUNTIF(A$4:$A91, 'Annex 2 EHV charges'!$D$10:$D$11)), 0)),"")</f>
        <v/>
      </c>
      <c r="B92" s="70" t="str">
        <f>IF($A92="","",VLOOKUP($A92,'Annex 2 EHV charges'!$D:$O,2,0))</f>
        <v/>
      </c>
      <c r="C92" s="76" t="str">
        <f>IF($A92="","",VLOOKUP($A92,'Annex 2 EHV charges'!$D:$O,3,0))</f>
        <v/>
      </c>
      <c r="D92" s="69" t="str">
        <f>IF($A92="","",VLOOKUP($A92,'Annex 2 EHV charges'!$D:$O,4,0))</f>
        <v/>
      </c>
      <c r="E92" s="72" t="str">
        <f>IFERROR(IF(VLOOKUP($A92,'Annex 2 EHV charges'!$D:$O,9,FALSE)=0,"",VLOOKUP($A92,'Annex 2 EHV charges'!$D:$O,9,FALSE)),"")</f>
        <v/>
      </c>
      <c r="F92" s="73" t="str">
        <f>IFERROR(IF(VLOOKUP($A92,'Annex 2 EHV charges'!$D:$O,10,FALSE)=0,"",VLOOKUP($A92,'Annex 2 EHV charges'!$D:$O,10,FALSE)),"")</f>
        <v/>
      </c>
      <c r="G92" s="74" t="str">
        <f>IFERROR(IF(VLOOKUP($A92,'Annex 2 EHV charges'!$D:$O,11,FALSE)=0,"",VLOOKUP($A92,'Annex 2 EHV charges'!$D:$O,11,FALSE)),"")</f>
        <v/>
      </c>
      <c r="H92" s="74" t="str">
        <f>IFERROR(IF(VLOOKUP($A92,'Annex 2 EHV charges'!$D:$O,12,FALSE)=0,"",VLOOKUP($A92,'Annex 2 EHV charges'!$D:$O,12,FALSE)),"")</f>
        <v/>
      </c>
    </row>
    <row r="93" spans="1:8" ht="28.5" customHeight="1" x14ac:dyDescent="0.2">
      <c r="A93" s="75" t="str">
        <f t="array" ref="A93">IFERROR(INDEX('Annex 2 EHV charges'!$D$10:$D$11, MATCH(0, IF(ISBLANK('Annex 2 EHV charges'!$D$10:$D$11),1, COUNTIF(A$4:$A92, 'Annex 2 EHV charges'!$D$10:$D$11)), 0)),"")</f>
        <v/>
      </c>
      <c r="B93" s="70" t="str">
        <f>IF($A93="","",VLOOKUP($A93,'Annex 2 EHV charges'!$D:$O,2,0))</f>
        <v/>
      </c>
      <c r="C93" s="76" t="str">
        <f>IF($A93="","",VLOOKUP($A93,'Annex 2 EHV charges'!$D:$O,3,0))</f>
        <v/>
      </c>
      <c r="D93" s="69" t="str">
        <f>IF($A93="","",VLOOKUP($A93,'Annex 2 EHV charges'!$D:$O,4,0))</f>
        <v/>
      </c>
      <c r="E93" s="72" t="str">
        <f>IFERROR(IF(VLOOKUP($A93,'Annex 2 EHV charges'!$D:$O,9,FALSE)=0,"",VLOOKUP($A93,'Annex 2 EHV charges'!$D:$O,9,FALSE)),"")</f>
        <v/>
      </c>
      <c r="F93" s="73" t="str">
        <f>IFERROR(IF(VLOOKUP($A93,'Annex 2 EHV charges'!$D:$O,10,FALSE)=0,"",VLOOKUP($A93,'Annex 2 EHV charges'!$D:$O,10,FALSE)),"")</f>
        <v/>
      </c>
      <c r="G93" s="74" t="str">
        <f>IFERROR(IF(VLOOKUP($A93,'Annex 2 EHV charges'!$D:$O,11,FALSE)=0,"",VLOOKUP($A93,'Annex 2 EHV charges'!$D:$O,11,FALSE)),"")</f>
        <v/>
      </c>
      <c r="H93" s="74" t="str">
        <f>IFERROR(IF(VLOOKUP($A93,'Annex 2 EHV charges'!$D:$O,12,FALSE)=0,"",VLOOKUP($A93,'Annex 2 EHV charges'!$D:$O,12,FALSE)),"")</f>
        <v/>
      </c>
    </row>
    <row r="94" spans="1:8" ht="28.5" customHeight="1" x14ac:dyDescent="0.2">
      <c r="A94" s="75" t="str">
        <f t="array" ref="A94">IFERROR(INDEX('Annex 2 EHV charges'!$D$10:$D$11, MATCH(0, IF(ISBLANK('Annex 2 EHV charges'!$D$10:$D$11),1, COUNTIF(A$4:$A93, 'Annex 2 EHV charges'!$D$10:$D$11)), 0)),"")</f>
        <v/>
      </c>
      <c r="B94" s="70" t="str">
        <f>IF($A94="","",VLOOKUP($A94,'Annex 2 EHV charges'!$D:$O,2,0))</f>
        <v/>
      </c>
      <c r="C94" s="76" t="str">
        <f>IF($A94="","",VLOOKUP($A94,'Annex 2 EHV charges'!$D:$O,3,0))</f>
        <v/>
      </c>
      <c r="D94" s="69" t="str">
        <f>IF($A94="","",VLOOKUP($A94,'Annex 2 EHV charges'!$D:$O,4,0))</f>
        <v/>
      </c>
      <c r="E94" s="72" t="str">
        <f>IFERROR(IF(VLOOKUP($A94,'Annex 2 EHV charges'!$D:$O,9,FALSE)=0,"",VLOOKUP($A94,'Annex 2 EHV charges'!$D:$O,9,FALSE)),"")</f>
        <v/>
      </c>
      <c r="F94" s="73" t="str">
        <f>IFERROR(IF(VLOOKUP($A94,'Annex 2 EHV charges'!$D:$O,10,FALSE)=0,"",VLOOKUP($A94,'Annex 2 EHV charges'!$D:$O,10,FALSE)),"")</f>
        <v/>
      </c>
      <c r="G94" s="74" t="str">
        <f>IFERROR(IF(VLOOKUP($A94,'Annex 2 EHV charges'!$D:$O,11,FALSE)=0,"",VLOOKUP($A94,'Annex 2 EHV charges'!$D:$O,11,FALSE)),"")</f>
        <v/>
      </c>
      <c r="H94" s="74" t="str">
        <f>IFERROR(IF(VLOOKUP($A94,'Annex 2 EHV charges'!$D:$O,12,FALSE)=0,"",VLOOKUP($A94,'Annex 2 EHV charges'!$D:$O,12,FALSE)),"")</f>
        <v/>
      </c>
    </row>
    <row r="95" spans="1:8" ht="28.5" customHeight="1" x14ac:dyDescent="0.2">
      <c r="A95" s="75" t="str">
        <f t="array" ref="A95">IFERROR(INDEX('Annex 2 EHV charges'!$D$10:$D$11, MATCH(0, IF(ISBLANK('Annex 2 EHV charges'!$D$10:$D$11),1, COUNTIF(A$4:$A94, 'Annex 2 EHV charges'!$D$10:$D$11)), 0)),"")</f>
        <v/>
      </c>
      <c r="B95" s="70" t="str">
        <f>IF($A95="","",VLOOKUP($A95,'Annex 2 EHV charges'!$D:$O,2,0))</f>
        <v/>
      </c>
      <c r="C95" s="76" t="str">
        <f>IF($A95="","",VLOOKUP($A95,'Annex 2 EHV charges'!$D:$O,3,0))</f>
        <v/>
      </c>
      <c r="D95" s="69" t="str">
        <f>IF($A95="","",VLOOKUP($A95,'Annex 2 EHV charges'!$D:$O,4,0))</f>
        <v/>
      </c>
      <c r="E95" s="72" t="str">
        <f>IFERROR(IF(VLOOKUP($A95,'Annex 2 EHV charges'!$D:$O,9,FALSE)=0,"",VLOOKUP($A95,'Annex 2 EHV charges'!$D:$O,9,FALSE)),"")</f>
        <v/>
      </c>
      <c r="F95" s="73" t="str">
        <f>IFERROR(IF(VLOOKUP($A95,'Annex 2 EHV charges'!$D:$O,10,FALSE)=0,"",VLOOKUP($A95,'Annex 2 EHV charges'!$D:$O,10,FALSE)),"")</f>
        <v/>
      </c>
      <c r="G95" s="74" t="str">
        <f>IFERROR(IF(VLOOKUP($A95,'Annex 2 EHV charges'!$D:$O,11,FALSE)=0,"",VLOOKUP($A95,'Annex 2 EHV charges'!$D:$O,11,FALSE)),"")</f>
        <v/>
      </c>
      <c r="H95" s="74" t="str">
        <f>IFERROR(IF(VLOOKUP($A95,'Annex 2 EHV charges'!$D:$O,12,FALSE)=0,"",VLOOKUP($A95,'Annex 2 EHV charges'!$D:$O,12,FALSE)),"")</f>
        <v/>
      </c>
    </row>
    <row r="96" spans="1:8" ht="28.5" customHeight="1" x14ac:dyDescent="0.2">
      <c r="A96" s="75" t="str">
        <f t="array" ref="A96">IFERROR(INDEX('Annex 2 EHV charges'!$D$10:$D$11, MATCH(0, IF(ISBLANK('Annex 2 EHV charges'!$D$10:$D$11),1, COUNTIF(A$4:$A95, 'Annex 2 EHV charges'!$D$10:$D$11)), 0)),"")</f>
        <v/>
      </c>
      <c r="B96" s="70" t="str">
        <f>IF($A96="","",VLOOKUP($A96,'Annex 2 EHV charges'!$D:$O,2,0))</f>
        <v/>
      </c>
      <c r="C96" s="76" t="str">
        <f>IF($A96="","",VLOOKUP($A96,'Annex 2 EHV charges'!$D:$O,3,0))</f>
        <v/>
      </c>
      <c r="D96" s="69" t="str">
        <f>IF($A96="","",VLOOKUP($A96,'Annex 2 EHV charges'!$D:$O,4,0))</f>
        <v/>
      </c>
      <c r="E96" s="72" t="str">
        <f>IFERROR(IF(VLOOKUP($A96,'Annex 2 EHV charges'!$D:$O,9,FALSE)=0,"",VLOOKUP($A96,'Annex 2 EHV charges'!$D:$O,9,FALSE)),"")</f>
        <v/>
      </c>
      <c r="F96" s="73" t="str">
        <f>IFERROR(IF(VLOOKUP($A96,'Annex 2 EHV charges'!$D:$O,10,FALSE)=0,"",VLOOKUP($A96,'Annex 2 EHV charges'!$D:$O,10,FALSE)),"")</f>
        <v/>
      </c>
      <c r="G96" s="74" t="str">
        <f>IFERROR(IF(VLOOKUP($A96,'Annex 2 EHV charges'!$D:$O,11,FALSE)=0,"",VLOOKUP($A96,'Annex 2 EHV charges'!$D:$O,11,FALSE)),"")</f>
        <v/>
      </c>
      <c r="H96" s="74" t="str">
        <f>IFERROR(IF(VLOOKUP($A96,'Annex 2 EHV charges'!$D:$O,12,FALSE)=0,"",VLOOKUP($A96,'Annex 2 EHV charges'!$D:$O,12,FALSE)),"")</f>
        <v/>
      </c>
    </row>
    <row r="97" spans="1:8" ht="28.5" customHeight="1" x14ac:dyDescent="0.2">
      <c r="A97" s="75" t="str">
        <f t="array" ref="A97">IFERROR(INDEX('Annex 2 EHV charges'!$D$10:$D$11, MATCH(0, IF(ISBLANK('Annex 2 EHV charges'!$D$10:$D$11),1, COUNTIF(A$4:$A96, 'Annex 2 EHV charges'!$D$10:$D$11)), 0)),"")</f>
        <v/>
      </c>
      <c r="B97" s="70" t="str">
        <f>IF($A97="","",VLOOKUP($A97,'Annex 2 EHV charges'!$D:$O,2,0))</f>
        <v/>
      </c>
      <c r="C97" s="76" t="str">
        <f>IF($A97="","",VLOOKUP($A97,'Annex 2 EHV charges'!$D:$O,3,0))</f>
        <v/>
      </c>
      <c r="D97" s="69" t="str">
        <f>IF($A97="","",VLOOKUP($A97,'Annex 2 EHV charges'!$D:$O,4,0))</f>
        <v/>
      </c>
      <c r="E97" s="72" t="str">
        <f>IFERROR(IF(VLOOKUP($A97,'Annex 2 EHV charges'!$D:$O,9,FALSE)=0,"",VLOOKUP($A97,'Annex 2 EHV charges'!$D:$O,9,FALSE)),"")</f>
        <v/>
      </c>
      <c r="F97" s="73" t="str">
        <f>IFERROR(IF(VLOOKUP($A97,'Annex 2 EHV charges'!$D:$O,10,FALSE)=0,"",VLOOKUP($A97,'Annex 2 EHV charges'!$D:$O,10,FALSE)),"")</f>
        <v/>
      </c>
      <c r="G97" s="74" t="str">
        <f>IFERROR(IF(VLOOKUP($A97,'Annex 2 EHV charges'!$D:$O,11,FALSE)=0,"",VLOOKUP($A97,'Annex 2 EHV charges'!$D:$O,11,FALSE)),"")</f>
        <v/>
      </c>
      <c r="H97" s="74" t="str">
        <f>IFERROR(IF(VLOOKUP($A97,'Annex 2 EHV charges'!$D:$O,12,FALSE)=0,"",VLOOKUP($A97,'Annex 2 EHV charges'!$D:$O,12,FALSE)),"")</f>
        <v/>
      </c>
    </row>
    <row r="98" spans="1:8" ht="28.5" customHeight="1" x14ac:dyDescent="0.2">
      <c r="A98" s="75" t="str">
        <f t="array" ref="A98">IFERROR(INDEX('Annex 2 EHV charges'!$D$10:$D$11, MATCH(0, IF(ISBLANK('Annex 2 EHV charges'!$D$10:$D$11),1, COUNTIF(A$4:$A97, 'Annex 2 EHV charges'!$D$10:$D$11)), 0)),"")</f>
        <v/>
      </c>
      <c r="B98" s="70" t="str">
        <f>IF($A98="","",VLOOKUP($A98,'Annex 2 EHV charges'!$D:$O,2,0))</f>
        <v/>
      </c>
      <c r="C98" s="76" t="str">
        <f>IF($A98="","",VLOOKUP($A98,'Annex 2 EHV charges'!$D:$O,3,0))</f>
        <v/>
      </c>
      <c r="D98" s="69" t="str">
        <f>IF($A98="","",VLOOKUP($A98,'Annex 2 EHV charges'!$D:$O,4,0))</f>
        <v/>
      </c>
      <c r="E98" s="72" t="str">
        <f>IFERROR(IF(VLOOKUP($A98,'Annex 2 EHV charges'!$D:$O,9,FALSE)=0,"",VLOOKUP($A98,'Annex 2 EHV charges'!$D:$O,9,FALSE)),"")</f>
        <v/>
      </c>
      <c r="F98" s="73" t="str">
        <f>IFERROR(IF(VLOOKUP($A98,'Annex 2 EHV charges'!$D:$O,10,FALSE)=0,"",VLOOKUP($A98,'Annex 2 EHV charges'!$D:$O,10,FALSE)),"")</f>
        <v/>
      </c>
      <c r="G98" s="74" t="str">
        <f>IFERROR(IF(VLOOKUP($A98,'Annex 2 EHV charges'!$D:$O,11,FALSE)=0,"",VLOOKUP($A98,'Annex 2 EHV charges'!$D:$O,11,FALSE)),"")</f>
        <v/>
      </c>
      <c r="H98" s="74" t="str">
        <f>IFERROR(IF(VLOOKUP($A98,'Annex 2 EHV charges'!$D:$O,12,FALSE)=0,"",VLOOKUP($A98,'Annex 2 EHV charges'!$D:$O,12,FALSE)),"")</f>
        <v/>
      </c>
    </row>
    <row r="99" spans="1:8" ht="28.5" customHeight="1" x14ac:dyDescent="0.2">
      <c r="A99" s="75" t="str">
        <f t="array" ref="A99">IFERROR(INDEX('Annex 2 EHV charges'!$D$10:$D$11, MATCH(0, IF(ISBLANK('Annex 2 EHV charges'!$D$10:$D$11),1, COUNTIF(A$4:$A98, 'Annex 2 EHV charges'!$D$10:$D$11)), 0)),"")</f>
        <v/>
      </c>
      <c r="B99" s="70" t="str">
        <f>IF($A99="","",VLOOKUP($A99,'Annex 2 EHV charges'!$D:$O,2,0))</f>
        <v/>
      </c>
      <c r="C99" s="76" t="str">
        <f>IF($A99="","",VLOOKUP($A99,'Annex 2 EHV charges'!$D:$O,3,0))</f>
        <v/>
      </c>
      <c r="D99" s="69" t="str">
        <f>IF($A99="","",VLOOKUP($A99,'Annex 2 EHV charges'!$D:$O,4,0))</f>
        <v/>
      </c>
      <c r="E99" s="72" t="str">
        <f>IFERROR(IF(VLOOKUP($A99,'Annex 2 EHV charges'!$D:$O,9,FALSE)=0,"",VLOOKUP($A99,'Annex 2 EHV charges'!$D:$O,9,FALSE)),"")</f>
        <v/>
      </c>
      <c r="F99" s="73" t="str">
        <f>IFERROR(IF(VLOOKUP($A99,'Annex 2 EHV charges'!$D:$O,10,FALSE)=0,"",VLOOKUP($A99,'Annex 2 EHV charges'!$D:$O,10,FALSE)),"")</f>
        <v/>
      </c>
      <c r="G99" s="74" t="str">
        <f>IFERROR(IF(VLOOKUP($A99,'Annex 2 EHV charges'!$D:$O,11,FALSE)=0,"",VLOOKUP($A99,'Annex 2 EHV charges'!$D:$O,11,FALSE)),"")</f>
        <v/>
      </c>
      <c r="H99" s="74" t="str">
        <f>IFERROR(IF(VLOOKUP($A99,'Annex 2 EHV charges'!$D:$O,12,FALSE)=0,"",VLOOKUP($A99,'Annex 2 EHV charges'!$D:$O,12,FALSE)),"")</f>
        <v/>
      </c>
    </row>
    <row r="100" spans="1:8" ht="28.5" customHeight="1" x14ac:dyDescent="0.2">
      <c r="A100" s="75" t="str">
        <f t="array" ref="A100">IFERROR(INDEX('Annex 2 EHV charges'!$D$10:$D$11, MATCH(0, IF(ISBLANK('Annex 2 EHV charges'!$D$10:$D$11),1, COUNTIF(A$4:$A99, 'Annex 2 EHV charges'!$D$10:$D$11)), 0)),"")</f>
        <v/>
      </c>
      <c r="B100" s="70" t="str">
        <f>IF($A100="","",VLOOKUP($A100,'Annex 2 EHV charges'!$D:$O,2,0))</f>
        <v/>
      </c>
      <c r="C100" s="76" t="str">
        <f>IF($A100="","",VLOOKUP($A100,'Annex 2 EHV charges'!$D:$O,3,0))</f>
        <v/>
      </c>
      <c r="D100" s="69" t="str">
        <f>IF($A100="","",VLOOKUP($A100,'Annex 2 EHV charges'!$D:$O,4,0))</f>
        <v/>
      </c>
      <c r="E100" s="72" t="str">
        <f>IFERROR(IF(VLOOKUP($A100,'Annex 2 EHV charges'!$D:$O,9,FALSE)=0,"",VLOOKUP($A100,'Annex 2 EHV charges'!$D:$O,9,FALSE)),"")</f>
        <v/>
      </c>
      <c r="F100" s="73" t="str">
        <f>IFERROR(IF(VLOOKUP($A100,'Annex 2 EHV charges'!$D:$O,10,FALSE)=0,"",VLOOKUP($A100,'Annex 2 EHV charges'!$D:$O,10,FALSE)),"")</f>
        <v/>
      </c>
      <c r="G100" s="74" t="str">
        <f>IFERROR(IF(VLOOKUP($A100,'Annex 2 EHV charges'!$D:$O,11,FALSE)=0,"",VLOOKUP($A100,'Annex 2 EHV charges'!$D:$O,11,FALSE)),"")</f>
        <v/>
      </c>
      <c r="H100" s="74" t="str">
        <f>IFERROR(IF(VLOOKUP($A100,'Annex 2 EHV charges'!$D:$O,12,FALSE)=0,"",VLOOKUP($A100,'Annex 2 EHV charges'!$D:$O,12,FALSE)),"")</f>
        <v/>
      </c>
    </row>
    <row r="101" spans="1:8" ht="28.5" customHeight="1" x14ac:dyDescent="0.2">
      <c r="A101" s="75" t="str">
        <f t="array" ref="A101">IFERROR(INDEX('Annex 2 EHV charges'!$D$10:$D$11, MATCH(0, IF(ISBLANK('Annex 2 EHV charges'!$D$10:$D$11),1, COUNTIF(A$4:$A100, 'Annex 2 EHV charges'!$D$10:$D$11)), 0)),"")</f>
        <v/>
      </c>
      <c r="B101" s="70" t="str">
        <f>IF($A101="","",VLOOKUP($A101,'Annex 2 EHV charges'!$D:$O,2,0))</f>
        <v/>
      </c>
      <c r="C101" s="76" t="str">
        <f>IF($A101="","",VLOOKUP($A101,'Annex 2 EHV charges'!$D:$O,3,0))</f>
        <v/>
      </c>
      <c r="D101" s="69" t="str">
        <f>IF($A101="","",VLOOKUP($A101,'Annex 2 EHV charges'!$D:$O,4,0))</f>
        <v/>
      </c>
      <c r="E101" s="72" t="str">
        <f>IFERROR(IF(VLOOKUP($A101,'Annex 2 EHV charges'!$D:$O,9,FALSE)=0,"",VLOOKUP($A101,'Annex 2 EHV charges'!$D:$O,9,FALSE)),"")</f>
        <v/>
      </c>
      <c r="F101" s="73" t="str">
        <f>IFERROR(IF(VLOOKUP($A101,'Annex 2 EHV charges'!$D:$O,10,FALSE)=0,"",VLOOKUP($A101,'Annex 2 EHV charges'!$D:$O,10,FALSE)),"")</f>
        <v/>
      </c>
      <c r="G101" s="74" t="str">
        <f>IFERROR(IF(VLOOKUP($A101,'Annex 2 EHV charges'!$D:$O,11,FALSE)=0,"",VLOOKUP($A101,'Annex 2 EHV charges'!$D:$O,11,FALSE)),"")</f>
        <v/>
      </c>
      <c r="H101" s="74" t="str">
        <f>IFERROR(IF(VLOOKUP($A101,'Annex 2 EHV charges'!$D:$O,12,FALSE)=0,"",VLOOKUP($A101,'Annex 2 EHV charges'!$D:$O,12,FALSE)),"")</f>
        <v/>
      </c>
    </row>
    <row r="102" spans="1:8" ht="28.5" customHeight="1" x14ac:dyDescent="0.2">
      <c r="A102" s="75" t="str">
        <f t="array" ref="A102">IFERROR(INDEX('Annex 2 EHV charges'!$D$10:$D$11, MATCH(0, IF(ISBLANK('Annex 2 EHV charges'!$D$10:$D$11),1, COUNTIF(A$4:$A101, 'Annex 2 EHV charges'!$D$10:$D$11)), 0)),"")</f>
        <v/>
      </c>
      <c r="B102" s="70" t="str">
        <f>IF($A102="","",VLOOKUP($A102,'Annex 2 EHV charges'!$D:$O,2,0))</f>
        <v/>
      </c>
      <c r="C102" s="76" t="str">
        <f>IF($A102="","",VLOOKUP($A102,'Annex 2 EHV charges'!$D:$O,3,0))</f>
        <v/>
      </c>
      <c r="D102" s="69" t="str">
        <f>IF($A102="","",VLOOKUP($A102,'Annex 2 EHV charges'!$D:$O,4,0))</f>
        <v/>
      </c>
      <c r="E102" s="72" t="str">
        <f>IFERROR(IF(VLOOKUP($A102,'Annex 2 EHV charges'!$D:$O,9,FALSE)=0,"",VLOOKUP($A102,'Annex 2 EHV charges'!$D:$O,9,FALSE)),"")</f>
        <v/>
      </c>
      <c r="F102" s="73" t="str">
        <f>IFERROR(IF(VLOOKUP($A102,'Annex 2 EHV charges'!$D:$O,10,FALSE)=0,"",VLOOKUP($A102,'Annex 2 EHV charges'!$D:$O,10,FALSE)),"")</f>
        <v/>
      </c>
      <c r="G102" s="74" t="str">
        <f>IFERROR(IF(VLOOKUP($A102,'Annex 2 EHV charges'!$D:$O,11,FALSE)=0,"",VLOOKUP($A102,'Annex 2 EHV charges'!$D:$O,11,FALSE)),"")</f>
        <v/>
      </c>
      <c r="H102" s="74" t="str">
        <f>IFERROR(IF(VLOOKUP($A102,'Annex 2 EHV charges'!$D:$O,12,FALSE)=0,"",VLOOKUP($A102,'Annex 2 EHV charges'!$D:$O,12,FALSE)),"")</f>
        <v/>
      </c>
    </row>
    <row r="103" spans="1:8" ht="28.5" customHeight="1" x14ac:dyDescent="0.2">
      <c r="A103" s="75" t="str">
        <f t="array" ref="A103">IFERROR(INDEX('Annex 2 EHV charges'!$D$10:$D$11, MATCH(0, IF(ISBLANK('Annex 2 EHV charges'!$D$10:$D$11),1, COUNTIF(A$4:$A102, 'Annex 2 EHV charges'!$D$10:$D$11)), 0)),"")</f>
        <v/>
      </c>
      <c r="B103" s="70" t="str">
        <f>IF($A103="","",VLOOKUP($A103,'Annex 2 EHV charges'!$D:$O,2,0))</f>
        <v/>
      </c>
      <c r="C103" s="76" t="str">
        <f>IF($A103="","",VLOOKUP($A103,'Annex 2 EHV charges'!$D:$O,3,0))</f>
        <v/>
      </c>
      <c r="D103" s="69" t="str">
        <f>IF($A103="","",VLOOKUP($A103,'Annex 2 EHV charges'!$D:$O,4,0))</f>
        <v/>
      </c>
      <c r="E103" s="72" t="str">
        <f>IFERROR(IF(VLOOKUP($A103,'Annex 2 EHV charges'!$D:$O,9,FALSE)=0,"",VLOOKUP($A103,'Annex 2 EHV charges'!$D:$O,9,FALSE)),"")</f>
        <v/>
      </c>
      <c r="F103" s="73" t="str">
        <f>IFERROR(IF(VLOOKUP($A103,'Annex 2 EHV charges'!$D:$O,10,FALSE)=0,"",VLOOKUP($A103,'Annex 2 EHV charges'!$D:$O,10,FALSE)),"")</f>
        <v/>
      </c>
      <c r="G103" s="74" t="str">
        <f>IFERROR(IF(VLOOKUP($A103,'Annex 2 EHV charges'!$D:$O,11,FALSE)=0,"",VLOOKUP($A103,'Annex 2 EHV charges'!$D:$O,11,FALSE)),"")</f>
        <v/>
      </c>
      <c r="H103" s="74" t="str">
        <f>IFERROR(IF(VLOOKUP($A103,'Annex 2 EHV charges'!$D:$O,12,FALSE)=0,"",VLOOKUP($A103,'Annex 2 EHV charges'!$D:$O,12,FALSE)),"")</f>
        <v/>
      </c>
    </row>
    <row r="104" spans="1:8" ht="28.5" customHeight="1" x14ac:dyDescent="0.2">
      <c r="A104" s="75" t="str">
        <f t="array" ref="A104">IFERROR(INDEX('Annex 2 EHV charges'!$D$10:$D$11, MATCH(0, IF(ISBLANK('Annex 2 EHV charges'!$D$10:$D$11),1, COUNTIF(A$4:$A103, 'Annex 2 EHV charges'!$D$10:$D$11)), 0)),"")</f>
        <v/>
      </c>
      <c r="B104" s="70" t="str">
        <f>IF($A104="","",VLOOKUP($A104,'Annex 2 EHV charges'!$D:$O,2,0))</f>
        <v/>
      </c>
      <c r="C104" s="76" t="str">
        <f>IF($A104="","",VLOOKUP($A104,'Annex 2 EHV charges'!$D:$O,3,0))</f>
        <v/>
      </c>
      <c r="D104" s="69" t="str">
        <f>IF($A104="","",VLOOKUP($A104,'Annex 2 EHV charges'!$D:$O,4,0))</f>
        <v/>
      </c>
      <c r="E104" s="72" t="str">
        <f>IFERROR(IF(VLOOKUP($A104,'Annex 2 EHV charges'!$D:$O,9,FALSE)=0,"",VLOOKUP($A104,'Annex 2 EHV charges'!$D:$O,9,FALSE)),"")</f>
        <v/>
      </c>
      <c r="F104" s="73" t="str">
        <f>IFERROR(IF(VLOOKUP($A104,'Annex 2 EHV charges'!$D:$O,10,FALSE)=0,"",VLOOKUP($A104,'Annex 2 EHV charges'!$D:$O,10,FALSE)),"")</f>
        <v/>
      </c>
      <c r="G104" s="74" t="str">
        <f>IFERROR(IF(VLOOKUP($A104,'Annex 2 EHV charges'!$D:$O,11,FALSE)=0,"",VLOOKUP($A104,'Annex 2 EHV charges'!$D:$O,11,FALSE)),"")</f>
        <v/>
      </c>
      <c r="H104" s="74" t="str">
        <f>IFERROR(IF(VLOOKUP($A104,'Annex 2 EHV charges'!$D:$O,12,FALSE)=0,"",VLOOKUP($A104,'Annex 2 EHV charges'!$D:$O,12,FALSE)),"")</f>
        <v/>
      </c>
    </row>
    <row r="105" spans="1:8" ht="28.5" customHeight="1" x14ac:dyDescent="0.2">
      <c r="A105" s="75" t="str">
        <f t="array" ref="A105">IFERROR(INDEX('Annex 2 EHV charges'!$D$10:$D$11, MATCH(0, IF(ISBLANK('Annex 2 EHV charges'!$D$10:$D$11),1, COUNTIF(A$4:$A104, 'Annex 2 EHV charges'!$D$10:$D$11)), 0)),"")</f>
        <v/>
      </c>
      <c r="B105" s="70" t="str">
        <f>IF($A105="","",VLOOKUP($A105,'Annex 2 EHV charges'!$D:$O,2,0))</f>
        <v/>
      </c>
      <c r="C105" s="76" t="str">
        <f>IF($A105="","",VLOOKUP($A105,'Annex 2 EHV charges'!$D:$O,3,0))</f>
        <v/>
      </c>
      <c r="D105" s="69" t="str">
        <f>IF($A105="","",VLOOKUP($A105,'Annex 2 EHV charges'!$D:$O,4,0))</f>
        <v/>
      </c>
      <c r="E105" s="72" t="str">
        <f>IFERROR(IF(VLOOKUP($A105,'Annex 2 EHV charges'!$D:$O,9,FALSE)=0,"",VLOOKUP($A105,'Annex 2 EHV charges'!$D:$O,9,FALSE)),"")</f>
        <v/>
      </c>
      <c r="F105" s="73" t="str">
        <f>IFERROR(IF(VLOOKUP($A105,'Annex 2 EHV charges'!$D:$O,10,FALSE)=0,"",VLOOKUP($A105,'Annex 2 EHV charges'!$D:$O,10,FALSE)),"")</f>
        <v/>
      </c>
      <c r="G105" s="74" t="str">
        <f>IFERROR(IF(VLOOKUP($A105,'Annex 2 EHV charges'!$D:$O,11,FALSE)=0,"",VLOOKUP($A105,'Annex 2 EHV charges'!$D:$O,11,FALSE)),"")</f>
        <v/>
      </c>
      <c r="H105" s="74" t="str">
        <f>IFERROR(IF(VLOOKUP($A105,'Annex 2 EHV charges'!$D:$O,12,FALSE)=0,"",VLOOKUP($A105,'Annex 2 EHV charges'!$D:$O,12,FALSE)),"")</f>
        <v/>
      </c>
    </row>
    <row r="106" spans="1:8" ht="28.5" customHeight="1" x14ac:dyDescent="0.2">
      <c r="A106" s="75" t="str">
        <f t="array" ref="A106">IFERROR(INDEX('Annex 2 EHV charges'!$D$10:$D$11, MATCH(0, IF(ISBLANK('Annex 2 EHV charges'!$D$10:$D$11),1, COUNTIF(A$4:$A105, 'Annex 2 EHV charges'!$D$10:$D$11)), 0)),"")</f>
        <v/>
      </c>
      <c r="B106" s="70" t="str">
        <f>IF($A106="","",VLOOKUP($A106,'Annex 2 EHV charges'!$D:$O,2,0))</f>
        <v/>
      </c>
      <c r="C106" s="76" t="str">
        <f>IF($A106="","",VLOOKUP($A106,'Annex 2 EHV charges'!$D:$O,3,0))</f>
        <v/>
      </c>
      <c r="D106" s="69" t="str">
        <f>IF($A106="","",VLOOKUP($A106,'Annex 2 EHV charges'!$D:$O,4,0))</f>
        <v/>
      </c>
      <c r="E106" s="72" t="str">
        <f>IFERROR(IF(VLOOKUP($A106,'Annex 2 EHV charges'!$D:$O,9,FALSE)=0,"",VLOOKUP($A106,'Annex 2 EHV charges'!$D:$O,9,FALSE)),"")</f>
        <v/>
      </c>
      <c r="F106" s="73" t="str">
        <f>IFERROR(IF(VLOOKUP($A106,'Annex 2 EHV charges'!$D:$O,10,FALSE)=0,"",VLOOKUP($A106,'Annex 2 EHV charges'!$D:$O,10,FALSE)),"")</f>
        <v/>
      </c>
      <c r="G106" s="74" t="str">
        <f>IFERROR(IF(VLOOKUP($A106,'Annex 2 EHV charges'!$D:$O,11,FALSE)=0,"",VLOOKUP($A106,'Annex 2 EHV charges'!$D:$O,11,FALSE)),"")</f>
        <v/>
      </c>
      <c r="H106" s="74" t="str">
        <f>IFERROR(IF(VLOOKUP($A106,'Annex 2 EHV charges'!$D:$O,12,FALSE)=0,"",VLOOKUP($A106,'Annex 2 EHV charges'!$D:$O,12,FALSE)),"")</f>
        <v/>
      </c>
    </row>
    <row r="107" spans="1:8" ht="28.5" customHeight="1" x14ac:dyDescent="0.2">
      <c r="A107" s="75" t="str">
        <f t="array" ref="A107">IFERROR(INDEX('Annex 2 EHV charges'!$D$10:$D$11, MATCH(0, IF(ISBLANK('Annex 2 EHV charges'!$D$10:$D$11),1, COUNTIF(A$4:$A106, 'Annex 2 EHV charges'!$D$10:$D$11)), 0)),"")</f>
        <v/>
      </c>
      <c r="B107" s="70" t="str">
        <f>IF($A107="","",VLOOKUP($A107,'Annex 2 EHV charges'!$D:$O,2,0))</f>
        <v/>
      </c>
      <c r="C107" s="76" t="str">
        <f>IF($A107="","",VLOOKUP($A107,'Annex 2 EHV charges'!$D:$O,3,0))</f>
        <v/>
      </c>
      <c r="D107" s="69" t="str">
        <f>IF($A107="","",VLOOKUP($A107,'Annex 2 EHV charges'!$D:$O,4,0))</f>
        <v/>
      </c>
      <c r="E107" s="72" t="str">
        <f>IFERROR(IF(VLOOKUP($A107,'Annex 2 EHV charges'!$D:$O,9,FALSE)=0,"",VLOOKUP($A107,'Annex 2 EHV charges'!$D:$O,9,FALSE)),"")</f>
        <v/>
      </c>
      <c r="F107" s="73" t="str">
        <f>IFERROR(IF(VLOOKUP($A107,'Annex 2 EHV charges'!$D:$O,10,FALSE)=0,"",VLOOKUP($A107,'Annex 2 EHV charges'!$D:$O,10,FALSE)),"")</f>
        <v/>
      </c>
      <c r="G107" s="74" t="str">
        <f>IFERROR(IF(VLOOKUP($A107,'Annex 2 EHV charges'!$D:$O,11,FALSE)=0,"",VLOOKUP($A107,'Annex 2 EHV charges'!$D:$O,11,FALSE)),"")</f>
        <v/>
      </c>
      <c r="H107" s="74" t="str">
        <f>IFERROR(IF(VLOOKUP($A107,'Annex 2 EHV charges'!$D:$O,12,FALSE)=0,"",VLOOKUP($A107,'Annex 2 EHV charges'!$D:$O,12,FALSE)),"")</f>
        <v/>
      </c>
    </row>
    <row r="108" spans="1:8" ht="28.5" customHeight="1" x14ac:dyDescent="0.2">
      <c r="A108" s="75" t="str">
        <f t="array" ref="A108">IFERROR(INDEX('Annex 2 EHV charges'!$D$10:$D$11, MATCH(0, IF(ISBLANK('Annex 2 EHV charges'!$D$10:$D$11),1, COUNTIF(A$4:$A107, 'Annex 2 EHV charges'!$D$10:$D$11)), 0)),"")</f>
        <v/>
      </c>
      <c r="B108" s="70" t="str">
        <f>IF($A108="","",VLOOKUP($A108,'Annex 2 EHV charges'!$D:$O,2,0))</f>
        <v/>
      </c>
      <c r="C108" s="76" t="str">
        <f>IF($A108="","",VLOOKUP($A108,'Annex 2 EHV charges'!$D:$O,3,0))</f>
        <v/>
      </c>
      <c r="D108" s="69" t="str">
        <f>IF($A108="","",VLOOKUP($A108,'Annex 2 EHV charges'!$D:$O,4,0))</f>
        <v/>
      </c>
      <c r="E108" s="72" t="str">
        <f>IFERROR(IF(VLOOKUP($A108,'Annex 2 EHV charges'!$D:$O,9,FALSE)=0,"",VLOOKUP($A108,'Annex 2 EHV charges'!$D:$O,9,FALSE)),"")</f>
        <v/>
      </c>
      <c r="F108" s="73" t="str">
        <f>IFERROR(IF(VLOOKUP($A108,'Annex 2 EHV charges'!$D:$O,10,FALSE)=0,"",VLOOKUP($A108,'Annex 2 EHV charges'!$D:$O,10,FALSE)),"")</f>
        <v/>
      </c>
      <c r="G108" s="74" t="str">
        <f>IFERROR(IF(VLOOKUP($A108,'Annex 2 EHV charges'!$D:$O,11,FALSE)=0,"",VLOOKUP($A108,'Annex 2 EHV charges'!$D:$O,11,FALSE)),"")</f>
        <v/>
      </c>
      <c r="H108" s="74" t="str">
        <f>IFERROR(IF(VLOOKUP($A108,'Annex 2 EHV charges'!$D:$O,12,FALSE)=0,"",VLOOKUP($A108,'Annex 2 EHV charges'!$D:$O,12,FALSE)),"")</f>
        <v/>
      </c>
    </row>
    <row r="109" spans="1:8" ht="28.5" customHeight="1" x14ac:dyDescent="0.2">
      <c r="A109" s="75" t="str">
        <f t="array" ref="A109">IFERROR(INDEX('Annex 2 EHV charges'!$D$10:$D$11, MATCH(0, IF(ISBLANK('Annex 2 EHV charges'!$D$10:$D$11),1, COUNTIF(A$4:$A108, 'Annex 2 EHV charges'!$D$10:$D$11)), 0)),"")</f>
        <v/>
      </c>
      <c r="B109" s="70" t="str">
        <f>IF($A109="","",VLOOKUP($A109,'Annex 2 EHV charges'!$D:$O,2,0))</f>
        <v/>
      </c>
      <c r="C109" s="76" t="str">
        <f>IF($A109="","",VLOOKUP($A109,'Annex 2 EHV charges'!$D:$O,3,0))</f>
        <v/>
      </c>
      <c r="D109" s="69" t="str">
        <f>IF($A109="","",VLOOKUP($A109,'Annex 2 EHV charges'!$D:$O,4,0))</f>
        <v/>
      </c>
      <c r="E109" s="72" t="str">
        <f>IFERROR(IF(VLOOKUP($A109,'Annex 2 EHV charges'!$D:$O,9,FALSE)=0,"",VLOOKUP($A109,'Annex 2 EHV charges'!$D:$O,9,FALSE)),"")</f>
        <v/>
      </c>
      <c r="F109" s="73" t="str">
        <f>IFERROR(IF(VLOOKUP($A109,'Annex 2 EHV charges'!$D:$O,10,FALSE)=0,"",VLOOKUP($A109,'Annex 2 EHV charges'!$D:$O,10,FALSE)),"")</f>
        <v/>
      </c>
      <c r="G109" s="74" t="str">
        <f>IFERROR(IF(VLOOKUP($A109,'Annex 2 EHV charges'!$D:$O,11,FALSE)=0,"",VLOOKUP($A109,'Annex 2 EHV charges'!$D:$O,11,FALSE)),"")</f>
        <v/>
      </c>
      <c r="H109" s="74" t="str">
        <f>IFERROR(IF(VLOOKUP($A109,'Annex 2 EHV charges'!$D:$O,12,FALSE)=0,"",VLOOKUP($A109,'Annex 2 EHV charges'!$D:$O,12,FALSE)),"")</f>
        <v/>
      </c>
    </row>
    <row r="110" spans="1:8" ht="28.5" customHeight="1" x14ac:dyDescent="0.2">
      <c r="A110" s="75" t="str">
        <f t="array" ref="A110">IFERROR(INDEX('Annex 2 EHV charges'!$D$10:$D$11, MATCH(0, IF(ISBLANK('Annex 2 EHV charges'!$D$10:$D$11),1, COUNTIF(A$4:$A109, 'Annex 2 EHV charges'!$D$10:$D$11)), 0)),"")</f>
        <v/>
      </c>
      <c r="B110" s="70" t="str">
        <f>IF($A110="","",VLOOKUP($A110,'Annex 2 EHV charges'!$D:$O,2,0))</f>
        <v/>
      </c>
      <c r="C110" s="76" t="str">
        <f>IF($A110="","",VLOOKUP($A110,'Annex 2 EHV charges'!$D:$O,3,0))</f>
        <v/>
      </c>
      <c r="D110" s="69" t="str">
        <f>IF($A110="","",VLOOKUP($A110,'Annex 2 EHV charges'!$D:$O,4,0))</f>
        <v/>
      </c>
      <c r="E110" s="72" t="str">
        <f>IFERROR(IF(VLOOKUP($A110,'Annex 2 EHV charges'!$D:$O,9,FALSE)=0,"",VLOOKUP($A110,'Annex 2 EHV charges'!$D:$O,9,FALSE)),"")</f>
        <v/>
      </c>
      <c r="F110" s="73" t="str">
        <f>IFERROR(IF(VLOOKUP($A110,'Annex 2 EHV charges'!$D:$O,10,FALSE)=0,"",VLOOKUP($A110,'Annex 2 EHV charges'!$D:$O,10,FALSE)),"")</f>
        <v/>
      </c>
      <c r="G110" s="74" t="str">
        <f>IFERROR(IF(VLOOKUP($A110,'Annex 2 EHV charges'!$D:$O,11,FALSE)=0,"",VLOOKUP($A110,'Annex 2 EHV charges'!$D:$O,11,FALSE)),"")</f>
        <v/>
      </c>
      <c r="H110" s="74" t="str">
        <f>IFERROR(IF(VLOOKUP($A110,'Annex 2 EHV charges'!$D:$O,12,FALSE)=0,"",VLOOKUP($A110,'Annex 2 EHV charges'!$D:$O,12,FALSE)),"")</f>
        <v/>
      </c>
    </row>
    <row r="111" spans="1:8" ht="28.5" customHeight="1" x14ac:dyDescent="0.2">
      <c r="A111" s="75" t="str">
        <f t="array" ref="A111">IFERROR(INDEX('Annex 2 EHV charges'!$D$10:$D$11, MATCH(0, IF(ISBLANK('Annex 2 EHV charges'!$D$10:$D$11),1, COUNTIF(A$4:$A110, 'Annex 2 EHV charges'!$D$10:$D$11)), 0)),"")</f>
        <v/>
      </c>
      <c r="B111" s="70" t="str">
        <f>IF($A111="","",VLOOKUP($A111,'Annex 2 EHV charges'!$D:$O,2,0))</f>
        <v/>
      </c>
      <c r="C111" s="76" t="str">
        <f>IF($A111="","",VLOOKUP($A111,'Annex 2 EHV charges'!$D:$O,3,0))</f>
        <v/>
      </c>
      <c r="D111" s="69" t="str">
        <f>IF($A111="","",VLOOKUP($A111,'Annex 2 EHV charges'!$D:$O,4,0))</f>
        <v/>
      </c>
      <c r="E111" s="72" t="str">
        <f>IFERROR(IF(VLOOKUP($A111,'Annex 2 EHV charges'!$D:$O,9,FALSE)=0,"",VLOOKUP($A111,'Annex 2 EHV charges'!$D:$O,9,FALSE)),"")</f>
        <v/>
      </c>
      <c r="F111" s="73" t="str">
        <f>IFERROR(IF(VLOOKUP($A111,'Annex 2 EHV charges'!$D:$O,10,FALSE)=0,"",VLOOKUP($A111,'Annex 2 EHV charges'!$D:$O,10,FALSE)),"")</f>
        <v/>
      </c>
      <c r="G111" s="74" t="str">
        <f>IFERROR(IF(VLOOKUP($A111,'Annex 2 EHV charges'!$D:$O,11,FALSE)=0,"",VLOOKUP($A111,'Annex 2 EHV charges'!$D:$O,11,FALSE)),"")</f>
        <v/>
      </c>
      <c r="H111" s="74" t="str">
        <f>IFERROR(IF(VLOOKUP($A111,'Annex 2 EHV charges'!$D:$O,12,FALSE)=0,"",VLOOKUP($A111,'Annex 2 EHV charges'!$D:$O,12,FALSE)),"")</f>
        <v/>
      </c>
    </row>
    <row r="112" spans="1:8" ht="28.5" customHeight="1" x14ac:dyDescent="0.2">
      <c r="A112" s="75" t="str">
        <f t="array" ref="A112">IFERROR(INDEX('Annex 2 EHV charges'!$D$10:$D$11, MATCH(0, IF(ISBLANK('Annex 2 EHV charges'!$D$10:$D$11),1, COUNTIF(A$4:$A111, 'Annex 2 EHV charges'!$D$10:$D$11)), 0)),"")</f>
        <v/>
      </c>
      <c r="B112" s="70" t="str">
        <f>IF($A112="","",VLOOKUP($A112,'Annex 2 EHV charges'!$D:$O,2,0))</f>
        <v/>
      </c>
      <c r="C112" s="76" t="str">
        <f>IF($A112="","",VLOOKUP($A112,'Annex 2 EHV charges'!$D:$O,3,0))</f>
        <v/>
      </c>
      <c r="D112" s="69" t="str">
        <f>IF($A112="","",VLOOKUP($A112,'Annex 2 EHV charges'!$D:$O,4,0))</f>
        <v/>
      </c>
      <c r="E112" s="72" t="str">
        <f>IFERROR(IF(VLOOKUP($A112,'Annex 2 EHV charges'!$D:$O,9,FALSE)=0,"",VLOOKUP($A112,'Annex 2 EHV charges'!$D:$O,9,FALSE)),"")</f>
        <v/>
      </c>
      <c r="F112" s="73" t="str">
        <f>IFERROR(IF(VLOOKUP($A112,'Annex 2 EHV charges'!$D:$O,10,FALSE)=0,"",VLOOKUP($A112,'Annex 2 EHV charges'!$D:$O,10,FALSE)),"")</f>
        <v/>
      </c>
      <c r="G112" s="74" t="str">
        <f>IFERROR(IF(VLOOKUP($A112,'Annex 2 EHV charges'!$D:$O,11,FALSE)=0,"",VLOOKUP($A112,'Annex 2 EHV charges'!$D:$O,11,FALSE)),"")</f>
        <v/>
      </c>
      <c r="H112" s="74" t="str">
        <f>IFERROR(IF(VLOOKUP($A112,'Annex 2 EHV charges'!$D:$O,12,FALSE)=0,"",VLOOKUP($A112,'Annex 2 EHV charges'!$D:$O,12,FALSE)),"")</f>
        <v/>
      </c>
    </row>
    <row r="113" spans="1:8" ht="28.5" customHeight="1" x14ac:dyDescent="0.2">
      <c r="A113" s="75" t="str">
        <f t="array" ref="A113">IFERROR(INDEX('Annex 2 EHV charges'!$D$10:$D$11, MATCH(0, IF(ISBLANK('Annex 2 EHV charges'!$D$10:$D$11),1, COUNTIF(A$4:$A112, 'Annex 2 EHV charges'!$D$10:$D$11)), 0)),"")</f>
        <v/>
      </c>
      <c r="B113" s="70" t="str">
        <f>IF($A113="","",VLOOKUP($A113,'Annex 2 EHV charges'!$D:$O,2,0))</f>
        <v/>
      </c>
      <c r="C113" s="76" t="str">
        <f>IF($A113="","",VLOOKUP($A113,'Annex 2 EHV charges'!$D:$O,3,0))</f>
        <v/>
      </c>
      <c r="D113" s="69" t="str">
        <f>IF($A113="","",VLOOKUP($A113,'Annex 2 EHV charges'!$D:$O,4,0))</f>
        <v/>
      </c>
      <c r="E113" s="72" t="str">
        <f>IFERROR(IF(VLOOKUP($A113,'Annex 2 EHV charges'!$D:$O,9,FALSE)=0,"",VLOOKUP($A113,'Annex 2 EHV charges'!$D:$O,9,FALSE)),"")</f>
        <v/>
      </c>
      <c r="F113" s="73" t="str">
        <f>IFERROR(IF(VLOOKUP($A113,'Annex 2 EHV charges'!$D:$O,10,FALSE)=0,"",VLOOKUP($A113,'Annex 2 EHV charges'!$D:$O,10,FALSE)),"")</f>
        <v/>
      </c>
      <c r="G113" s="74" t="str">
        <f>IFERROR(IF(VLOOKUP($A113,'Annex 2 EHV charges'!$D:$O,11,FALSE)=0,"",VLOOKUP($A113,'Annex 2 EHV charges'!$D:$O,11,FALSE)),"")</f>
        <v/>
      </c>
      <c r="H113" s="74" t="str">
        <f>IFERROR(IF(VLOOKUP($A113,'Annex 2 EHV charges'!$D:$O,12,FALSE)=0,"",VLOOKUP($A113,'Annex 2 EHV charges'!$D:$O,12,FALSE)),"")</f>
        <v/>
      </c>
    </row>
    <row r="114" spans="1:8" ht="28.5" customHeight="1" x14ac:dyDescent="0.2">
      <c r="A114" s="75" t="str">
        <f t="array" ref="A114">IFERROR(INDEX('Annex 2 EHV charges'!$D$10:$D$11, MATCH(0, IF(ISBLANK('Annex 2 EHV charges'!$D$10:$D$11),1, COUNTIF(A$4:$A113, 'Annex 2 EHV charges'!$D$10:$D$11)), 0)),"")</f>
        <v/>
      </c>
      <c r="B114" s="70" t="str">
        <f>IF($A114="","",VLOOKUP($A114,'Annex 2 EHV charges'!$D:$O,2,0))</f>
        <v/>
      </c>
      <c r="C114" s="76" t="str">
        <f>IF($A114="","",VLOOKUP($A114,'Annex 2 EHV charges'!$D:$O,3,0))</f>
        <v/>
      </c>
      <c r="D114" s="69" t="str">
        <f>IF($A114="","",VLOOKUP($A114,'Annex 2 EHV charges'!$D:$O,4,0))</f>
        <v/>
      </c>
      <c r="E114" s="72" t="str">
        <f>IFERROR(IF(VLOOKUP($A114,'Annex 2 EHV charges'!$D:$O,9,FALSE)=0,"",VLOOKUP($A114,'Annex 2 EHV charges'!$D:$O,9,FALSE)),"")</f>
        <v/>
      </c>
      <c r="F114" s="73" t="str">
        <f>IFERROR(IF(VLOOKUP($A114,'Annex 2 EHV charges'!$D:$O,10,FALSE)=0,"",VLOOKUP($A114,'Annex 2 EHV charges'!$D:$O,10,FALSE)),"")</f>
        <v/>
      </c>
      <c r="G114" s="74" t="str">
        <f>IFERROR(IF(VLOOKUP($A114,'Annex 2 EHV charges'!$D:$O,11,FALSE)=0,"",VLOOKUP($A114,'Annex 2 EHV charges'!$D:$O,11,FALSE)),"")</f>
        <v/>
      </c>
      <c r="H114" s="74" t="str">
        <f>IFERROR(IF(VLOOKUP($A114,'Annex 2 EHV charges'!$D:$O,12,FALSE)=0,"",VLOOKUP($A114,'Annex 2 EHV charges'!$D:$O,12,FALSE)),"")</f>
        <v/>
      </c>
    </row>
    <row r="115" spans="1:8" ht="28.5" customHeight="1" x14ac:dyDescent="0.2">
      <c r="A115" s="75" t="str">
        <f t="array" ref="A115">IFERROR(INDEX('Annex 2 EHV charges'!$D$10:$D$11, MATCH(0, IF(ISBLANK('Annex 2 EHV charges'!$D$10:$D$11),1, COUNTIF(A$4:$A114, 'Annex 2 EHV charges'!$D$10:$D$11)), 0)),"")</f>
        <v/>
      </c>
      <c r="B115" s="70" t="str">
        <f>IF($A115="","",VLOOKUP($A115,'Annex 2 EHV charges'!$D:$O,2,0))</f>
        <v/>
      </c>
      <c r="C115" s="76" t="str">
        <f>IF($A115="","",VLOOKUP($A115,'Annex 2 EHV charges'!$D:$O,3,0))</f>
        <v/>
      </c>
      <c r="D115" s="69" t="str">
        <f>IF($A115="","",VLOOKUP($A115,'Annex 2 EHV charges'!$D:$O,4,0))</f>
        <v/>
      </c>
      <c r="E115" s="72" t="str">
        <f>IFERROR(IF(VLOOKUP($A115,'Annex 2 EHV charges'!$D:$O,9,FALSE)=0,"",VLOOKUP($A115,'Annex 2 EHV charges'!$D:$O,9,FALSE)),"")</f>
        <v/>
      </c>
      <c r="F115" s="73" t="str">
        <f>IFERROR(IF(VLOOKUP($A115,'Annex 2 EHV charges'!$D:$O,10,FALSE)=0,"",VLOOKUP($A115,'Annex 2 EHV charges'!$D:$O,10,FALSE)),"")</f>
        <v/>
      </c>
      <c r="G115" s="74" t="str">
        <f>IFERROR(IF(VLOOKUP($A115,'Annex 2 EHV charges'!$D:$O,11,FALSE)=0,"",VLOOKUP($A115,'Annex 2 EHV charges'!$D:$O,11,FALSE)),"")</f>
        <v/>
      </c>
      <c r="H115" s="74" t="str">
        <f>IFERROR(IF(VLOOKUP($A115,'Annex 2 EHV charges'!$D:$O,12,FALSE)=0,"",VLOOKUP($A115,'Annex 2 EHV charges'!$D:$O,12,FALSE)),"")</f>
        <v/>
      </c>
    </row>
    <row r="116" spans="1:8" ht="28.5" customHeight="1" x14ac:dyDescent="0.2">
      <c r="A116" s="75" t="str">
        <f t="array" ref="A116">IFERROR(INDEX('Annex 2 EHV charges'!$D$10:$D$11, MATCH(0, IF(ISBLANK('Annex 2 EHV charges'!$D$10:$D$11),1, COUNTIF(A$4:$A115, 'Annex 2 EHV charges'!$D$10:$D$11)), 0)),"")</f>
        <v/>
      </c>
      <c r="B116" s="70" t="str">
        <f>IF($A116="","",VLOOKUP($A116,'Annex 2 EHV charges'!$D:$O,2,0))</f>
        <v/>
      </c>
      <c r="C116" s="76" t="str">
        <f>IF($A116="","",VLOOKUP($A116,'Annex 2 EHV charges'!$D:$O,3,0))</f>
        <v/>
      </c>
      <c r="D116" s="69" t="str">
        <f>IF($A116="","",VLOOKUP($A116,'Annex 2 EHV charges'!$D:$O,4,0))</f>
        <v/>
      </c>
      <c r="E116" s="72" t="str">
        <f>IFERROR(IF(VLOOKUP($A116,'Annex 2 EHV charges'!$D:$O,9,FALSE)=0,"",VLOOKUP($A116,'Annex 2 EHV charges'!$D:$O,9,FALSE)),"")</f>
        <v/>
      </c>
      <c r="F116" s="73" t="str">
        <f>IFERROR(IF(VLOOKUP($A116,'Annex 2 EHV charges'!$D:$O,10,FALSE)=0,"",VLOOKUP($A116,'Annex 2 EHV charges'!$D:$O,10,FALSE)),"")</f>
        <v/>
      </c>
      <c r="G116" s="74" t="str">
        <f>IFERROR(IF(VLOOKUP($A116,'Annex 2 EHV charges'!$D:$O,11,FALSE)=0,"",VLOOKUP($A116,'Annex 2 EHV charges'!$D:$O,11,FALSE)),"")</f>
        <v/>
      </c>
      <c r="H116" s="74" t="str">
        <f>IFERROR(IF(VLOOKUP($A116,'Annex 2 EHV charges'!$D:$O,12,FALSE)=0,"",VLOOKUP($A116,'Annex 2 EHV charges'!$D:$O,12,FALSE)),"")</f>
        <v/>
      </c>
    </row>
    <row r="117" spans="1:8" ht="28.5" customHeight="1" x14ac:dyDescent="0.2">
      <c r="A117" s="75" t="str">
        <f t="array" ref="A117">IFERROR(INDEX('Annex 2 EHV charges'!$D$10:$D$11, MATCH(0, IF(ISBLANK('Annex 2 EHV charges'!$D$10:$D$11),1, COUNTIF(A$4:$A116, 'Annex 2 EHV charges'!$D$10:$D$11)), 0)),"")</f>
        <v/>
      </c>
      <c r="B117" s="70" t="str">
        <f>IF($A117="","",VLOOKUP($A117,'Annex 2 EHV charges'!$D:$O,2,0))</f>
        <v/>
      </c>
      <c r="C117" s="76" t="str">
        <f>IF($A117="","",VLOOKUP($A117,'Annex 2 EHV charges'!$D:$O,3,0))</f>
        <v/>
      </c>
      <c r="D117" s="69" t="str">
        <f>IF($A117="","",VLOOKUP($A117,'Annex 2 EHV charges'!$D:$O,4,0))</f>
        <v/>
      </c>
      <c r="E117" s="72" t="str">
        <f>IFERROR(IF(VLOOKUP($A117,'Annex 2 EHV charges'!$D:$O,9,FALSE)=0,"",VLOOKUP($A117,'Annex 2 EHV charges'!$D:$O,9,FALSE)),"")</f>
        <v/>
      </c>
      <c r="F117" s="73" t="str">
        <f>IFERROR(IF(VLOOKUP($A117,'Annex 2 EHV charges'!$D:$O,10,FALSE)=0,"",VLOOKUP($A117,'Annex 2 EHV charges'!$D:$O,10,FALSE)),"")</f>
        <v/>
      </c>
      <c r="G117" s="74" t="str">
        <f>IFERROR(IF(VLOOKUP($A117,'Annex 2 EHV charges'!$D:$O,11,FALSE)=0,"",VLOOKUP($A117,'Annex 2 EHV charges'!$D:$O,11,FALSE)),"")</f>
        <v/>
      </c>
      <c r="H117" s="74" t="str">
        <f>IFERROR(IF(VLOOKUP($A117,'Annex 2 EHV charges'!$D:$O,12,FALSE)=0,"",VLOOKUP($A117,'Annex 2 EHV charges'!$D:$O,12,FALSE)),"")</f>
        <v/>
      </c>
    </row>
    <row r="118" spans="1:8" ht="28.5" customHeight="1" x14ac:dyDescent="0.2">
      <c r="A118" s="75" t="str">
        <f t="array" ref="A118">IFERROR(INDEX('Annex 2 EHV charges'!$D$10:$D$11, MATCH(0, IF(ISBLANK('Annex 2 EHV charges'!$D$10:$D$11),1, COUNTIF(A$4:$A117, 'Annex 2 EHV charges'!$D$10:$D$11)), 0)),"")</f>
        <v/>
      </c>
      <c r="B118" s="70" t="str">
        <f>IF($A118="","",VLOOKUP($A118,'Annex 2 EHV charges'!$D:$O,2,0))</f>
        <v/>
      </c>
      <c r="C118" s="76" t="str">
        <f>IF($A118="","",VLOOKUP($A118,'Annex 2 EHV charges'!$D:$O,3,0))</f>
        <v/>
      </c>
      <c r="D118" s="69" t="str">
        <f>IF($A118="","",VLOOKUP($A118,'Annex 2 EHV charges'!$D:$O,4,0))</f>
        <v/>
      </c>
      <c r="E118" s="72" t="str">
        <f>IFERROR(IF(VLOOKUP($A118,'Annex 2 EHV charges'!$D:$O,9,FALSE)=0,"",VLOOKUP($A118,'Annex 2 EHV charges'!$D:$O,9,FALSE)),"")</f>
        <v/>
      </c>
      <c r="F118" s="73" t="str">
        <f>IFERROR(IF(VLOOKUP($A118,'Annex 2 EHV charges'!$D:$O,10,FALSE)=0,"",VLOOKUP($A118,'Annex 2 EHV charges'!$D:$O,10,FALSE)),"")</f>
        <v/>
      </c>
      <c r="G118" s="74" t="str">
        <f>IFERROR(IF(VLOOKUP($A118,'Annex 2 EHV charges'!$D:$O,11,FALSE)=0,"",VLOOKUP($A118,'Annex 2 EHV charges'!$D:$O,11,FALSE)),"")</f>
        <v/>
      </c>
      <c r="H118" s="74" t="str">
        <f>IFERROR(IF(VLOOKUP($A118,'Annex 2 EHV charges'!$D:$O,12,FALSE)=0,"",VLOOKUP($A118,'Annex 2 EHV charges'!$D:$O,12,FALSE)),"")</f>
        <v/>
      </c>
    </row>
    <row r="119" spans="1:8" ht="28.5" customHeight="1" x14ac:dyDescent="0.2">
      <c r="A119" s="75" t="str">
        <f t="array" ref="A119">IFERROR(INDEX('Annex 2 EHV charges'!$D$10:$D$11, MATCH(0, IF(ISBLANK('Annex 2 EHV charges'!$D$10:$D$11),1, COUNTIF(A$4:$A118, 'Annex 2 EHV charges'!$D$10:$D$11)), 0)),"")</f>
        <v/>
      </c>
      <c r="B119" s="70" t="str">
        <f>IF($A119="","",VLOOKUP($A119,'Annex 2 EHV charges'!$D:$O,2,0))</f>
        <v/>
      </c>
      <c r="C119" s="76" t="str">
        <f>IF($A119="","",VLOOKUP($A119,'Annex 2 EHV charges'!$D:$O,3,0))</f>
        <v/>
      </c>
      <c r="D119" s="69" t="str">
        <f>IF($A119="","",VLOOKUP($A119,'Annex 2 EHV charges'!$D:$O,4,0))</f>
        <v/>
      </c>
      <c r="E119" s="72" t="str">
        <f>IFERROR(IF(VLOOKUP($A119,'Annex 2 EHV charges'!$D:$O,9,FALSE)=0,"",VLOOKUP($A119,'Annex 2 EHV charges'!$D:$O,9,FALSE)),"")</f>
        <v/>
      </c>
      <c r="F119" s="73" t="str">
        <f>IFERROR(IF(VLOOKUP($A119,'Annex 2 EHV charges'!$D:$O,10,FALSE)=0,"",VLOOKUP($A119,'Annex 2 EHV charges'!$D:$O,10,FALSE)),"")</f>
        <v/>
      </c>
      <c r="G119" s="74" t="str">
        <f>IFERROR(IF(VLOOKUP($A119,'Annex 2 EHV charges'!$D:$O,11,FALSE)=0,"",VLOOKUP($A119,'Annex 2 EHV charges'!$D:$O,11,FALSE)),"")</f>
        <v/>
      </c>
      <c r="H119" s="74" t="str">
        <f>IFERROR(IF(VLOOKUP($A119,'Annex 2 EHV charges'!$D:$O,12,FALSE)=0,"",VLOOKUP($A119,'Annex 2 EHV charges'!$D:$O,12,FALSE)),"")</f>
        <v/>
      </c>
    </row>
    <row r="120" spans="1:8" ht="28.5" customHeight="1" x14ac:dyDescent="0.2">
      <c r="A120" s="75" t="str">
        <f t="array" ref="A120">IFERROR(INDEX('Annex 2 EHV charges'!$D$10:$D$11, MATCH(0, IF(ISBLANK('Annex 2 EHV charges'!$D$10:$D$11),1, COUNTIF(A$4:$A119, 'Annex 2 EHV charges'!$D$10:$D$11)), 0)),"")</f>
        <v/>
      </c>
      <c r="B120" s="70" t="str">
        <f>IF($A120="","",VLOOKUP($A120,'Annex 2 EHV charges'!$D:$O,2,0))</f>
        <v/>
      </c>
      <c r="C120" s="76" t="str">
        <f>IF($A120="","",VLOOKUP($A120,'Annex 2 EHV charges'!$D:$O,3,0))</f>
        <v/>
      </c>
      <c r="D120" s="69" t="str">
        <f>IF($A120="","",VLOOKUP($A120,'Annex 2 EHV charges'!$D:$O,4,0))</f>
        <v/>
      </c>
      <c r="E120" s="72" t="str">
        <f>IFERROR(IF(VLOOKUP($A120,'Annex 2 EHV charges'!$D:$O,9,FALSE)=0,"",VLOOKUP($A120,'Annex 2 EHV charges'!$D:$O,9,FALSE)),"")</f>
        <v/>
      </c>
      <c r="F120" s="73" t="str">
        <f>IFERROR(IF(VLOOKUP($A120,'Annex 2 EHV charges'!$D:$O,10,FALSE)=0,"",VLOOKUP($A120,'Annex 2 EHV charges'!$D:$O,10,FALSE)),"")</f>
        <v/>
      </c>
      <c r="G120" s="74" t="str">
        <f>IFERROR(IF(VLOOKUP($A120,'Annex 2 EHV charges'!$D:$O,11,FALSE)=0,"",VLOOKUP($A120,'Annex 2 EHV charges'!$D:$O,11,FALSE)),"")</f>
        <v/>
      </c>
      <c r="H120" s="74" t="str">
        <f>IFERROR(IF(VLOOKUP($A120,'Annex 2 EHV charges'!$D:$O,12,FALSE)=0,"",VLOOKUP($A120,'Annex 2 EHV charges'!$D:$O,12,FALSE)),"")</f>
        <v/>
      </c>
    </row>
    <row r="121" spans="1:8" ht="28.5" customHeight="1" x14ac:dyDescent="0.2">
      <c r="A121" s="75" t="str">
        <f t="array" ref="A121">IFERROR(INDEX('Annex 2 EHV charges'!$D$10:$D$11, MATCH(0, IF(ISBLANK('Annex 2 EHV charges'!$D$10:$D$11),1, COUNTIF(A$4:$A120, 'Annex 2 EHV charges'!$D$10:$D$11)), 0)),"")</f>
        <v/>
      </c>
      <c r="B121" s="70" t="str">
        <f>IF($A121="","",VLOOKUP($A121,'Annex 2 EHV charges'!$D:$O,2,0))</f>
        <v/>
      </c>
      <c r="C121" s="76" t="str">
        <f>IF($A121="","",VLOOKUP($A121,'Annex 2 EHV charges'!$D:$O,3,0))</f>
        <v/>
      </c>
      <c r="D121" s="69" t="str">
        <f>IF($A121="","",VLOOKUP($A121,'Annex 2 EHV charges'!$D:$O,4,0))</f>
        <v/>
      </c>
      <c r="E121" s="72" t="str">
        <f>IFERROR(IF(VLOOKUP($A121,'Annex 2 EHV charges'!$D:$O,9,FALSE)=0,"",VLOOKUP($A121,'Annex 2 EHV charges'!$D:$O,9,FALSE)),"")</f>
        <v/>
      </c>
      <c r="F121" s="73" t="str">
        <f>IFERROR(IF(VLOOKUP($A121,'Annex 2 EHV charges'!$D:$O,10,FALSE)=0,"",VLOOKUP($A121,'Annex 2 EHV charges'!$D:$O,10,FALSE)),"")</f>
        <v/>
      </c>
      <c r="G121" s="74" t="str">
        <f>IFERROR(IF(VLOOKUP($A121,'Annex 2 EHV charges'!$D:$O,11,FALSE)=0,"",VLOOKUP($A121,'Annex 2 EHV charges'!$D:$O,11,FALSE)),"")</f>
        <v/>
      </c>
      <c r="H121" s="74" t="str">
        <f>IFERROR(IF(VLOOKUP($A121,'Annex 2 EHV charges'!$D:$O,12,FALSE)=0,"",VLOOKUP($A121,'Annex 2 EHV charges'!$D:$O,12,FALSE)),"")</f>
        <v/>
      </c>
    </row>
    <row r="122" spans="1:8" ht="28.5" customHeight="1" x14ac:dyDescent="0.2">
      <c r="A122" s="75" t="str">
        <f t="array" ref="A122">IFERROR(INDEX('Annex 2 EHV charges'!$D$10:$D$11, MATCH(0, IF(ISBLANK('Annex 2 EHV charges'!$D$10:$D$11),1, COUNTIF(A$4:$A121, 'Annex 2 EHV charges'!$D$10:$D$11)), 0)),"")</f>
        <v/>
      </c>
      <c r="B122" s="70" t="str">
        <f>IF($A122="","",VLOOKUP($A122,'Annex 2 EHV charges'!$D:$O,2,0))</f>
        <v/>
      </c>
      <c r="C122" s="76" t="str">
        <f>IF($A122="","",VLOOKUP($A122,'Annex 2 EHV charges'!$D:$O,3,0))</f>
        <v/>
      </c>
      <c r="D122" s="69" t="str">
        <f>IF($A122="","",VLOOKUP($A122,'Annex 2 EHV charges'!$D:$O,4,0))</f>
        <v/>
      </c>
      <c r="E122" s="72" t="str">
        <f>IFERROR(IF(VLOOKUP($A122,'Annex 2 EHV charges'!$D:$O,9,FALSE)=0,"",VLOOKUP($A122,'Annex 2 EHV charges'!$D:$O,9,FALSE)),"")</f>
        <v/>
      </c>
      <c r="F122" s="73" t="str">
        <f>IFERROR(IF(VLOOKUP($A122,'Annex 2 EHV charges'!$D:$O,10,FALSE)=0,"",VLOOKUP($A122,'Annex 2 EHV charges'!$D:$O,10,FALSE)),"")</f>
        <v/>
      </c>
      <c r="G122" s="74" t="str">
        <f>IFERROR(IF(VLOOKUP($A122,'Annex 2 EHV charges'!$D:$O,11,FALSE)=0,"",VLOOKUP($A122,'Annex 2 EHV charges'!$D:$O,11,FALSE)),"")</f>
        <v/>
      </c>
      <c r="H122" s="74" t="str">
        <f>IFERROR(IF(VLOOKUP($A122,'Annex 2 EHV charges'!$D:$O,12,FALSE)=0,"",VLOOKUP($A122,'Annex 2 EHV charges'!$D:$O,12,FALSE)),"")</f>
        <v/>
      </c>
    </row>
    <row r="123" spans="1:8" ht="28.5" customHeight="1" x14ac:dyDescent="0.2">
      <c r="A123" s="75" t="str">
        <f t="array" ref="A123">IFERROR(INDEX('Annex 2 EHV charges'!$D$10:$D$11, MATCH(0, IF(ISBLANK('Annex 2 EHV charges'!$D$10:$D$11),1, COUNTIF(A$4:$A122, 'Annex 2 EHV charges'!$D$10:$D$11)), 0)),"")</f>
        <v/>
      </c>
      <c r="B123" s="70" t="str">
        <f>IF($A123="","",VLOOKUP($A123,'Annex 2 EHV charges'!$D:$O,2,0))</f>
        <v/>
      </c>
      <c r="C123" s="76" t="str">
        <f>IF($A123="","",VLOOKUP($A123,'Annex 2 EHV charges'!$D:$O,3,0))</f>
        <v/>
      </c>
      <c r="D123" s="69" t="str">
        <f>IF($A123="","",VLOOKUP($A123,'Annex 2 EHV charges'!$D:$O,4,0))</f>
        <v/>
      </c>
      <c r="E123" s="72" t="str">
        <f>IFERROR(IF(VLOOKUP($A123,'Annex 2 EHV charges'!$D:$O,9,FALSE)=0,"",VLOOKUP($A123,'Annex 2 EHV charges'!$D:$O,9,FALSE)),"")</f>
        <v/>
      </c>
      <c r="F123" s="73" t="str">
        <f>IFERROR(IF(VLOOKUP($A123,'Annex 2 EHV charges'!$D:$O,10,FALSE)=0,"",VLOOKUP($A123,'Annex 2 EHV charges'!$D:$O,10,FALSE)),"")</f>
        <v/>
      </c>
      <c r="G123" s="74" t="str">
        <f>IFERROR(IF(VLOOKUP($A123,'Annex 2 EHV charges'!$D:$O,11,FALSE)=0,"",VLOOKUP($A123,'Annex 2 EHV charges'!$D:$O,11,FALSE)),"")</f>
        <v/>
      </c>
      <c r="H123" s="74" t="str">
        <f>IFERROR(IF(VLOOKUP($A123,'Annex 2 EHV charges'!$D:$O,12,FALSE)=0,"",VLOOKUP($A123,'Annex 2 EHV charges'!$D:$O,12,FALSE)),"")</f>
        <v/>
      </c>
    </row>
    <row r="124" spans="1:8" ht="28.5" customHeight="1" x14ac:dyDescent="0.2">
      <c r="A124" s="75" t="str">
        <f t="array" ref="A124">IFERROR(INDEX('Annex 2 EHV charges'!$D$10:$D$11, MATCH(0, IF(ISBLANK('Annex 2 EHV charges'!$D$10:$D$11),1, COUNTIF(A$4:$A123, 'Annex 2 EHV charges'!$D$10:$D$11)), 0)),"")</f>
        <v/>
      </c>
      <c r="B124" s="70" t="str">
        <f>IF($A124="","",VLOOKUP($A124,'Annex 2 EHV charges'!$D:$O,2,0))</f>
        <v/>
      </c>
      <c r="C124" s="76" t="str">
        <f>IF($A124="","",VLOOKUP($A124,'Annex 2 EHV charges'!$D:$O,3,0))</f>
        <v/>
      </c>
      <c r="D124" s="69" t="str">
        <f>IF($A124="","",VLOOKUP($A124,'Annex 2 EHV charges'!$D:$O,4,0))</f>
        <v/>
      </c>
      <c r="E124" s="72" t="str">
        <f>IFERROR(IF(VLOOKUP($A124,'Annex 2 EHV charges'!$D:$O,9,FALSE)=0,"",VLOOKUP($A124,'Annex 2 EHV charges'!$D:$O,9,FALSE)),"")</f>
        <v/>
      </c>
      <c r="F124" s="73" t="str">
        <f>IFERROR(IF(VLOOKUP($A124,'Annex 2 EHV charges'!$D:$O,10,FALSE)=0,"",VLOOKUP($A124,'Annex 2 EHV charges'!$D:$O,10,FALSE)),"")</f>
        <v/>
      </c>
      <c r="G124" s="74" t="str">
        <f>IFERROR(IF(VLOOKUP($A124,'Annex 2 EHV charges'!$D:$O,11,FALSE)=0,"",VLOOKUP($A124,'Annex 2 EHV charges'!$D:$O,11,FALSE)),"")</f>
        <v/>
      </c>
      <c r="H124" s="74" t="str">
        <f>IFERROR(IF(VLOOKUP($A124,'Annex 2 EHV charges'!$D:$O,12,FALSE)=0,"",VLOOKUP($A124,'Annex 2 EHV charges'!$D:$O,12,FALSE)),"")</f>
        <v/>
      </c>
    </row>
    <row r="125" spans="1:8" ht="28.5" customHeight="1" x14ac:dyDescent="0.2">
      <c r="A125" s="75" t="str">
        <f t="array" ref="A125">IFERROR(INDEX('Annex 2 EHV charges'!$D$10:$D$11, MATCH(0, IF(ISBLANK('Annex 2 EHV charges'!$D$10:$D$11),1, COUNTIF(A$4:$A124, 'Annex 2 EHV charges'!$D$10:$D$11)), 0)),"")</f>
        <v/>
      </c>
      <c r="B125" s="70" t="str">
        <f>IF($A125="","",VLOOKUP($A125,'Annex 2 EHV charges'!$D:$O,2,0))</f>
        <v/>
      </c>
      <c r="C125" s="76" t="str">
        <f>IF($A125="","",VLOOKUP($A125,'Annex 2 EHV charges'!$D:$O,3,0))</f>
        <v/>
      </c>
      <c r="D125" s="69" t="str">
        <f>IF($A125="","",VLOOKUP($A125,'Annex 2 EHV charges'!$D:$O,4,0))</f>
        <v/>
      </c>
      <c r="E125" s="72" t="str">
        <f>IFERROR(IF(VLOOKUP($A125,'Annex 2 EHV charges'!$D:$O,9,FALSE)=0,"",VLOOKUP($A125,'Annex 2 EHV charges'!$D:$O,9,FALSE)),"")</f>
        <v/>
      </c>
      <c r="F125" s="73" t="str">
        <f>IFERROR(IF(VLOOKUP($A125,'Annex 2 EHV charges'!$D:$O,10,FALSE)=0,"",VLOOKUP($A125,'Annex 2 EHV charges'!$D:$O,10,FALSE)),"")</f>
        <v/>
      </c>
      <c r="G125" s="74" t="str">
        <f>IFERROR(IF(VLOOKUP($A125,'Annex 2 EHV charges'!$D:$O,11,FALSE)=0,"",VLOOKUP($A125,'Annex 2 EHV charges'!$D:$O,11,FALSE)),"")</f>
        <v/>
      </c>
      <c r="H125" s="74" t="str">
        <f>IFERROR(IF(VLOOKUP($A125,'Annex 2 EHV charges'!$D:$O,12,FALSE)=0,"",VLOOKUP($A125,'Annex 2 EHV charges'!$D:$O,12,FALSE)),"")</f>
        <v/>
      </c>
    </row>
    <row r="126" spans="1:8" ht="28.5" customHeight="1" x14ac:dyDescent="0.2">
      <c r="A126" s="75" t="str">
        <f t="array" ref="A126">IFERROR(INDEX('Annex 2 EHV charges'!$D$10:$D$11, MATCH(0, IF(ISBLANK('Annex 2 EHV charges'!$D$10:$D$11),1, COUNTIF(A$4:$A125, 'Annex 2 EHV charges'!$D$10:$D$11)), 0)),"")</f>
        <v/>
      </c>
      <c r="B126" s="70" t="str">
        <f>IF($A126="","",VLOOKUP($A126,'Annex 2 EHV charges'!$D:$O,2,0))</f>
        <v/>
      </c>
      <c r="C126" s="76" t="str">
        <f>IF($A126="","",VLOOKUP($A126,'Annex 2 EHV charges'!$D:$O,3,0))</f>
        <v/>
      </c>
      <c r="D126" s="69" t="str">
        <f>IF($A126="","",VLOOKUP($A126,'Annex 2 EHV charges'!$D:$O,4,0))</f>
        <v/>
      </c>
      <c r="E126" s="72" t="str">
        <f>IFERROR(IF(VLOOKUP($A126,'Annex 2 EHV charges'!$D:$O,9,FALSE)=0,"",VLOOKUP($A126,'Annex 2 EHV charges'!$D:$O,9,FALSE)),"")</f>
        <v/>
      </c>
      <c r="F126" s="73" t="str">
        <f>IFERROR(IF(VLOOKUP($A126,'Annex 2 EHV charges'!$D:$O,10,FALSE)=0,"",VLOOKUP($A126,'Annex 2 EHV charges'!$D:$O,10,FALSE)),"")</f>
        <v/>
      </c>
      <c r="G126" s="74" t="str">
        <f>IFERROR(IF(VLOOKUP($A126,'Annex 2 EHV charges'!$D:$O,11,FALSE)=0,"",VLOOKUP($A126,'Annex 2 EHV charges'!$D:$O,11,FALSE)),"")</f>
        <v/>
      </c>
      <c r="H126" s="74" t="str">
        <f>IFERROR(IF(VLOOKUP($A126,'Annex 2 EHV charges'!$D:$O,12,FALSE)=0,"",VLOOKUP($A126,'Annex 2 EHV charges'!$D:$O,12,FALSE)),"")</f>
        <v/>
      </c>
    </row>
    <row r="127" spans="1:8" ht="28.5" customHeight="1" x14ac:dyDescent="0.2">
      <c r="A127" s="75" t="str">
        <f t="array" ref="A127">IFERROR(INDEX('Annex 2 EHV charges'!$D$10:$D$11, MATCH(0, IF(ISBLANK('Annex 2 EHV charges'!$D$10:$D$11),1, COUNTIF(A$4:$A126, 'Annex 2 EHV charges'!$D$10:$D$11)), 0)),"")</f>
        <v/>
      </c>
      <c r="B127" s="70" t="str">
        <f>IF($A127="","",VLOOKUP($A127,'Annex 2 EHV charges'!$D:$O,2,0))</f>
        <v/>
      </c>
      <c r="C127" s="76" t="str">
        <f>IF($A127="","",VLOOKUP($A127,'Annex 2 EHV charges'!$D:$O,3,0))</f>
        <v/>
      </c>
      <c r="D127" s="69" t="str">
        <f>IF($A127="","",VLOOKUP($A127,'Annex 2 EHV charges'!$D:$O,4,0))</f>
        <v/>
      </c>
      <c r="E127" s="72" t="str">
        <f>IFERROR(IF(VLOOKUP($A127,'Annex 2 EHV charges'!$D:$O,9,FALSE)=0,"",VLOOKUP($A127,'Annex 2 EHV charges'!$D:$O,9,FALSE)),"")</f>
        <v/>
      </c>
      <c r="F127" s="73" t="str">
        <f>IFERROR(IF(VLOOKUP($A127,'Annex 2 EHV charges'!$D:$O,10,FALSE)=0,"",VLOOKUP($A127,'Annex 2 EHV charges'!$D:$O,10,FALSE)),"")</f>
        <v/>
      </c>
      <c r="G127" s="74" t="str">
        <f>IFERROR(IF(VLOOKUP($A127,'Annex 2 EHV charges'!$D:$O,11,FALSE)=0,"",VLOOKUP($A127,'Annex 2 EHV charges'!$D:$O,11,FALSE)),"")</f>
        <v/>
      </c>
      <c r="H127" s="74" t="str">
        <f>IFERROR(IF(VLOOKUP($A127,'Annex 2 EHV charges'!$D:$O,12,FALSE)=0,"",VLOOKUP($A127,'Annex 2 EHV charges'!$D:$O,12,FALSE)),"")</f>
        <v/>
      </c>
    </row>
    <row r="128" spans="1:8" ht="28.5" customHeight="1" x14ac:dyDescent="0.2">
      <c r="A128" s="75" t="str">
        <f t="array" ref="A128">IFERROR(INDEX('Annex 2 EHV charges'!$D$10:$D$11, MATCH(0, IF(ISBLANK('Annex 2 EHV charges'!$D$10:$D$11),1, COUNTIF(A$4:$A127, 'Annex 2 EHV charges'!$D$10:$D$11)), 0)),"")</f>
        <v/>
      </c>
      <c r="B128" s="70" t="str">
        <f>IF($A128="","",VLOOKUP($A128,'Annex 2 EHV charges'!$D:$O,2,0))</f>
        <v/>
      </c>
      <c r="C128" s="76" t="str">
        <f>IF($A128="","",VLOOKUP($A128,'Annex 2 EHV charges'!$D:$O,3,0))</f>
        <v/>
      </c>
      <c r="D128" s="69" t="str">
        <f>IF($A128="","",VLOOKUP($A128,'Annex 2 EHV charges'!$D:$O,4,0))</f>
        <v/>
      </c>
      <c r="E128" s="72" t="str">
        <f>IFERROR(IF(VLOOKUP($A128,'Annex 2 EHV charges'!$D:$O,9,FALSE)=0,"",VLOOKUP($A128,'Annex 2 EHV charges'!$D:$O,9,FALSE)),"")</f>
        <v/>
      </c>
      <c r="F128" s="73" t="str">
        <f>IFERROR(IF(VLOOKUP($A128,'Annex 2 EHV charges'!$D:$O,10,FALSE)=0,"",VLOOKUP($A128,'Annex 2 EHV charges'!$D:$O,10,FALSE)),"")</f>
        <v/>
      </c>
      <c r="G128" s="74" t="str">
        <f>IFERROR(IF(VLOOKUP($A128,'Annex 2 EHV charges'!$D:$O,11,FALSE)=0,"",VLOOKUP($A128,'Annex 2 EHV charges'!$D:$O,11,FALSE)),"")</f>
        <v/>
      </c>
      <c r="H128" s="74" t="str">
        <f>IFERROR(IF(VLOOKUP($A128,'Annex 2 EHV charges'!$D:$O,12,FALSE)=0,"",VLOOKUP($A128,'Annex 2 EHV charges'!$D:$O,12,FALSE)),"")</f>
        <v/>
      </c>
    </row>
    <row r="129" spans="1:8" ht="28.5" customHeight="1" x14ac:dyDescent="0.2">
      <c r="A129" s="75" t="str">
        <f t="array" ref="A129">IFERROR(INDEX('Annex 2 EHV charges'!$D$10:$D$11, MATCH(0, IF(ISBLANK('Annex 2 EHV charges'!$D$10:$D$11),1, COUNTIF(A$4:$A128, 'Annex 2 EHV charges'!$D$10:$D$11)), 0)),"")</f>
        <v/>
      </c>
      <c r="B129" s="70" t="str">
        <f>IF($A129="","",VLOOKUP($A129,'Annex 2 EHV charges'!$D:$O,2,0))</f>
        <v/>
      </c>
      <c r="C129" s="76" t="str">
        <f>IF($A129="","",VLOOKUP($A129,'Annex 2 EHV charges'!$D:$O,3,0))</f>
        <v/>
      </c>
      <c r="D129" s="69" t="str">
        <f>IF($A129="","",VLOOKUP($A129,'Annex 2 EHV charges'!$D:$O,4,0))</f>
        <v/>
      </c>
      <c r="E129" s="72" t="str">
        <f>IFERROR(IF(VLOOKUP($A129,'Annex 2 EHV charges'!$D:$O,9,FALSE)=0,"",VLOOKUP($A129,'Annex 2 EHV charges'!$D:$O,9,FALSE)),"")</f>
        <v/>
      </c>
      <c r="F129" s="73" t="str">
        <f>IFERROR(IF(VLOOKUP($A129,'Annex 2 EHV charges'!$D:$O,10,FALSE)=0,"",VLOOKUP($A129,'Annex 2 EHV charges'!$D:$O,10,FALSE)),"")</f>
        <v/>
      </c>
      <c r="G129" s="74" t="str">
        <f>IFERROR(IF(VLOOKUP($A129,'Annex 2 EHV charges'!$D:$O,11,FALSE)=0,"",VLOOKUP($A129,'Annex 2 EHV charges'!$D:$O,11,FALSE)),"")</f>
        <v/>
      </c>
      <c r="H129" s="74" t="str">
        <f>IFERROR(IF(VLOOKUP($A129,'Annex 2 EHV charges'!$D:$O,12,FALSE)=0,"",VLOOKUP($A129,'Annex 2 EHV charges'!$D:$O,12,FALSE)),"")</f>
        <v/>
      </c>
    </row>
    <row r="130" spans="1:8" ht="28.5" customHeight="1" x14ac:dyDescent="0.2">
      <c r="A130" s="75" t="str">
        <f t="array" ref="A130">IFERROR(INDEX('Annex 2 EHV charges'!$D$10:$D$11, MATCH(0, IF(ISBLANK('Annex 2 EHV charges'!$D$10:$D$11),1, COUNTIF(A$4:$A129, 'Annex 2 EHV charges'!$D$10:$D$11)), 0)),"")</f>
        <v/>
      </c>
      <c r="B130" s="70" t="str">
        <f>IF($A130="","",VLOOKUP($A130,'Annex 2 EHV charges'!$D:$O,2,0))</f>
        <v/>
      </c>
      <c r="C130" s="76" t="str">
        <f>IF($A130="","",VLOOKUP($A130,'Annex 2 EHV charges'!$D:$O,3,0))</f>
        <v/>
      </c>
      <c r="D130" s="69" t="str">
        <f>IF($A130="","",VLOOKUP($A130,'Annex 2 EHV charges'!$D:$O,4,0))</f>
        <v/>
      </c>
      <c r="E130" s="72" t="str">
        <f>IFERROR(IF(VLOOKUP($A130,'Annex 2 EHV charges'!$D:$O,9,FALSE)=0,"",VLOOKUP($A130,'Annex 2 EHV charges'!$D:$O,9,FALSE)),"")</f>
        <v/>
      </c>
      <c r="F130" s="73" t="str">
        <f>IFERROR(IF(VLOOKUP($A130,'Annex 2 EHV charges'!$D:$O,10,FALSE)=0,"",VLOOKUP($A130,'Annex 2 EHV charges'!$D:$O,10,FALSE)),"")</f>
        <v/>
      </c>
      <c r="G130" s="74" t="str">
        <f>IFERROR(IF(VLOOKUP($A130,'Annex 2 EHV charges'!$D:$O,11,FALSE)=0,"",VLOOKUP($A130,'Annex 2 EHV charges'!$D:$O,11,FALSE)),"")</f>
        <v/>
      </c>
      <c r="H130" s="74" t="str">
        <f>IFERROR(IF(VLOOKUP($A130,'Annex 2 EHV charges'!$D:$O,12,FALSE)=0,"",VLOOKUP($A130,'Annex 2 EHV charges'!$D:$O,12,FALSE)),"")</f>
        <v/>
      </c>
    </row>
    <row r="131" spans="1:8" ht="28.5" customHeight="1" x14ac:dyDescent="0.2">
      <c r="A131" s="75" t="str">
        <f t="array" ref="A131">IFERROR(INDEX('Annex 2 EHV charges'!$D$10:$D$11, MATCH(0, IF(ISBLANK('Annex 2 EHV charges'!$D$10:$D$11),1, COUNTIF(A$4:$A130, 'Annex 2 EHV charges'!$D$10:$D$11)), 0)),"")</f>
        <v/>
      </c>
      <c r="B131" s="70" t="str">
        <f>IF($A131="","",VLOOKUP($A131,'Annex 2 EHV charges'!$D:$O,2,0))</f>
        <v/>
      </c>
      <c r="C131" s="76" t="str">
        <f>IF($A131="","",VLOOKUP($A131,'Annex 2 EHV charges'!$D:$O,3,0))</f>
        <v/>
      </c>
      <c r="D131" s="69" t="str">
        <f>IF($A131="","",VLOOKUP($A131,'Annex 2 EHV charges'!$D:$O,4,0))</f>
        <v/>
      </c>
      <c r="E131" s="72" t="str">
        <f>IFERROR(IF(VLOOKUP($A131,'Annex 2 EHV charges'!$D:$O,9,FALSE)=0,"",VLOOKUP($A131,'Annex 2 EHV charges'!$D:$O,9,FALSE)),"")</f>
        <v/>
      </c>
      <c r="F131" s="73" t="str">
        <f>IFERROR(IF(VLOOKUP($A131,'Annex 2 EHV charges'!$D:$O,10,FALSE)=0,"",VLOOKUP($A131,'Annex 2 EHV charges'!$D:$O,10,FALSE)),"")</f>
        <v/>
      </c>
      <c r="G131" s="74" t="str">
        <f>IFERROR(IF(VLOOKUP($A131,'Annex 2 EHV charges'!$D:$O,11,FALSE)=0,"",VLOOKUP($A131,'Annex 2 EHV charges'!$D:$O,11,FALSE)),"")</f>
        <v/>
      </c>
      <c r="H131" s="74" t="str">
        <f>IFERROR(IF(VLOOKUP($A131,'Annex 2 EHV charges'!$D:$O,12,FALSE)=0,"",VLOOKUP($A131,'Annex 2 EHV charges'!$D:$O,12,FALSE)),"")</f>
        <v/>
      </c>
    </row>
    <row r="132" spans="1:8" ht="28.5" customHeight="1" x14ac:dyDescent="0.2">
      <c r="A132" s="75" t="str">
        <f t="array" ref="A132">IFERROR(INDEX('Annex 2 EHV charges'!$D$10:$D$11, MATCH(0, IF(ISBLANK('Annex 2 EHV charges'!$D$10:$D$11),1, COUNTIF(A$4:$A131, 'Annex 2 EHV charges'!$D$10:$D$11)), 0)),"")</f>
        <v/>
      </c>
      <c r="B132" s="70" t="str">
        <f>IF($A132="","",VLOOKUP($A132,'Annex 2 EHV charges'!$D:$O,2,0))</f>
        <v/>
      </c>
      <c r="C132" s="76" t="str">
        <f>IF($A132="","",VLOOKUP($A132,'Annex 2 EHV charges'!$D:$O,3,0))</f>
        <v/>
      </c>
      <c r="D132" s="69" t="str">
        <f>IF($A132="","",VLOOKUP($A132,'Annex 2 EHV charges'!$D:$O,4,0))</f>
        <v/>
      </c>
      <c r="E132" s="72" t="str">
        <f>IFERROR(IF(VLOOKUP($A132,'Annex 2 EHV charges'!$D:$O,9,FALSE)=0,"",VLOOKUP($A132,'Annex 2 EHV charges'!$D:$O,9,FALSE)),"")</f>
        <v/>
      </c>
      <c r="F132" s="73" t="str">
        <f>IFERROR(IF(VLOOKUP($A132,'Annex 2 EHV charges'!$D:$O,10,FALSE)=0,"",VLOOKUP($A132,'Annex 2 EHV charges'!$D:$O,10,FALSE)),"")</f>
        <v/>
      </c>
      <c r="G132" s="74" t="str">
        <f>IFERROR(IF(VLOOKUP($A132,'Annex 2 EHV charges'!$D:$O,11,FALSE)=0,"",VLOOKUP($A132,'Annex 2 EHV charges'!$D:$O,11,FALSE)),"")</f>
        <v/>
      </c>
      <c r="H132" s="74" t="str">
        <f>IFERROR(IF(VLOOKUP($A132,'Annex 2 EHV charges'!$D:$O,12,FALSE)=0,"",VLOOKUP($A132,'Annex 2 EHV charges'!$D:$O,12,FALSE)),"")</f>
        <v/>
      </c>
    </row>
    <row r="133" spans="1:8" ht="28.5" customHeight="1" x14ac:dyDescent="0.2">
      <c r="A133" s="75" t="str">
        <f t="array" ref="A133">IFERROR(INDEX('Annex 2 EHV charges'!$D$10:$D$11, MATCH(0, IF(ISBLANK('Annex 2 EHV charges'!$D$10:$D$11),1, COUNTIF(A$4:$A132, 'Annex 2 EHV charges'!$D$10:$D$11)), 0)),"")</f>
        <v/>
      </c>
      <c r="B133" s="70" t="str">
        <f>IF($A133="","",VLOOKUP($A133,'Annex 2 EHV charges'!$D:$O,2,0))</f>
        <v/>
      </c>
      <c r="C133" s="76" t="str">
        <f>IF($A133="","",VLOOKUP($A133,'Annex 2 EHV charges'!$D:$O,3,0))</f>
        <v/>
      </c>
      <c r="D133" s="69" t="str">
        <f>IF($A133="","",VLOOKUP($A133,'Annex 2 EHV charges'!$D:$O,4,0))</f>
        <v/>
      </c>
      <c r="E133" s="72" t="str">
        <f>IFERROR(IF(VLOOKUP($A133,'Annex 2 EHV charges'!$D:$O,9,FALSE)=0,"",VLOOKUP($A133,'Annex 2 EHV charges'!$D:$O,9,FALSE)),"")</f>
        <v/>
      </c>
      <c r="F133" s="73" t="str">
        <f>IFERROR(IF(VLOOKUP($A133,'Annex 2 EHV charges'!$D:$O,10,FALSE)=0,"",VLOOKUP($A133,'Annex 2 EHV charges'!$D:$O,10,FALSE)),"")</f>
        <v/>
      </c>
      <c r="G133" s="74" t="str">
        <f>IFERROR(IF(VLOOKUP($A133,'Annex 2 EHV charges'!$D:$O,11,FALSE)=0,"",VLOOKUP($A133,'Annex 2 EHV charges'!$D:$O,11,FALSE)),"")</f>
        <v/>
      </c>
      <c r="H133" s="74" t="str">
        <f>IFERROR(IF(VLOOKUP($A133,'Annex 2 EHV charges'!$D:$O,12,FALSE)=0,"",VLOOKUP($A133,'Annex 2 EHV charges'!$D:$O,12,FALSE)),"")</f>
        <v/>
      </c>
    </row>
    <row r="134" spans="1:8" ht="28.5" customHeight="1" x14ac:dyDescent="0.2">
      <c r="A134" s="75" t="str">
        <f t="array" ref="A134">IFERROR(INDEX('Annex 2 EHV charges'!$D$10:$D$11, MATCH(0, IF(ISBLANK('Annex 2 EHV charges'!$D$10:$D$11),1, COUNTIF(A$4:$A133, 'Annex 2 EHV charges'!$D$10:$D$11)), 0)),"")</f>
        <v/>
      </c>
      <c r="B134" s="70" t="str">
        <f>IF($A134="","",VLOOKUP($A134,'Annex 2 EHV charges'!$D:$O,2,0))</f>
        <v/>
      </c>
      <c r="C134" s="76" t="str">
        <f>IF($A134="","",VLOOKUP($A134,'Annex 2 EHV charges'!$D:$O,3,0))</f>
        <v/>
      </c>
      <c r="D134" s="69" t="str">
        <f>IF($A134="","",VLOOKUP($A134,'Annex 2 EHV charges'!$D:$O,4,0))</f>
        <v/>
      </c>
      <c r="E134" s="72" t="str">
        <f>IFERROR(IF(VLOOKUP($A134,'Annex 2 EHV charges'!$D:$O,9,FALSE)=0,"",VLOOKUP($A134,'Annex 2 EHV charges'!$D:$O,9,FALSE)),"")</f>
        <v/>
      </c>
      <c r="F134" s="73" t="str">
        <f>IFERROR(IF(VLOOKUP($A134,'Annex 2 EHV charges'!$D:$O,10,FALSE)=0,"",VLOOKUP($A134,'Annex 2 EHV charges'!$D:$O,10,FALSE)),"")</f>
        <v/>
      </c>
      <c r="G134" s="74" t="str">
        <f>IFERROR(IF(VLOOKUP($A134,'Annex 2 EHV charges'!$D:$O,11,FALSE)=0,"",VLOOKUP($A134,'Annex 2 EHV charges'!$D:$O,11,FALSE)),"")</f>
        <v/>
      </c>
      <c r="H134" s="74" t="str">
        <f>IFERROR(IF(VLOOKUP($A134,'Annex 2 EHV charges'!$D:$O,12,FALSE)=0,"",VLOOKUP($A134,'Annex 2 EHV charges'!$D:$O,12,FALSE)),"")</f>
        <v/>
      </c>
    </row>
    <row r="135" spans="1:8" ht="28.5" customHeight="1" x14ac:dyDescent="0.2">
      <c r="A135" s="75" t="str">
        <f t="array" ref="A135">IFERROR(INDEX('Annex 2 EHV charges'!$D$10:$D$11, MATCH(0, IF(ISBLANK('Annex 2 EHV charges'!$D$10:$D$11),1, COUNTIF(A$4:$A134, 'Annex 2 EHV charges'!$D$10:$D$11)), 0)),"")</f>
        <v/>
      </c>
      <c r="B135" s="70" t="str">
        <f>IF($A135="","",VLOOKUP($A135,'Annex 2 EHV charges'!$D:$O,2,0))</f>
        <v/>
      </c>
      <c r="C135" s="76" t="str">
        <f>IF($A135="","",VLOOKUP($A135,'Annex 2 EHV charges'!$D:$O,3,0))</f>
        <v/>
      </c>
      <c r="D135" s="69" t="str">
        <f>IF($A135="","",VLOOKUP($A135,'Annex 2 EHV charges'!$D:$O,4,0))</f>
        <v/>
      </c>
      <c r="E135" s="72" t="str">
        <f>IFERROR(IF(VLOOKUP($A135,'Annex 2 EHV charges'!$D:$O,9,FALSE)=0,"",VLOOKUP($A135,'Annex 2 EHV charges'!$D:$O,9,FALSE)),"")</f>
        <v/>
      </c>
      <c r="F135" s="73" t="str">
        <f>IFERROR(IF(VLOOKUP($A135,'Annex 2 EHV charges'!$D:$O,10,FALSE)=0,"",VLOOKUP($A135,'Annex 2 EHV charges'!$D:$O,10,FALSE)),"")</f>
        <v/>
      </c>
      <c r="G135" s="74" t="str">
        <f>IFERROR(IF(VLOOKUP($A135,'Annex 2 EHV charges'!$D:$O,11,FALSE)=0,"",VLOOKUP($A135,'Annex 2 EHV charges'!$D:$O,11,FALSE)),"")</f>
        <v/>
      </c>
      <c r="H135" s="74" t="str">
        <f>IFERROR(IF(VLOOKUP($A135,'Annex 2 EHV charges'!$D:$O,12,FALSE)=0,"",VLOOKUP($A135,'Annex 2 EHV charges'!$D:$O,12,FALSE)),"")</f>
        <v/>
      </c>
    </row>
    <row r="136" spans="1:8" ht="28.5" customHeight="1" x14ac:dyDescent="0.2">
      <c r="A136" s="75" t="str">
        <f t="array" ref="A136">IFERROR(INDEX('Annex 2 EHV charges'!$D$10:$D$11, MATCH(0, IF(ISBLANK('Annex 2 EHV charges'!$D$10:$D$11),1, COUNTIF(A$4:$A135, 'Annex 2 EHV charges'!$D$10:$D$11)), 0)),"")</f>
        <v/>
      </c>
      <c r="B136" s="70" t="str">
        <f>IF($A136="","",VLOOKUP($A136,'Annex 2 EHV charges'!$D:$O,2,0))</f>
        <v/>
      </c>
      <c r="C136" s="76" t="str">
        <f>IF($A136="","",VLOOKUP($A136,'Annex 2 EHV charges'!$D:$O,3,0))</f>
        <v/>
      </c>
      <c r="D136" s="69" t="str">
        <f>IF($A136="","",VLOOKUP($A136,'Annex 2 EHV charges'!$D:$O,4,0))</f>
        <v/>
      </c>
      <c r="E136" s="72" t="str">
        <f>IFERROR(IF(VLOOKUP($A136,'Annex 2 EHV charges'!$D:$O,9,FALSE)=0,"",VLOOKUP($A136,'Annex 2 EHV charges'!$D:$O,9,FALSE)),"")</f>
        <v/>
      </c>
      <c r="F136" s="73" t="str">
        <f>IFERROR(IF(VLOOKUP($A136,'Annex 2 EHV charges'!$D:$O,10,FALSE)=0,"",VLOOKUP($A136,'Annex 2 EHV charges'!$D:$O,10,FALSE)),"")</f>
        <v/>
      </c>
      <c r="G136" s="74" t="str">
        <f>IFERROR(IF(VLOOKUP($A136,'Annex 2 EHV charges'!$D:$O,11,FALSE)=0,"",VLOOKUP($A136,'Annex 2 EHV charges'!$D:$O,11,FALSE)),"")</f>
        <v/>
      </c>
      <c r="H136" s="74" t="str">
        <f>IFERROR(IF(VLOOKUP($A136,'Annex 2 EHV charges'!$D:$O,12,FALSE)=0,"",VLOOKUP($A136,'Annex 2 EHV charges'!$D:$O,12,FALSE)),"")</f>
        <v/>
      </c>
    </row>
    <row r="137" spans="1:8" ht="28.5" customHeight="1" x14ac:dyDescent="0.2">
      <c r="A137" s="75" t="str">
        <f t="array" ref="A137">IFERROR(INDEX('Annex 2 EHV charges'!$D$10:$D$11, MATCH(0, IF(ISBLANK('Annex 2 EHV charges'!$D$10:$D$11),1, COUNTIF(A$4:$A136, 'Annex 2 EHV charges'!$D$10:$D$11)), 0)),"")</f>
        <v/>
      </c>
      <c r="B137" s="70" t="str">
        <f>IF($A137="","",VLOOKUP($A137,'Annex 2 EHV charges'!$D:$O,2,0))</f>
        <v/>
      </c>
      <c r="C137" s="76" t="str">
        <f>IF($A137="","",VLOOKUP($A137,'Annex 2 EHV charges'!$D:$O,3,0))</f>
        <v/>
      </c>
      <c r="D137" s="69" t="str">
        <f>IF($A137="","",VLOOKUP($A137,'Annex 2 EHV charges'!$D:$O,4,0))</f>
        <v/>
      </c>
      <c r="E137" s="72" t="str">
        <f>IFERROR(IF(VLOOKUP($A137,'Annex 2 EHV charges'!$D:$O,9,FALSE)=0,"",VLOOKUP($A137,'Annex 2 EHV charges'!$D:$O,9,FALSE)),"")</f>
        <v/>
      </c>
      <c r="F137" s="73" t="str">
        <f>IFERROR(IF(VLOOKUP($A137,'Annex 2 EHV charges'!$D:$O,10,FALSE)=0,"",VLOOKUP($A137,'Annex 2 EHV charges'!$D:$O,10,FALSE)),"")</f>
        <v/>
      </c>
      <c r="G137" s="74" t="str">
        <f>IFERROR(IF(VLOOKUP($A137,'Annex 2 EHV charges'!$D:$O,11,FALSE)=0,"",VLOOKUP($A137,'Annex 2 EHV charges'!$D:$O,11,FALSE)),"")</f>
        <v/>
      </c>
      <c r="H137" s="74" t="str">
        <f>IFERROR(IF(VLOOKUP($A137,'Annex 2 EHV charges'!$D:$O,12,FALSE)=0,"",VLOOKUP($A137,'Annex 2 EHV charges'!$D:$O,12,FALSE)),"")</f>
        <v/>
      </c>
    </row>
    <row r="138" spans="1:8" ht="28.5" customHeight="1" x14ac:dyDescent="0.2">
      <c r="A138" s="75" t="str">
        <f t="array" ref="A138">IFERROR(INDEX('Annex 2 EHV charges'!$D$10:$D$11, MATCH(0, IF(ISBLANK('Annex 2 EHV charges'!$D$10:$D$11),1, COUNTIF(A$4:$A137, 'Annex 2 EHV charges'!$D$10:$D$11)), 0)),"")</f>
        <v/>
      </c>
      <c r="B138" s="70" t="str">
        <f>IF($A138="","",VLOOKUP($A138,'Annex 2 EHV charges'!$D:$O,2,0))</f>
        <v/>
      </c>
      <c r="C138" s="76" t="str">
        <f>IF($A138="","",VLOOKUP($A138,'Annex 2 EHV charges'!$D:$O,3,0))</f>
        <v/>
      </c>
      <c r="D138" s="69" t="str">
        <f>IF($A138="","",VLOOKUP($A138,'Annex 2 EHV charges'!$D:$O,4,0))</f>
        <v/>
      </c>
      <c r="E138" s="72" t="str">
        <f>IFERROR(IF(VLOOKUP($A138,'Annex 2 EHV charges'!$D:$O,9,FALSE)=0,"",VLOOKUP($A138,'Annex 2 EHV charges'!$D:$O,9,FALSE)),"")</f>
        <v/>
      </c>
      <c r="F138" s="73" t="str">
        <f>IFERROR(IF(VLOOKUP($A138,'Annex 2 EHV charges'!$D:$O,10,FALSE)=0,"",VLOOKUP($A138,'Annex 2 EHV charges'!$D:$O,10,FALSE)),"")</f>
        <v/>
      </c>
      <c r="G138" s="74" t="str">
        <f>IFERROR(IF(VLOOKUP($A138,'Annex 2 EHV charges'!$D:$O,11,FALSE)=0,"",VLOOKUP($A138,'Annex 2 EHV charges'!$D:$O,11,FALSE)),"")</f>
        <v/>
      </c>
      <c r="H138" s="74" t="str">
        <f>IFERROR(IF(VLOOKUP($A138,'Annex 2 EHV charges'!$D:$O,12,FALSE)=0,"",VLOOKUP($A138,'Annex 2 EHV charges'!$D:$O,12,FALSE)),"")</f>
        <v/>
      </c>
    </row>
    <row r="139" spans="1:8" ht="28.5" customHeight="1" x14ac:dyDescent="0.2">
      <c r="A139" s="75" t="str">
        <f t="array" ref="A139">IFERROR(INDEX('Annex 2 EHV charges'!$D$10:$D$11, MATCH(0, IF(ISBLANK('Annex 2 EHV charges'!$D$10:$D$11),1, COUNTIF(A$4:$A138, 'Annex 2 EHV charges'!$D$10:$D$11)), 0)),"")</f>
        <v/>
      </c>
      <c r="B139" s="70" t="str">
        <f>IF($A139="","",VLOOKUP($A139,'Annex 2 EHV charges'!$D:$O,2,0))</f>
        <v/>
      </c>
      <c r="C139" s="76" t="str">
        <f>IF($A139="","",VLOOKUP($A139,'Annex 2 EHV charges'!$D:$O,3,0))</f>
        <v/>
      </c>
      <c r="D139" s="69" t="str">
        <f>IF($A139="","",VLOOKUP($A139,'Annex 2 EHV charges'!$D:$O,4,0))</f>
        <v/>
      </c>
      <c r="E139" s="72" t="str">
        <f>IFERROR(IF(VLOOKUP($A139,'Annex 2 EHV charges'!$D:$O,9,FALSE)=0,"",VLOOKUP($A139,'Annex 2 EHV charges'!$D:$O,9,FALSE)),"")</f>
        <v/>
      </c>
      <c r="F139" s="73" t="str">
        <f>IFERROR(IF(VLOOKUP($A139,'Annex 2 EHV charges'!$D:$O,10,FALSE)=0,"",VLOOKUP($A139,'Annex 2 EHV charges'!$D:$O,10,FALSE)),"")</f>
        <v/>
      </c>
      <c r="G139" s="74" t="str">
        <f>IFERROR(IF(VLOOKUP($A139,'Annex 2 EHV charges'!$D:$O,11,FALSE)=0,"",VLOOKUP($A139,'Annex 2 EHV charges'!$D:$O,11,FALSE)),"")</f>
        <v/>
      </c>
      <c r="H139" s="74" t="str">
        <f>IFERROR(IF(VLOOKUP($A139,'Annex 2 EHV charges'!$D:$O,12,FALSE)=0,"",VLOOKUP($A139,'Annex 2 EHV charges'!$D:$O,12,FALSE)),"")</f>
        <v/>
      </c>
    </row>
    <row r="140" spans="1:8" ht="28.5" customHeight="1" x14ac:dyDescent="0.2">
      <c r="A140" s="75" t="str">
        <f t="array" ref="A140">IFERROR(INDEX('Annex 2 EHV charges'!$D$10:$D$11, MATCH(0, IF(ISBLANK('Annex 2 EHV charges'!$D$10:$D$11),1, COUNTIF(A$4:$A139, 'Annex 2 EHV charges'!$D$10:$D$11)), 0)),"")</f>
        <v/>
      </c>
      <c r="B140" s="70" t="str">
        <f>IF($A140="","",VLOOKUP($A140,'Annex 2 EHV charges'!$D:$O,2,0))</f>
        <v/>
      </c>
      <c r="C140" s="76" t="str">
        <f>IF($A140="","",VLOOKUP($A140,'Annex 2 EHV charges'!$D:$O,3,0))</f>
        <v/>
      </c>
      <c r="D140" s="69" t="str">
        <f>IF($A140="","",VLOOKUP($A140,'Annex 2 EHV charges'!$D:$O,4,0))</f>
        <v/>
      </c>
      <c r="E140" s="72" t="str">
        <f>IFERROR(IF(VLOOKUP($A140,'Annex 2 EHV charges'!$D:$O,9,FALSE)=0,"",VLOOKUP($A140,'Annex 2 EHV charges'!$D:$O,9,FALSE)),"")</f>
        <v/>
      </c>
      <c r="F140" s="73" t="str">
        <f>IFERROR(IF(VLOOKUP($A140,'Annex 2 EHV charges'!$D:$O,10,FALSE)=0,"",VLOOKUP($A140,'Annex 2 EHV charges'!$D:$O,10,FALSE)),"")</f>
        <v/>
      </c>
      <c r="G140" s="74" t="str">
        <f>IFERROR(IF(VLOOKUP($A140,'Annex 2 EHV charges'!$D:$O,11,FALSE)=0,"",VLOOKUP($A140,'Annex 2 EHV charges'!$D:$O,11,FALSE)),"")</f>
        <v/>
      </c>
      <c r="H140" s="74" t="str">
        <f>IFERROR(IF(VLOOKUP($A140,'Annex 2 EHV charges'!$D:$O,12,FALSE)=0,"",VLOOKUP($A140,'Annex 2 EHV charges'!$D:$O,12,FALSE)),"")</f>
        <v/>
      </c>
    </row>
    <row r="141" spans="1:8" ht="28.5" customHeight="1" x14ac:dyDescent="0.2">
      <c r="A141" s="75" t="str">
        <f t="array" ref="A141">IFERROR(INDEX('Annex 2 EHV charges'!$D$10:$D$11, MATCH(0, IF(ISBLANK('Annex 2 EHV charges'!$D$10:$D$11),1, COUNTIF(A$4:$A140, 'Annex 2 EHV charges'!$D$10:$D$11)), 0)),"")</f>
        <v/>
      </c>
      <c r="B141" s="70" t="str">
        <f>IF($A141="","",VLOOKUP($A141,'Annex 2 EHV charges'!$D:$O,2,0))</f>
        <v/>
      </c>
      <c r="C141" s="76" t="str">
        <f>IF($A141="","",VLOOKUP($A141,'Annex 2 EHV charges'!$D:$O,3,0))</f>
        <v/>
      </c>
      <c r="D141" s="69" t="str">
        <f>IF($A141="","",VLOOKUP($A141,'Annex 2 EHV charges'!$D:$O,4,0))</f>
        <v/>
      </c>
      <c r="E141" s="72" t="str">
        <f>IFERROR(IF(VLOOKUP($A141,'Annex 2 EHV charges'!$D:$O,9,FALSE)=0,"",VLOOKUP($A141,'Annex 2 EHV charges'!$D:$O,9,FALSE)),"")</f>
        <v/>
      </c>
      <c r="F141" s="73" t="str">
        <f>IFERROR(IF(VLOOKUP($A141,'Annex 2 EHV charges'!$D:$O,10,FALSE)=0,"",VLOOKUP($A141,'Annex 2 EHV charges'!$D:$O,10,FALSE)),"")</f>
        <v/>
      </c>
      <c r="G141" s="74" t="str">
        <f>IFERROR(IF(VLOOKUP($A141,'Annex 2 EHV charges'!$D:$O,11,FALSE)=0,"",VLOOKUP($A141,'Annex 2 EHV charges'!$D:$O,11,FALSE)),"")</f>
        <v/>
      </c>
      <c r="H141" s="74" t="str">
        <f>IFERROR(IF(VLOOKUP($A141,'Annex 2 EHV charges'!$D:$O,12,FALSE)=0,"",VLOOKUP($A141,'Annex 2 EHV charges'!$D:$O,12,FALSE)),"")</f>
        <v/>
      </c>
    </row>
    <row r="142" spans="1:8" ht="28.5" customHeight="1" x14ac:dyDescent="0.2">
      <c r="A142" s="75" t="str">
        <f t="array" ref="A142">IFERROR(INDEX('Annex 2 EHV charges'!$D$10:$D$11, MATCH(0, IF(ISBLANK('Annex 2 EHV charges'!$D$10:$D$11),1, COUNTIF(A$4:$A141, 'Annex 2 EHV charges'!$D$10:$D$11)), 0)),"")</f>
        <v/>
      </c>
      <c r="B142" s="70" t="str">
        <f>IF($A142="","",VLOOKUP($A142,'Annex 2 EHV charges'!$D:$O,2,0))</f>
        <v/>
      </c>
      <c r="C142" s="76" t="str">
        <f>IF($A142="","",VLOOKUP($A142,'Annex 2 EHV charges'!$D:$O,3,0))</f>
        <v/>
      </c>
      <c r="D142" s="69" t="str">
        <f>IF($A142="","",VLOOKUP($A142,'Annex 2 EHV charges'!$D:$O,4,0))</f>
        <v/>
      </c>
      <c r="E142" s="72" t="str">
        <f>IFERROR(IF(VLOOKUP($A142,'Annex 2 EHV charges'!$D:$O,9,FALSE)=0,"",VLOOKUP($A142,'Annex 2 EHV charges'!$D:$O,9,FALSE)),"")</f>
        <v/>
      </c>
      <c r="F142" s="73" t="str">
        <f>IFERROR(IF(VLOOKUP($A142,'Annex 2 EHV charges'!$D:$O,10,FALSE)=0,"",VLOOKUP($A142,'Annex 2 EHV charges'!$D:$O,10,FALSE)),"")</f>
        <v/>
      </c>
      <c r="G142" s="74" t="str">
        <f>IFERROR(IF(VLOOKUP($A142,'Annex 2 EHV charges'!$D:$O,11,FALSE)=0,"",VLOOKUP($A142,'Annex 2 EHV charges'!$D:$O,11,FALSE)),"")</f>
        <v/>
      </c>
      <c r="H142" s="74" t="str">
        <f>IFERROR(IF(VLOOKUP($A142,'Annex 2 EHV charges'!$D:$O,12,FALSE)=0,"",VLOOKUP($A142,'Annex 2 EHV charges'!$D:$O,12,FALSE)),"")</f>
        <v/>
      </c>
    </row>
    <row r="143" spans="1:8" ht="28.5" customHeight="1" x14ac:dyDescent="0.2">
      <c r="A143" s="75" t="str">
        <f t="array" ref="A143">IFERROR(INDEX('Annex 2 EHV charges'!$D$10:$D$11, MATCH(0, IF(ISBLANK('Annex 2 EHV charges'!$D$10:$D$11),1, COUNTIF(A$4:$A142, 'Annex 2 EHV charges'!$D$10:$D$11)), 0)),"")</f>
        <v/>
      </c>
      <c r="B143" s="70" t="str">
        <f>IF($A143="","",VLOOKUP($A143,'Annex 2 EHV charges'!$D:$O,2,0))</f>
        <v/>
      </c>
      <c r="C143" s="76" t="str">
        <f>IF($A143="","",VLOOKUP($A143,'Annex 2 EHV charges'!$D:$O,3,0))</f>
        <v/>
      </c>
      <c r="D143" s="69" t="str">
        <f>IF($A143="","",VLOOKUP($A143,'Annex 2 EHV charges'!$D:$O,4,0))</f>
        <v/>
      </c>
      <c r="E143" s="72" t="str">
        <f>IFERROR(IF(VLOOKUP($A143,'Annex 2 EHV charges'!$D:$O,9,FALSE)=0,"",VLOOKUP($A143,'Annex 2 EHV charges'!$D:$O,9,FALSE)),"")</f>
        <v/>
      </c>
      <c r="F143" s="73" t="str">
        <f>IFERROR(IF(VLOOKUP($A143,'Annex 2 EHV charges'!$D:$O,10,FALSE)=0,"",VLOOKUP($A143,'Annex 2 EHV charges'!$D:$O,10,FALSE)),"")</f>
        <v/>
      </c>
      <c r="G143" s="74" t="str">
        <f>IFERROR(IF(VLOOKUP($A143,'Annex 2 EHV charges'!$D:$O,11,FALSE)=0,"",VLOOKUP($A143,'Annex 2 EHV charges'!$D:$O,11,FALSE)),"")</f>
        <v/>
      </c>
      <c r="H143" s="74" t="str">
        <f>IFERROR(IF(VLOOKUP($A143,'Annex 2 EHV charges'!$D:$O,12,FALSE)=0,"",VLOOKUP($A143,'Annex 2 EHV charges'!$D:$O,12,FALSE)),"")</f>
        <v/>
      </c>
    </row>
    <row r="144" spans="1:8" ht="28.5" customHeight="1" x14ac:dyDescent="0.2">
      <c r="A144" s="75" t="str">
        <f t="array" ref="A144">IFERROR(INDEX('Annex 2 EHV charges'!$D$10:$D$11, MATCH(0, IF(ISBLANK('Annex 2 EHV charges'!$D$10:$D$11),1, COUNTIF(A$4:$A143, 'Annex 2 EHV charges'!$D$10:$D$11)), 0)),"")</f>
        <v/>
      </c>
      <c r="B144" s="70" t="str">
        <f>IF($A144="","",VLOOKUP($A144,'Annex 2 EHV charges'!$D:$O,2,0))</f>
        <v/>
      </c>
      <c r="C144" s="76" t="str">
        <f>IF($A144="","",VLOOKUP($A144,'Annex 2 EHV charges'!$D:$O,3,0))</f>
        <v/>
      </c>
      <c r="D144" s="69" t="str">
        <f>IF($A144="","",VLOOKUP($A144,'Annex 2 EHV charges'!$D:$O,4,0))</f>
        <v/>
      </c>
      <c r="E144" s="72" t="str">
        <f>IFERROR(IF(VLOOKUP($A144,'Annex 2 EHV charges'!$D:$O,9,FALSE)=0,"",VLOOKUP($A144,'Annex 2 EHV charges'!$D:$O,9,FALSE)),"")</f>
        <v/>
      </c>
      <c r="F144" s="73" t="str">
        <f>IFERROR(IF(VLOOKUP($A144,'Annex 2 EHV charges'!$D:$O,10,FALSE)=0,"",VLOOKUP($A144,'Annex 2 EHV charges'!$D:$O,10,FALSE)),"")</f>
        <v/>
      </c>
      <c r="G144" s="74" t="str">
        <f>IFERROR(IF(VLOOKUP($A144,'Annex 2 EHV charges'!$D:$O,11,FALSE)=0,"",VLOOKUP($A144,'Annex 2 EHV charges'!$D:$O,11,FALSE)),"")</f>
        <v/>
      </c>
      <c r="H144" s="74" t="str">
        <f>IFERROR(IF(VLOOKUP($A144,'Annex 2 EHV charges'!$D:$O,12,FALSE)=0,"",VLOOKUP($A144,'Annex 2 EHV charges'!$D:$O,12,FALSE)),"")</f>
        <v/>
      </c>
    </row>
    <row r="145" spans="1:8" ht="28.5" customHeight="1" x14ac:dyDescent="0.2">
      <c r="A145" s="75" t="str">
        <f t="array" ref="A145">IFERROR(INDEX('Annex 2 EHV charges'!$D$10:$D$11, MATCH(0, IF(ISBLANK('Annex 2 EHV charges'!$D$10:$D$11),1, COUNTIF(A$4:$A144, 'Annex 2 EHV charges'!$D$10:$D$11)), 0)),"")</f>
        <v/>
      </c>
      <c r="B145" s="70" t="str">
        <f>IF($A145="","",VLOOKUP($A145,'Annex 2 EHV charges'!$D:$O,2,0))</f>
        <v/>
      </c>
      <c r="C145" s="76" t="str">
        <f>IF($A145="","",VLOOKUP($A145,'Annex 2 EHV charges'!$D:$O,3,0))</f>
        <v/>
      </c>
      <c r="D145" s="69" t="str">
        <f>IF($A145="","",VLOOKUP($A145,'Annex 2 EHV charges'!$D:$O,4,0))</f>
        <v/>
      </c>
      <c r="E145" s="72" t="str">
        <f>IFERROR(IF(VLOOKUP($A145,'Annex 2 EHV charges'!$D:$O,9,FALSE)=0,"",VLOOKUP($A145,'Annex 2 EHV charges'!$D:$O,9,FALSE)),"")</f>
        <v/>
      </c>
      <c r="F145" s="73" t="str">
        <f>IFERROR(IF(VLOOKUP($A145,'Annex 2 EHV charges'!$D:$O,10,FALSE)=0,"",VLOOKUP($A145,'Annex 2 EHV charges'!$D:$O,10,FALSE)),"")</f>
        <v/>
      </c>
      <c r="G145" s="74" t="str">
        <f>IFERROR(IF(VLOOKUP($A145,'Annex 2 EHV charges'!$D:$O,11,FALSE)=0,"",VLOOKUP($A145,'Annex 2 EHV charges'!$D:$O,11,FALSE)),"")</f>
        <v/>
      </c>
      <c r="H145" s="74" t="str">
        <f>IFERROR(IF(VLOOKUP($A145,'Annex 2 EHV charges'!$D:$O,12,FALSE)=0,"",VLOOKUP($A145,'Annex 2 EHV charges'!$D:$O,12,FALSE)),"")</f>
        <v/>
      </c>
    </row>
    <row r="146" spans="1:8" ht="28.5" customHeight="1" x14ac:dyDescent="0.2">
      <c r="A146" s="75" t="str">
        <f t="array" ref="A146">IFERROR(INDEX('Annex 2 EHV charges'!$D$10:$D$11, MATCH(0, IF(ISBLANK('Annex 2 EHV charges'!$D$10:$D$11),1, COUNTIF(A$4:$A145, 'Annex 2 EHV charges'!$D$10:$D$11)), 0)),"")</f>
        <v/>
      </c>
      <c r="B146" s="70" t="str">
        <f>IF($A146="","",VLOOKUP($A146,'Annex 2 EHV charges'!$D:$O,2,0))</f>
        <v/>
      </c>
      <c r="C146" s="76" t="str">
        <f>IF($A146="","",VLOOKUP($A146,'Annex 2 EHV charges'!$D:$O,3,0))</f>
        <v/>
      </c>
      <c r="D146" s="69" t="str">
        <f>IF($A146="","",VLOOKUP($A146,'Annex 2 EHV charges'!$D:$O,4,0))</f>
        <v/>
      </c>
      <c r="E146" s="72" t="str">
        <f>IFERROR(IF(VLOOKUP($A146,'Annex 2 EHV charges'!$D:$O,9,FALSE)=0,"",VLOOKUP($A146,'Annex 2 EHV charges'!$D:$O,9,FALSE)),"")</f>
        <v/>
      </c>
      <c r="F146" s="73" t="str">
        <f>IFERROR(IF(VLOOKUP($A146,'Annex 2 EHV charges'!$D:$O,10,FALSE)=0,"",VLOOKUP($A146,'Annex 2 EHV charges'!$D:$O,10,FALSE)),"")</f>
        <v/>
      </c>
      <c r="G146" s="74" t="str">
        <f>IFERROR(IF(VLOOKUP($A146,'Annex 2 EHV charges'!$D:$O,11,FALSE)=0,"",VLOOKUP($A146,'Annex 2 EHV charges'!$D:$O,11,FALSE)),"")</f>
        <v/>
      </c>
      <c r="H146" s="74" t="str">
        <f>IFERROR(IF(VLOOKUP($A146,'Annex 2 EHV charges'!$D:$O,12,FALSE)=0,"",VLOOKUP($A146,'Annex 2 EHV charges'!$D:$O,12,FALSE)),"")</f>
        <v/>
      </c>
    </row>
    <row r="147" spans="1:8" ht="28.5" customHeight="1" x14ac:dyDescent="0.2">
      <c r="A147" s="75" t="str">
        <f t="array" ref="A147">IFERROR(INDEX('Annex 2 EHV charges'!$D$10:$D$11, MATCH(0, IF(ISBLANK('Annex 2 EHV charges'!$D$10:$D$11),1, COUNTIF(A$4:$A146, 'Annex 2 EHV charges'!$D$10:$D$11)), 0)),"")</f>
        <v/>
      </c>
      <c r="B147" s="70" t="str">
        <f>IF($A147="","",VLOOKUP($A147,'Annex 2 EHV charges'!$D:$O,2,0))</f>
        <v/>
      </c>
      <c r="C147" s="76" t="str">
        <f>IF($A147="","",VLOOKUP($A147,'Annex 2 EHV charges'!$D:$O,3,0))</f>
        <v/>
      </c>
      <c r="D147" s="69" t="str">
        <f>IF($A147="","",VLOOKUP($A147,'Annex 2 EHV charges'!$D:$O,4,0))</f>
        <v/>
      </c>
      <c r="E147" s="72" t="str">
        <f>IFERROR(IF(VLOOKUP($A147,'Annex 2 EHV charges'!$D:$O,9,FALSE)=0,"",VLOOKUP($A147,'Annex 2 EHV charges'!$D:$O,9,FALSE)),"")</f>
        <v/>
      </c>
      <c r="F147" s="73" t="str">
        <f>IFERROR(IF(VLOOKUP($A147,'Annex 2 EHV charges'!$D:$O,10,FALSE)=0,"",VLOOKUP($A147,'Annex 2 EHV charges'!$D:$O,10,FALSE)),"")</f>
        <v/>
      </c>
      <c r="G147" s="74" t="str">
        <f>IFERROR(IF(VLOOKUP($A147,'Annex 2 EHV charges'!$D:$O,11,FALSE)=0,"",VLOOKUP($A147,'Annex 2 EHV charges'!$D:$O,11,FALSE)),"")</f>
        <v/>
      </c>
      <c r="H147" s="74" t="str">
        <f>IFERROR(IF(VLOOKUP($A147,'Annex 2 EHV charges'!$D:$O,12,FALSE)=0,"",VLOOKUP($A147,'Annex 2 EHV charges'!$D:$O,12,FALSE)),"")</f>
        <v/>
      </c>
    </row>
    <row r="148" spans="1:8" ht="28.5" customHeight="1" x14ac:dyDescent="0.2">
      <c r="A148" s="75" t="str">
        <f t="array" ref="A148">IFERROR(INDEX('Annex 2 EHV charges'!$D$10:$D$11, MATCH(0, IF(ISBLANK('Annex 2 EHV charges'!$D$10:$D$11),1, COUNTIF(A$4:$A147, 'Annex 2 EHV charges'!$D$10:$D$11)), 0)),"")</f>
        <v/>
      </c>
      <c r="B148" s="70" t="str">
        <f>IF($A148="","",VLOOKUP($A148,'Annex 2 EHV charges'!$D:$O,2,0))</f>
        <v/>
      </c>
      <c r="C148" s="76" t="str">
        <f>IF($A148="","",VLOOKUP($A148,'Annex 2 EHV charges'!$D:$O,3,0))</f>
        <v/>
      </c>
      <c r="D148" s="69" t="str">
        <f>IF($A148="","",VLOOKUP($A148,'Annex 2 EHV charges'!$D:$O,4,0))</f>
        <v/>
      </c>
      <c r="E148" s="72" t="str">
        <f>IFERROR(IF(VLOOKUP($A148,'Annex 2 EHV charges'!$D:$O,9,FALSE)=0,"",VLOOKUP($A148,'Annex 2 EHV charges'!$D:$O,9,FALSE)),"")</f>
        <v/>
      </c>
      <c r="F148" s="73" t="str">
        <f>IFERROR(IF(VLOOKUP($A148,'Annex 2 EHV charges'!$D:$O,10,FALSE)=0,"",VLOOKUP($A148,'Annex 2 EHV charges'!$D:$O,10,FALSE)),"")</f>
        <v/>
      </c>
      <c r="G148" s="74" t="str">
        <f>IFERROR(IF(VLOOKUP($A148,'Annex 2 EHV charges'!$D:$O,11,FALSE)=0,"",VLOOKUP($A148,'Annex 2 EHV charges'!$D:$O,11,FALSE)),"")</f>
        <v/>
      </c>
      <c r="H148" s="74" t="str">
        <f>IFERROR(IF(VLOOKUP($A148,'Annex 2 EHV charges'!$D:$O,12,FALSE)=0,"",VLOOKUP($A148,'Annex 2 EHV charges'!$D:$O,12,FALSE)),"")</f>
        <v/>
      </c>
    </row>
    <row r="149" spans="1:8" ht="28.5" customHeight="1" x14ac:dyDescent="0.2">
      <c r="A149" s="75" t="str">
        <f t="array" ref="A149">IFERROR(INDEX('Annex 2 EHV charges'!$D$10:$D$11, MATCH(0, IF(ISBLANK('Annex 2 EHV charges'!$D$10:$D$11),1, COUNTIF(A$4:$A148, 'Annex 2 EHV charges'!$D$10:$D$11)), 0)),"")</f>
        <v/>
      </c>
      <c r="B149" s="70" t="str">
        <f>IF($A149="","",VLOOKUP($A149,'Annex 2 EHV charges'!$D:$O,2,0))</f>
        <v/>
      </c>
      <c r="C149" s="76" t="str">
        <f>IF($A149="","",VLOOKUP($A149,'Annex 2 EHV charges'!$D:$O,3,0))</f>
        <v/>
      </c>
      <c r="D149" s="69" t="str">
        <f>IF($A149="","",VLOOKUP($A149,'Annex 2 EHV charges'!$D:$O,4,0))</f>
        <v/>
      </c>
      <c r="E149" s="72" t="str">
        <f>IFERROR(IF(VLOOKUP($A149,'Annex 2 EHV charges'!$D:$O,9,FALSE)=0,"",VLOOKUP($A149,'Annex 2 EHV charges'!$D:$O,9,FALSE)),"")</f>
        <v/>
      </c>
      <c r="F149" s="73" t="str">
        <f>IFERROR(IF(VLOOKUP($A149,'Annex 2 EHV charges'!$D:$O,10,FALSE)=0,"",VLOOKUP($A149,'Annex 2 EHV charges'!$D:$O,10,FALSE)),"")</f>
        <v/>
      </c>
      <c r="G149" s="74" t="str">
        <f>IFERROR(IF(VLOOKUP($A149,'Annex 2 EHV charges'!$D:$O,11,FALSE)=0,"",VLOOKUP($A149,'Annex 2 EHV charges'!$D:$O,11,FALSE)),"")</f>
        <v/>
      </c>
      <c r="H149" s="74" t="str">
        <f>IFERROR(IF(VLOOKUP($A149,'Annex 2 EHV charges'!$D:$O,12,FALSE)=0,"",VLOOKUP($A149,'Annex 2 EHV charges'!$D:$O,12,FALSE)),"")</f>
        <v/>
      </c>
    </row>
    <row r="150" spans="1:8" ht="28.5" customHeight="1" x14ac:dyDescent="0.2">
      <c r="A150" s="75" t="str">
        <f t="array" ref="A150">IFERROR(INDEX('Annex 2 EHV charges'!$D$10:$D$11, MATCH(0, IF(ISBLANK('Annex 2 EHV charges'!$D$10:$D$11),1, COUNTIF(A$4:$A149, 'Annex 2 EHV charges'!$D$10:$D$11)), 0)),"")</f>
        <v/>
      </c>
      <c r="B150" s="70" t="str">
        <f>IF($A150="","",VLOOKUP($A150,'Annex 2 EHV charges'!$D:$O,2,0))</f>
        <v/>
      </c>
      <c r="C150" s="76" t="str">
        <f>IF($A150="","",VLOOKUP($A150,'Annex 2 EHV charges'!$D:$O,3,0))</f>
        <v/>
      </c>
      <c r="D150" s="69" t="str">
        <f>IF($A150="","",VLOOKUP($A150,'Annex 2 EHV charges'!$D:$O,4,0))</f>
        <v/>
      </c>
      <c r="E150" s="72" t="str">
        <f>IFERROR(IF(VLOOKUP($A150,'Annex 2 EHV charges'!$D:$O,9,FALSE)=0,"",VLOOKUP($A150,'Annex 2 EHV charges'!$D:$O,9,FALSE)),"")</f>
        <v/>
      </c>
      <c r="F150" s="73" t="str">
        <f>IFERROR(IF(VLOOKUP($A150,'Annex 2 EHV charges'!$D:$O,10,FALSE)=0,"",VLOOKUP($A150,'Annex 2 EHV charges'!$D:$O,10,FALSE)),"")</f>
        <v/>
      </c>
      <c r="G150" s="74" t="str">
        <f>IFERROR(IF(VLOOKUP($A150,'Annex 2 EHV charges'!$D:$O,11,FALSE)=0,"",VLOOKUP($A150,'Annex 2 EHV charges'!$D:$O,11,FALSE)),"")</f>
        <v/>
      </c>
      <c r="H150" s="74" t="str">
        <f>IFERROR(IF(VLOOKUP($A150,'Annex 2 EHV charges'!$D:$O,12,FALSE)=0,"",VLOOKUP($A150,'Annex 2 EHV charges'!$D:$O,12,FALSE)),"")</f>
        <v/>
      </c>
    </row>
    <row r="151" spans="1:8" ht="28.5" customHeight="1" x14ac:dyDescent="0.2">
      <c r="A151" s="75" t="str">
        <f t="array" ref="A151">IFERROR(INDEX('Annex 2 EHV charges'!$D$10:$D$11, MATCH(0, IF(ISBLANK('Annex 2 EHV charges'!$D$10:$D$11),1, COUNTIF(A$4:$A150, 'Annex 2 EHV charges'!$D$10:$D$11)), 0)),"")</f>
        <v/>
      </c>
      <c r="B151" s="70" t="str">
        <f>IF($A151="","",VLOOKUP($A151,'Annex 2 EHV charges'!$D:$O,2,0))</f>
        <v/>
      </c>
      <c r="C151" s="76" t="str">
        <f>IF($A151="","",VLOOKUP($A151,'Annex 2 EHV charges'!$D:$O,3,0))</f>
        <v/>
      </c>
      <c r="D151" s="69" t="str">
        <f>IF($A151="","",VLOOKUP($A151,'Annex 2 EHV charges'!$D:$O,4,0))</f>
        <v/>
      </c>
      <c r="E151" s="72" t="str">
        <f>IFERROR(IF(VLOOKUP($A151,'Annex 2 EHV charges'!$D:$O,9,FALSE)=0,"",VLOOKUP($A151,'Annex 2 EHV charges'!$D:$O,9,FALSE)),"")</f>
        <v/>
      </c>
      <c r="F151" s="73" t="str">
        <f>IFERROR(IF(VLOOKUP($A151,'Annex 2 EHV charges'!$D:$O,10,FALSE)=0,"",VLOOKUP($A151,'Annex 2 EHV charges'!$D:$O,10,FALSE)),"")</f>
        <v/>
      </c>
      <c r="G151" s="74" t="str">
        <f>IFERROR(IF(VLOOKUP($A151,'Annex 2 EHV charges'!$D:$O,11,FALSE)=0,"",VLOOKUP($A151,'Annex 2 EHV charges'!$D:$O,11,FALSE)),"")</f>
        <v/>
      </c>
      <c r="H151" s="74" t="str">
        <f>IFERROR(IF(VLOOKUP($A151,'Annex 2 EHV charges'!$D:$O,12,FALSE)=0,"",VLOOKUP($A151,'Annex 2 EHV charges'!$D:$O,12,FALSE)),"")</f>
        <v/>
      </c>
    </row>
    <row r="152" spans="1:8" ht="28.5" customHeight="1" x14ac:dyDescent="0.2">
      <c r="A152" s="75" t="str">
        <f t="array" ref="A152">IFERROR(INDEX('Annex 2 EHV charges'!$D$10:$D$11, MATCH(0, IF(ISBLANK('Annex 2 EHV charges'!$D$10:$D$11),1, COUNTIF(A$4:$A151, 'Annex 2 EHV charges'!$D$10:$D$11)), 0)),"")</f>
        <v/>
      </c>
      <c r="B152" s="70" t="str">
        <f>IF($A152="","",VLOOKUP($A152,'Annex 2 EHV charges'!$D:$O,2,0))</f>
        <v/>
      </c>
      <c r="C152" s="76" t="str">
        <f>IF($A152="","",VLOOKUP($A152,'Annex 2 EHV charges'!$D:$O,3,0))</f>
        <v/>
      </c>
      <c r="D152" s="69" t="str">
        <f>IF($A152="","",VLOOKUP($A152,'Annex 2 EHV charges'!$D:$O,4,0))</f>
        <v/>
      </c>
      <c r="E152" s="72" t="str">
        <f>IFERROR(IF(VLOOKUP($A152,'Annex 2 EHV charges'!$D:$O,9,FALSE)=0,"",VLOOKUP($A152,'Annex 2 EHV charges'!$D:$O,9,FALSE)),"")</f>
        <v/>
      </c>
      <c r="F152" s="73" t="str">
        <f>IFERROR(IF(VLOOKUP($A152,'Annex 2 EHV charges'!$D:$O,10,FALSE)=0,"",VLOOKUP($A152,'Annex 2 EHV charges'!$D:$O,10,FALSE)),"")</f>
        <v/>
      </c>
      <c r="G152" s="74" t="str">
        <f>IFERROR(IF(VLOOKUP($A152,'Annex 2 EHV charges'!$D:$O,11,FALSE)=0,"",VLOOKUP($A152,'Annex 2 EHV charges'!$D:$O,11,FALSE)),"")</f>
        <v/>
      </c>
      <c r="H152" s="74" t="str">
        <f>IFERROR(IF(VLOOKUP($A152,'Annex 2 EHV charges'!$D:$O,12,FALSE)=0,"",VLOOKUP($A152,'Annex 2 EHV charges'!$D:$O,12,FALSE)),"")</f>
        <v/>
      </c>
    </row>
    <row r="153" spans="1:8" ht="28.5" customHeight="1" x14ac:dyDescent="0.2">
      <c r="A153" s="75" t="str">
        <f t="array" ref="A153">IFERROR(INDEX('Annex 2 EHV charges'!$D$10:$D$11, MATCH(0, IF(ISBLANK('Annex 2 EHV charges'!$D$10:$D$11),1, COUNTIF(A$4:$A152, 'Annex 2 EHV charges'!$D$10:$D$11)), 0)),"")</f>
        <v/>
      </c>
      <c r="B153" s="70" t="str">
        <f>IF($A153="","",VLOOKUP($A153,'Annex 2 EHV charges'!$D:$O,2,0))</f>
        <v/>
      </c>
      <c r="C153" s="76" t="str">
        <f>IF($A153="","",VLOOKUP($A153,'Annex 2 EHV charges'!$D:$O,3,0))</f>
        <v/>
      </c>
      <c r="D153" s="69" t="str">
        <f>IF($A153="","",VLOOKUP($A153,'Annex 2 EHV charges'!$D:$O,4,0))</f>
        <v/>
      </c>
      <c r="E153" s="72" t="str">
        <f>IFERROR(IF(VLOOKUP($A153,'Annex 2 EHV charges'!$D:$O,9,FALSE)=0,"",VLOOKUP($A153,'Annex 2 EHV charges'!$D:$O,9,FALSE)),"")</f>
        <v/>
      </c>
      <c r="F153" s="73" t="str">
        <f>IFERROR(IF(VLOOKUP($A153,'Annex 2 EHV charges'!$D:$O,10,FALSE)=0,"",VLOOKUP($A153,'Annex 2 EHV charges'!$D:$O,10,FALSE)),"")</f>
        <v/>
      </c>
      <c r="G153" s="74" t="str">
        <f>IFERROR(IF(VLOOKUP($A153,'Annex 2 EHV charges'!$D:$O,11,FALSE)=0,"",VLOOKUP($A153,'Annex 2 EHV charges'!$D:$O,11,FALSE)),"")</f>
        <v/>
      </c>
      <c r="H153" s="74" t="str">
        <f>IFERROR(IF(VLOOKUP($A153,'Annex 2 EHV charges'!$D:$O,12,FALSE)=0,"",VLOOKUP($A153,'Annex 2 EHV charges'!$D:$O,12,FALSE)),"")</f>
        <v/>
      </c>
    </row>
    <row r="154" spans="1:8" ht="28.5" customHeight="1" x14ac:dyDescent="0.2">
      <c r="A154" s="75" t="str">
        <f t="array" ref="A154">IFERROR(INDEX('Annex 2 EHV charges'!$D$10:$D$11, MATCH(0, IF(ISBLANK('Annex 2 EHV charges'!$D$10:$D$11),1, COUNTIF(A$4:$A153, 'Annex 2 EHV charges'!$D$10:$D$11)), 0)),"")</f>
        <v/>
      </c>
      <c r="B154" s="70" t="str">
        <f>IF($A154="","",VLOOKUP($A154,'Annex 2 EHV charges'!$D:$O,2,0))</f>
        <v/>
      </c>
      <c r="C154" s="76" t="str">
        <f>IF($A154="","",VLOOKUP($A154,'Annex 2 EHV charges'!$D:$O,3,0))</f>
        <v/>
      </c>
      <c r="D154" s="69" t="str">
        <f>IF($A154="","",VLOOKUP($A154,'Annex 2 EHV charges'!$D:$O,4,0))</f>
        <v/>
      </c>
      <c r="E154" s="72" t="str">
        <f>IFERROR(IF(VLOOKUP($A154,'Annex 2 EHV charges'!$D:$O,9,FALSE)=0,"",VLOOKUP($A154,'Annex 2 EHV charges'!$D:$O,9,FALSE)),"")</f>
        <v/>
      </c>
      <c r="F154" s="73" t="str">
        <f>IFERROR(IF(VLOOKUP($A154,'Annex 2 EHV charges'!$D:$O,10,FALSE)=0,"",VLOOKUP($A154,'Annex 2 EHV charges'!$D:$O,10,FALSE)),"")</f>
        <v/>
      </c>
      <c r="G154" s="74" t="str">
        <f>IFERROR(IF(VLOOKUP($A154,'Annex 2 EHV charges'!$D:$O,11,FALSE)=0,"",VLOOKUP($A154,'Annex 2 EHV charges'!$D:$O,11,FALSE)),"")</f>
        <v/>
      </c>
      <c r="H154" s="74" t="str">
        <f>IFERROR(IF(VLOOKUP($A154,'Annex 2 EHV charges'!$D:$O,12,FALSE)=0,"",VLOOKUP($A154,'Annex 2 EHV charges'!$D:$O,12,FALSE)),"")</f>
        <v/>
      </c>
    </row>
    <row r="155" spans="1:8" ht="28.5" customHeight="1" x14ac:dyDescent="0.2">
      <c r="A155" s="75" t="str">
        <f t="array" ref="A155">IFERROR(INDEX('Annex 2 EHV charges'!$D$10:$D$11, MATCH(0, IF(ISBLANK('Annex 2 EHV charges'!$D$10:$D$11),1, COUNTIF(A$4:$A154, 'Annex 2 EHV charges'!$D$10:$D$11)), 0)),"")</f>
        <v/>
      </c>
      <c r="B155" s="70" t="str">
        <f>IF($A155="","",VLOOKUP($A155,'Annex 2 EHV charges'!$D:$O,2,0))</f>
        <v/>
      </c>
      <c r="C155" s="76" t="str">
        <f>IF($A155="","",VLOOKUP($A155,'Annex 2 EHV charges'!$D:$O,3,0))</f>
        <v/>
      </c>
      <c r="D155" s="69" t="str">
        <f>IF($A155="","",VLOOKUP($A155,'Annex 2 EHV charges'!$D:$O,4,0))</f>
        <v/>
      </c>
      <c r="E155" s="72" t="str">
        <f>IFERROR(IF(VLOOKUP($A155,'Annex 2 EHV charges'!$D:$O,9,FALSE)=0,"",VLOOKUP($A155,'Annex 2 EHV charges'!$D:$O,9,FALSE)),"")</f>
        <v/>
      </c>
      <c r="F155" s="73" t="str">
        <f>IFERROR(IF(VLOOKUP($A155,'Annex 2 EHV charges'!$D:$O,10,FALSE)=0,"",VLOOKUP($A155,'Annex 2 EHV charges'!$D:$O,10,FALSE)),"")</f>
        <v/>
      </c>
      <c r="G155" s="74" t="str">
        <f>IFERROR(IF(VLOOKUP($A155,'Annex 2 EHV charges'!$D:$O,11,FALSE)=0,"",VLOOKUP($A155,'Annex 2 EHV charges'!$D:$O,11,FALSE)),"")</f>
        <v/>
      </c>
      <c r="H155" s="74" t="str">
        <f>IFERROR(IF(VLOOKUP($A155,'Annex 2 EHV charges'!$D:$O,12,FALSE)=0,"",VLOOKUP($A155,'Annex 2 EHV charges'!$D:$O,12,FALSE)),"")</f>
        <v/>
      </c>
    </row>
    <row r="156" spans="1:8" ht="28.5" customHeight="1" x14ac:dyDescent="0.2">
      <c r="A156" s="75" t="str">
        <f t="array" ref="A156">IFERROR(INDEX('Annex 2 EHV charges'!$D$10:$D$11, MATCH(0, IF(ISBLANK('Annex 2 EHV charges'!$D$10:$D$11),1, COUNTIF(A$4:$A155, 'Annex 2 EHV charges'!$D$10:$D$11)), 0)),"")</f>
        <v/>
      </c>
      <c r="B156" s="70" t="str">
        <f>IF($A156="","",VLOOKUP($A156,'Annex 2 EHV charges'!$D:$O,2,0))</f>
        <v/>
      </c>
      <c r="C156" s="76" t="str">
        <f>IF($A156="","",VLOOKUP($A156,'Annex 2 EHV charges'!$D:$O,3,0))</f>
        <v/>
      </c>
      <c r="D156" s="69" t="str">
        <f>IF($A156="","",VLOOKUP($A156,'Annex 2 EHV charges'!$D:$O,4,0))</f>
        <v/>
      </c>
      <c r="E156" s="72" t="str">
        <f>IFERROR(IF(VLOOKUP($A156,'Annex 2 EHV charges'!$D:$O,9,FALSE)=0,"",VLOOKUP($A156,'Annex 2 EHV charges'!$D:$O,9,FALSE)),"")</f>
        <v/>
      </c>
      <c r="F156" s="73" t="str">
        <f>IFERROR(IF(VLOOKUP($A156,'Annex 2 EHV charges'!$D:$O,10,FALSE)=0,"",VLOOKUP($A156,'Annex 2 EHV charges'!$D:$O,10,FALSE)),"")</f>
        <v/>
      </c>
      <c r="G156" s="74" t="str">
        <f>IFERROR(IF(VLOOKUP($A156,'Annex 2 EHV charges'!$D:$O,11,FALSE)=0,"",VLOOKUP($A156,'Annex 2 EHV charges'!$D:$O,11,FALSE)),"")</f>
        <v/>
      </c>
      <c r="H156" s="74" t="str">
        <f>IFERROR(IF(VLOOKUP($A156,'Annex 2 EHV charges'!$D:$O,12,FALSE)=0,"",VLOOKUP($A156,'Annex 2 EHV charges'!$D:$O,12,FALSE)),"")</f>
        <v/>
      </c>
    </row>
    <row r="157" spans="1:8" ht="28.5" customHeight="1" x14ac:dyDescent="0.2">
      <c r="A157" s="75" t="str">
        <f t="array" ref="A157">IFERROR(INDEX('Annex 2 EHV charges'!$D$10:$D$11, MATCH(0, IF(ISBLANK('Annex 2 EHV charges'!$D$10:$D$11),1, COUNTIF(A$4:$A156, 'Annex 2 EHV charges'!$D$10:$D$11)), 0)),"")</f>
        <v/>
      </c>
      <c r="B157" s="70" t="str">
        <f>IF($A157="","",VLOOKUP($A157,'Annex 2 EHV charges'!$D:$O,2,0))</f>
        <v/>
      </c>
      <c r="C157" s="76" t="str">
        <f>IF($A157="","",VLOOKUP($A157,'Annex 2 EHV charges'!$D:$O,3,0))</f>
        <v/>
      </c>
      <c r="D157" s="69" t="str">
        <f>IF($A157="","",VLOOKUP($A157,'Annex 2 EHV charges'!$D:$O,4,0))</f>
        <v/>
      </c>
      <c r="E157" s="72" t="str">
        <f>IFERROR(IF(VLOOKUP($A157,'Annex 2 EHV charges'!$D:$O,9,FALSE)=0,"",VLOOKUP($A157,'Annex 2 EHV charges'!$D:$O,9,FALSE)),"")</f>
        <v/>
      </c>
      <c r="F157" s="73" t="str">
        <f>IFERROR(IF(VLOOKUP($A157,'Annex 2 EHV charges'!$D:$O,10,FALSE)=0,"",VLOOKUP($A157,'Annex 2 EHV charges'!$D:$O,10,FALSE)),"")</f>
        <v/>
      </c>
      <c r="G157" s="74" t="str">
        <f>IFERROR(IF(VLOOKUP($A157,'Annex 2 EHV charges'!$D:$O,11,FALSE)=0,"",VLOOKUP($A157,'Annex 2 EHV charges'!$D:$O,11,FALSE)),"")</f>
        <v/>
      </c>
      <c r="H157" s="74" t="str">
        <f>IFERROR(IF(VLOOKUP($A157,'Annex 2 EHV charges'!$D:$O,12,FALSE)=0,"",VLOOKUP($A157,'Annex 2 EHV charges'!$D:$O,12,FALSE)),"")</f>
        <v/>
      </c>
    </row>
    <row r="158" spans="1:8" ht="28.5" customHeight="1" x14ac:dyDescent="0.2">
      <c r="A158" s="75" t="str">
        <f t="array" ref="A158">IFERROR(INDEX('Annex 2 EHV charges'!$D$10:$D$11, MATCH(0, IF(ISBLANK('Annex 2 EHV charges'!$D$10:$D$11),1, COUNTIF(A$4:$A157, 'Annex 2 EHV charges'!$D$10:$D$11)), 0)),"")</f>
        <v/>
      </c>
      <c r="B158" s="70" t="str">
        <f>IF($A158="","",VLOOKUP($A158,'Annex 2 EHV charges'!$D:$O,2,0))</f>
        <v/>
      </c>
      <c r="C158" s="76" t="str">
        <f>IF($A158="","",VLOOKUP($A158,'Annex 2 EHV charges'!$D:$O,3,0))</f>
        <v/>
      </c>
      <c r="D158" s="69" t="str">
        <f>IF($A158="","",VLOOKUP($A158,'Annex 2 EHV charges'!$D:$O,4,0))</f>
        <v/>
      </c>
      <c r="E158" s="72" t="str">
        <f>IFERROR(IF(VLOOKUP($A158,'Annex 2 EHV charges'!$D:$O,9,FALSE)=0,"",VLOOKUP($A158,'Annex 2 EHV charges'!$D:$O,9,FALSE)),"")</f>
        <v/>
      </c>
      <c r="F158" s="73" t="str">
        <f>IFERROR(IF(VLOOKUP($A158,'Annex 2 EHV charges'!$D:$O,10,FALSE)=0,"",VLOOKUP($A158,'Annex 2 EHV charges'!$D:$O,10,FALSE)),"")</f>
        <v/>
      </c>
      <c r="G158" s="74" t="str">
        <f>IFERROR(IF(VLOOKUP($A158,'Annex 2 EHV charges'!$D:$O,11,FALSE)=0,"",VLOOKUP($A158,'Annex 2 EHV charges'!$D:$O,11,FALSE)),"")</f>
        <v/>
      </c>
      <c r="H158" s="74" t="str">
        <f>IFERROR(IF(VLOOKUP($A158,'Annex 2 EHV charges'!$D:$O,12,FALSE)=0,"",VLOOKUP($A158,'Annex 2 EHV charges'!$D:$O,12,FALSE)),"")</f>
        <v/>
      </c>
    </row>
    <row r="159" spans="1:8" ht="28.5" customHeight="1" x14ac:dyDescent="0.2">
      <c r="A159" s="75" t="str">
        <f t="array" ref="A159">IFERROR(INDEX('Annex 2 EHV charges'!$D$10:$D$11, MATCH(0, IF(ISBLANK('Annex 2 EHV charges'!$D$10:$D$11),1, COUNTIF(A$4:$A158, 'Annex 2 EHV charges'!$D$10:$D$11)), 0)),"")</f>
        <v/>
      </c>
      <c r="B159" s="70" t="str">
        <f>IF($A159="","",VLOOKUP($A159,'Annex 2 EHV charges'!$D:$O,2,0))</f>
        <v/>
      </c>
      <c r="C159" s="76" t="str">
        <f>IF($A159="","",VLOOKUP($A159,'Annex 2 EHV charges'!$D:$O,3,0))</f>
        <v/>
      </c>
      <c r="D159" s="69" t="str">
        <f>IF($A159="","",VLOOKUP($A159,'Annex 2 EHV charges'!$D:$O,4,0))</f>
        <v/>
      </c>
      <c r="E159" s="72" t="str">
        <f>IFERROR(IF(VLOOKUP($A159,'Annex 2 EHV charges'!$D:$O,9,FALSE)=0,"",VLOOKUP($A159,'Annex 2 EHV charges'!$D:$O,9,FALSE)),"")</f>
        <v/>
      </c>
      <c r="F159" s="73" t="str">
        <f>IFERROR(IF(VLOOKUP($A159,'Annex 2 EHV charges'!$D:$O,10,FALSE)=0,"",VLOOKUP($A159,'Annex 2 EHV charges'!$D:$O,10,FALSE)),"")</f>
        <v/>
      </c>
      <c r="G159" s="74" t="str">
        <f>IFERROR(IF(VLOOKUP($A159,'Annex 2 EHV charges'!$D:$O,11,FALSE)=0,"",VLOOKUP($A159,'Annex 2 EHV charges'!$D:$O,11,FALSE)),"")</f>
        <v/>
      </c>
      <c r="H159" s="74" t="str">
        <f>IFERROR(IF(VLOOKUP($A159,'Annex 2 EHV charges'!$D:$O,12,FALSE)=0,"",VLOOKUP($A159,'Annex 2 EHV charges'!$D:$O,12,FALSE)),"")</f>
        <v/>
      </c>
    </row>
    <row r="160" spans="1:8" ht="28.5" customHeight="1" x14ac:dyDescent="0.2">
      <c r="A160" s="75" t="str">
        <f t="array" ref="A160">IFERROR(INDEX('Annex 2 EHV charges'!$D$10:$D$11, MATCH(0, IF(ISBLANK('Annex 2 EHV charges'!$D$10:$D$11),1, COUNTIF(A$4:$A159, 'Annex 2 EHV charges'!$D$10:$D$11)), 0)),"")</f>
        <v/>
      </c>
      <c r="B160" s="70" t="str">
        <f>IF($A160="","",VLOOKUP($A160,'Annex 2 EHV charges'!$D:$O,2,0))</f>
        <v/>
      </c>
      <c r="C160" s="76" t="str">
        <f>IF($A160="","",VLOOKUP($A160,'Annex 2 EHV charges'!$D:$O,3,0))</f>
        <v/>
      </c>
      <c r="D160" s="69" t="str">
        <f>IF($A160="","",VLOOKUP($A160,'Annex 2 EHV charges'!$D:$O,4,0))</f>
        <v/>
      </c>
      <c r="E160" s="72" t="str">
        <f>IFERROR(IF(VLOOKUP($A160,'Annex 2 EHV charges'!$D:$O,9,FALSE)=0,"",VLOOKUP($A160,'Annex 2 EHV charges'!$D:$O,9,FALSE)),"")</f>
        <v/>
      </c>
      <c r="F160" s="73" t="str">
        <f>IFERROR(IF(VLOOKUP($A160,'Annex 2 EHV charges'!$D:$O,10,FALSE)=0,"",VLOOKUP($A160,'Annex 2 EHV charges'!$D:$O,10,FALSE)),"")</f>
        <v/>
      </c>
      <c r="G160" s="74" t="str">
        <f>IFERROR(IF(VLOOKUP($A160,'Annex 2 EHV charges'!$D:$O,11,FALSE)=0,"",VLOOKUP($A160,'Annex 2 EHV charges'!$D:$O,11,FALSE)),"")</f>
        <v/>
      </c>
      <c r="H160" s="74" t="str">
        <f>IFERROR(IF(VLOOKUP($A160,'Annex 2 EHV charges'!$D:$O,12,FALSE)=0,"",VLOOKUP($A160,'Annex 2 EHV charges'!$D:$O,12,FALSE)),"")</f>
        <v/>
      </c>
    </row>
    <row r="161" spans="1:8" ht="28.5" customHeight="1" x14ac:dyDescent="0.2">
      <c r="A161" s="75" t="str">
        <f t="array" ref="A161">IFERROR(INDEX('Annex 2 EHV charges'!$D$10:$D$11, MATCH(0, IF(ISBLANK('Annex 2 EHV charges'!$D$10:$D$11),1, COUNTIF(A$4:$A160, 'Annex 2 EHV charges'!$D$10:$D$11)), 0)),"")</f>
        <v/>
      </c>
      <c r="B161" s="70" t="str">
        <f>IF($A161="","",VLOOKUP($A161,'Annex 2 EHV charges'!$D:$O,2,0))</f>
        <v/>
      </c>
      <c r="C161" s="76" t="str">
        <f>IF($A161="","",VLOOKUP($A161,'Annex 2 EHV charges'!$D:$O,3,0))</f>
        <v/>
      </c>
      <c r="D161" s="69" t="str">
        <f>IF($A161="","",VLOOKUP($A161,'Annex 2 EHV charges'!$D:$O,4,0))</f>
        <v/>
      </c>
      <c r="E161" s="72" t="str">
        <f>IFERROR(IF(VLOOKUP($A161,'Annex 2 EHV charges'!$D:$O,9,FALSE)=0,"",VLOOKUP($A161,'Annex 2 EHV charges'!$D:$O,9,FALSE)),"")</f>
        <v/>
      </c>
      <c r="F161" s="73" t="str">
        <f>IFERROR(IF(VLOOKUP($A161,'Annex 2 EHV charges'!$D:$O,10,FALSE)=0,"",VLOOKUP($A161,'Annex 2 EHV charges'!$D:$O,10,FALSE)),"")</f>
        <v/>
      </c>
      <c r="G161" s="74" t="str">
        <f>IFERROR(IF(VLOOKUP($A161,'Annex 2 EHV charges'!$D:$O,11,FALSE)=0,"",VLOOKUP($A161,'Annex 2 EHV charges'!$D:$O,11,FALSE)),"")</f>
        <v/>
      </c>
      <c r="H161" s="74" t="str">
        <f>IFERROR(IF(VLOOKUP($A161,'Annex 2 EHV charges'!$D:$O,12,FALSE)=0,"",VLOOKUP($A161,'Annex 2 EHV charges'!$D:$O,12,FALSE)),"")</f>
        <v/>
      </c>
    </row>
    <row r="162" spans="1:8" ht="28.5" customHeight="1" x14ac:dyDescent="0.2">
      <c r="A162" s="75" t="str">
        <f t="array" ref="A162">IFERROR(INDEX('Annex 2 EHV charges'!$D$10:$D$11, MATCH(0, IF(ISBLANK('Annex 2 EHV charges'!$D$10:$D$11),1, COUNTIF(A$4:$A161, 'Annex 2 EHV charges'!$D$10:$D$11)), 0)),"")</f>
        <v/>
      </c>
      <c r="B162" s="70" t="str">
        <f>IF($A162="","",VLOOKUP($A162,'Annex 2 EHV charges'!$D:$O,2,0))</f>
        <v/>
      </c>
      <c r="C162" s="76" t="str">
        <f>IF($A162="","",VLOOKUP($A162,'Annex 2 EHV charges'!$D:$O,3,0))</f>
        <v/>
      </c>
      <c r="D162" s="69" t="str">
        <f>IF($A162="","",VLOOKUP($A162,'Annex 2 EHV charges'!$D:$O,4,0))</f>
        <v/>
      </c>
      <c r="E162" s="72" t="str">
        <f>IFERROR(IF(VLOOKUP($A162,'Annex 2 EHV charges'!$D:$O,9,FALSE)=0,"",VLOOKUP($A162,'Annex 2 EHV charges'!$D:$O,9,FALSE)),"")</f>
        <v/>
      </c>
      <c r="F162" s="73" t="str">
        <f>IFERROR(IF(VLOOKUP($A162,'Annex 2 EHV charges'!$D:$O,10,FALSE)=0,"",VLOOKUP($A162,'Annex 2 EHV charges'!$D:$O,10,FALSE)),"")</f>
        <v/>
      </c>
      <c r="G162" s="74" t="str">
        <f>IFERROR(IF(VLOOKUP($A162,'Annex 2 EHV charges'!$D:$O,11,FALSE)=0,"",VLOOKUP($A162,'Annex 2 EHV charges'!$D:$O,11,FALSE)),"")</f>
        <v/>
      </c>
      <c r="H162" s="74" t="str">
        <f>IFERROR(IF(VLOOKUP($A162,'Annex 2 EHV charges'!$D:$O,12,FALSE)=0,"",VLOOKUP($A162,'Annex 2 EHV charges'!$D:$O,12,FALSE)),"")</f>
        <v/>
      </c>
    </row>
    <row r="163" spans="1:8" ht="28.5" customHeight="1" x14ac:dyDescent="0.2">
      <c r="A163" s="75" t="str">
        <f t="array" ref="A163">IFERROR(INDEX('Annex 2 EHV charges'!$D$10:$D$11, MATCH(0, IF(ISBLANK('Annex 2 EHV charges'!$D$10:$D$11),1, COUNTIF(A$4:$A162, 'Annex 2 EHV charges'!$D$10:$D$11)), 0)),"")</f>
        <v/>
      </c>
      <c r="B163" s="70" t="str">
        <f>IF($A163="","",VLOOKUP($A163,'Annex 2 EHV charges'!$D:$O,2,0))</f>
        <v/>
      </c>
      <c r="C163" s="76" t="str">
        <f>IF($A163="","",VLOOKUP($A163,'Annex 2 EHV charges'!$D:$O,3,0))</f>
        <v/>
      </c>
      <c r="D163" s="69" t="str">
        <f>IF($A163="","",VLOOKUP($A163,'Annex 2 EHV charges'!$D:$O,4,0))</f>
        <v/>
      </c>
      <c r="E163" s="72" t="str">
        <f>IFERROR(IF(VLOOKUP($A163,'Annex 2 EHV charges'!$D:$O,9,FALSE)=0,"",VLOOKUP($A163,'Annex 2 EHV charges'!$D:$O,9,FALSE)),"")</f>
        <v/>
      </c>
      <c r="F163" s="73" t="str">
        <f>IFERROR(IF(VLOOKUP($A163,'Annex 2 EHV charges'!$D:$O,10,FALSE)=0,"",VLOOKUP($A163,'Annex 2 EHV charges'!$D:$O,10,FALSE)),"")</f>
        <v/>
      </c>
      <c r="G163" s="74" t="str">
        <f>IFERROR(IF(VLOOKUP($A163,'Annex 2 EHV charges'!$D:$O,11,FALSE)=0,"",VLOOKUP($A163,'Annex 2 EHV charges'!$D:$O,11,FALSE)),"")</f>
        <v/>
      </c>
      <c r="H163" s="74" t="str">
        <f>IFERROR(IF(VLOOKUP($A163,'Annex 2 EHV charges'!$D:$O,12,FALSE)=0,"",VLOOKUP($A163,'Annex 2 EHV charges'!$D:$O,12,FALSE)),"")</f>
        <v/>
      </c>
    </row>
    <row r="164" spans="1:8" ht="28.5" customHeight="1" x14ac:dyDescent="0.2">
      <c r="A164" s="75" t="str">
        <f t="array" ref="A164">IFERROR(INDEX('Annex 2 EHV charges'!$D$10:$D$11, MATCH(0, IF(ISBLANK('Annex 2 EHV charges'!$D$10:$D$11),1, COUNTIF(A$4:$A163, 'Annex 2 EHV charges'!$D$10:$D$11)), 0)),"")</f>
        <v/>
      </c>
      <c r="B164" s="70" t="str">
        <f>IF($A164="","",VLOOKUP($A164,'Annex 2 EHV charges'!$D:$O,2,0))</f>
        <v/>
      </c>
      <c r="C164" s="76" t="str">
        <f>IF($A164="","",VLOOKUP($A164,'Annex 2 EHV charges'!$D:$O,3,0))</f>
        <v/>
      </c>
      <c r="D164" s="69" t="str">
        <f>IF($A164="","",VLOOKUP($A164,'Annex 2 EHV charges'!$D:$O,4,0))</f>
        <v/>
      </c>
      <c r="E164" s="72" t="str">
        <f>IFERROR(IF(VLOOKUP($A164,'Annex 2 EHV charges'!$D:$O,9,FALSE)=0,"",VLOOKUP($A164,'Annex 2 EHV charges'!$D:$O,9,FALSE)),"")</f>
        <v/>
      </c>
      <c r="F164" s="73" t="str">
        <f>IFERROR(IF(VLOOKUP($A164,'Annex 2 EHV charges'!$D:$O,10,FALSE)=0,"",VLOOKUP($A164,'Annex 2 EHV charges'!$D:$O,10,FALSE)),"")</f>
        <v/>
      </c>
      <c r="G164" s="74" t="str">
        <f>IFERROR(IF(VLOOKUP($A164,'Annex 2 EHV charges'!$D:$O,11,FALSE)=0,"",VLOOKUP($A164,'Annex 2 EHV charges'!$D:$O,11,FALSE)),"")</f>
        <v/>
      </c>
      <c r="H164" s="74" t="str">
        <f>IFERROR(IF(VLOOKUP($A164,'Annex 2 EHV charges'!$D:$O,12,FALSE)=0,"",VLOOKUP($A164,'Annex 2 EHV charges'!$D:$O,12,FALSE)),"")</f>
        <v/>
      </c>
    </row>
    <row r="165" spans="1:8" ht="28.5" customHeight="1" x14ac:dyDescent="0.2">
      <c r="A165" s="75" t="str">
        <f t="array" ref="A165">IFERROR(INDEX('Annex 2 EHV charges'!$D$10:$D$11, MATCH(0, IF(ISBLANK('Annex 2 EHV charges'!$D$10:$D$11),1, COUNTIF(A$4:$A164, 'Annex 2 EHV charges'!$D$10:$D$11)), 0)),"")</f>
        <v/>
      </c>
      <c r="B165" s="70" t="str">
        <f>IF($A165="","",VLOOKUP($A165,'Annex 2 EHV charges'!$D:$O,2,0))</f>
        <v/>
      </c>
      <c r="C165" s="76" t="str">
        <f>IF($A165="","",VLOOKUP($A165,'Annex 2 EHV charges'!$D:$O,3,0))</f>
        <v/>
      </c>
      <c r="D165" s="69" t="str">
        <f>IF($A165="","",VLOOKUP($A165,'Annex 2 EHV charges'!$D:$O,4,0))</f>
        <v/>
      </c>
      <c r="E165" s="72" t="str">
        <f>IFERROR(IF(VLOOKUP($A165,'Annex 2 EHV charges'!$D:$O,9,FALSE)=0,"",VLOOKUP($A165,'Annex 2 EHV charges'!$D:$O,9,FALSE)),"")</f>
        <v/>
      </c>
      <c r="F165" s="73" t="str">
        <f>IFERROR(IF(VLOOKUP($A165,'Annex 2 EHV charges'!$D:$O,10,FALSE)=0,"",VLOOKUP($A165,'Annex 2 EHV charges'!$D:$O,10,FALSE)),"")</f>
        <v/>
      </c>
      <c r="G165" s="74" t="str">
        <f>IFERROR(IF(VLOOKUP($A165,'Annex 2 EHV charges'!$D:$O,11,FALSE)=0,"",VLOOKUP($A165,'Annex 2 EHV charges'!$D:$O,11,FALSE)),"")</f>
        <v/>
      </c>
      <c r="H165" s="74" t="str">
        <f>IFERROR(IF(VLOOKUP($A165,'Annex 2 EHV charges'!$D:$O,12,FALSE)=0,"",VLOOKUP($A165,'Annex 2 EHV charges'!$D:$O,12,FALSE)),"")</f>
        <v/>
      </c>
    </row>
    <row r="166" spans="1:8" ht="28.5" customHeight="1" x14ac:dyDescent="0.2">
      <c r="A166" s="75" t="str">
        <f t="array" ref="A166">IFERROR(INDEX('Annex 2 EHV charges'!$D$10:$D$11, MATCH(0, IF(ISBLANK('Annex 2 EHV charges'!$D$10:$D$11),1, COUNTIF(A$4:$A165, 'Annex 2 EHV charges'!$D$10:$D$11)), 0)),"")</f>
        <v/>
      </c>
      <c r="B166" s="70" t="str">
        <f>IF($A166="","",VLOOKUP($A166,'Annex 2 EHV charges'!$D:$O,2,0))</f>
        <v/>
      </c>
      <c r="C166" s="76" t="str">
        <f>IF($A166="","",VLOOKUP($A166,'Annex 2 EHV charges'!$D:$O,3,0))</f>
        <v/>
      </c>
      <c r="D166" s="69" t="str">
        <f>IF($A166="","",VLOOKUP($A166,'Annex 2 EHV charges'!$D:$O,4,0))</f>
        <v/>
      </c>
      <c r="E166" s="72" t="str">
        <f>IFERROR(IF(VLOOKUP($A166,'Annex 2 EHV charges'!$D:$O,9,FALSE)=0,"",VLOOKUP($A166,'Annex 2 EHV charges'!$D:$O,9,FALSE)),"")</f>
        <v/>
      </c>
      <c r="F166" s="73" t="str">
        <f>IFERROR(IF(VLOOKUP($A166,'Annex 2 EHV charges'!$D:$O,10,FALSE)=0,"",VLOOKUP($A166,'Annex 2 EHV charges'!$D:$O,10,FALSE)),"")</f>
        <v/>
      </c>
      <c r="G166" s="74" t="str">
        <f>IFERROR(IF(VLOOKUP($A166,'Annex 2 EHV charges'!$D:$O,11,FALSE)=0,"",VLOOKUP($A166,'Annex 2 EHV charges'!$D:$O,11,FALSE)),"")</f>
        <v/>
      </c>
      <c r="H166" s="74" t="str">
        <f>IFERROR(IF(VLOOKUP($A166,'Annex 2 EHV charges'!$D:$O,12,FALSE)=0,"",VLOOKUP($A166,'Annex 2 EHV charges'!$D:$O,12,FALSE)),"")</f>
        <v/>
      </c>
    </row>
    <row r="167" spans="1:8" ht="28.5" customHeight="1" x14ac:dyDescent="0.2">
      <c r="A167" s="75" t="str">
        <f t="array" ref="A167">IFERROR(INDEX('Annex 2 EHV charges'!$D$10:$D$11, MATCH(0, IF(ISBLANK('Annex 2 EHV charges'!$D$10:$D$11),1, COUNTIF(A$4:$A166, 'Annex 2 EHV charges'!$D$10:$D$11)), 0)),"")</f>
        <v/>
      </c>
      <c r="B167" s="70" t="str">
        <f>IF($A167="","",VLOOKUP($A167,'Annex 2 EHV charges'!$D:$O,2,0))</f>
        <v/>
      </c>
      <c r="C167" s="76" t="str">
        <f>IF($A167="","",VLOOKUP($A167,'Annex 2 EHV charges'!$D:$O,3,0))</f>
        <v/>
      </c>
      <c r="D167" s="69" t="str">
        <f>IF($A167="","",VLOOKUP($A167,'Annex 2 EHV charges'!$D:$O,4,0))</f>
        <v/>
      </c>
      <c r="E167" s="72" t="str">
        <f>IFERROR(IF(VLOOKUP($A167,'Annex 2 EHV charges'!$D:$O,9,FALSE)=0,"",VLOOKUP($A167,'Annex 2 EHV charges'!$D:$O,9,FALSE)),"")</f>
        <v/>
      </c>
      <c r="F167" s="73" t="str">
        <f>IFERROR(IF(VLOOKUP($A167,'Annex 2 EHV charges'!$D:$O,10,FALSE)=0,"",VLOOKUP($A167,'Annex 2 EHV charges'!$D:$O,10,FALSE)),"")</f>
        <v/>
      </c>
      <c r="G167" s="74" t="str">
        <f>IFERROR(IF(VLOOKUP($A167,'Annex 2 EHV charges'!$D:$O,11,FALSE)=0,"",VLOOKUP($A167,'Annex 2 EHV charges'!$D:$O,11,FALSE)),"")</f>
        <v/>
      </c>
      <c r="H167" s="74" t="str">
        <f>IFERROR(IF(VLOOKUP($A167,'Annex 2 EHV charges'!$D:$O,12,FALSE)=0,"",VLOOKUP($A167,'Annex 2 EHV charges'!$D:$O,12,FALSE)),"")</f>
        <v/>
      </c>
    </row>
    <row r="168" spans="1:8" ht="28.5" customHeight="1" x14ac:dyDescent="0.2">
      <c r="A168" s="75" t="str">
        <f t="array" ref="A168">IFERROR(INDEX('Annex 2 EHV charges'!$D$10:$D$11, MATCH(0, IF(ISBLANK('Annex 2 EHV charges'!$D$10:$D$11),1, COUNTIF(A$4:$A167, 'Annex 2 EHV charges'!$D$10:$D$11)), 0)),"")</f>
        <v/>
      </c>
      <c r="B168" s="70" t="str">
        <f>IF($A168="","",VLOOKUP($A168,'Annex 2 EHV charges'!$D:$O,2,0))</f>
        <v/>
      </c>
      <c r="C168" s="76" t="str">
        <f>IF($A168="","",VLOOKUP($A168,'Annex 2 EHV charges'!$D:$O,3,0))</f>
        <v/>
      </c>
      <c r="D168" s="69" t="str">
        <f>IF($A168="","",VLOOKUP($A168,'Annex 2 EHV charges'!$D:$O,4,0))</f>
        <v/>
      </c>
      <c r="E168" s="72" t="str">
        <f>IFERROR(IF(VLOOKUP($A168,'Annex 2 EHV charges'!$D:$O,9,FALSE)=0,"",VLOOKUP($A168,'Annex 2 EHV charges'!$D:$O,9,FALSE)),"")</f>
        <v/>
      </c>
      <c r="F168" s="73" t="str">
        <f>IFERROR(IF(VLOOKUP($A168,'Annex 2 EHV charges'!$D:$O,10,FALSE)=0,"",VLOOKUP($A168,'Annex 2 EHV charges'!$D:$O,10,FALSE)),"")</f>
        <v/>
      </c>
      <c r="G168" s="74" t="str">
        <f>IFERROR(IF(VLOOKUP($A168,'Annex 2 EHV charges'!$D:$O,11,FALSE)=0,"",VLOOKUP($A168,'Annex 2 EHV charges'!$D:$O,11,FALSE)),"")</f>
        <v/>
      </c>
      <c r="H168" s="74" t="str">
        <f>IFERROR(IF(VLOOKUP($A168,'Annex 2 EHV charges'!$D:$O,12,FALSE)=0,"",VLOOKUP($A168,'Annex 2 EHV charges'!$D:$O,12,FALSE)),"")</f>
        <v/>
      </c>
    </row>
    <row r="169" spans="1:8" ht="28.5" customHeight="1" x14ac:dyDescent="0.2">
      <c r="A169" s="75" t="str">
        <f t="array" ref="A169">IFERROR(INDEX('Annex 2 EHV charges'!$D$10:$D$11, MATCH(0, IF(ISBLANK('Annex 2 EHV charges'!$D$10:$D$11),1, COUNTIF(A$4:$A168, 'Annex 2 EHV charges'!$D$10:$D$11)), 0)),"")</f>
        <v/>
      </c>
      <c r="B169" s="70" t="str">
        <f>IF($A169="","",VLOOKUP($A169,'Annex 2 EHV charges'!$D:$O,2,0))</f>
        <v/>
      </c>
      <c r="C169" s="76" t="str">
        <f>IF($A169="","",VLOOKUP($A169,'Annex 2 EHV charges'!$D:$O,3,0))</f>
        <v/>
      </c>
      <c r="D169" s="69" t="str">
        <f>IF($A169="","",VLOOKUP($A169,'Annex 2 EHV charges'!$D:$O,4,0))</f>
        <v/>
      </c>
      <c r="E169" s="72" t="str">
        <f>IFERROR(IF(VLOOKUP($A169,'Annex 2 EHV charges'!$D:$O,9,FALSE)=0,"",VLOOKUP($A169,'Annex 2 EHV charges'!$D:$O,9,FALSE)),"")</f>
        <v/>
      </c>
      <c r="F169" s="73" t="str">
        <f>IFERROR(IF(VLOOKUP($A169,'Annex 2 EHV charges'!$D:$O,10,FALSE)=0,"",VLOOKUP($A169,'Annex 2 EHV charges'!$D:$O,10,FALSE)),"")</f>
        <v/>
      </c>
      <c r="G169" s="74" t="str">
        <f>IFERROR(IF(VLOOKUP($A169,'Annex 2 EHV charges'!$D:$O,11,FALSE)=0,"",VLOOKUP($A169,'Annex 2 EHV charges'!$D:$O,11,FALSE)),"")</f>
        <v/>
      </c>
      <c r="H169" s="74" t="str">
        <f>IFERROR(IF(VLOOKUP($A169,'Annex 2 EHV charges'!$D:$O,12,FALSE)=0,"",VLOOKUP($A169,'Annex 2 EHV charges'!$D:$O,12,FALSE)),"")</f>
        <v/>
      </c>
    </row>
    <row r="170" spans="1:8" ht="28.5" customHeight="1" x14ac:dyDescent="0.2">
      <c r="A170" s="75" t="str">
        <f t="array" ref="A170">IFERROR(INDEX('Annex 2 EHV charges'!$D$10:$D$11, MATCH(0, IF(ISBLANK('Annex 2 EHV charges'!$D$10:$D$11),1, COUNTIF(A$4:$A169, 'Annex 2 EHV charges'!$D$10:$D$11)), 0)),"")</f>
        <v/>
      </c>
      <c r="B170" s="70" t="str">
        <f>IF($A170="","",VLOOKUP($A170,'Annex 2 EHV charges'!$D:$O,2,0))</f>
        <v/>
      </c>
      <c r="C170" s="76" t="str">
        <f>IF($A170="","",VLOOKUP($A170,'Annex 2 EHV charges'!$D:$O,3,0))</f>
        <v/>
      </c>
      <c r="D170" s="69" t="str">
        <f>IF($A170="","",VLOOKUP($A170,'Annex 2 EHV charges'!$D:$O,4,0))</f>
        <v/>
      </c>
      <c r="E170" s="72" t="str">
        <f>IFERROR(IF(VLOOKUP($A170,'Annex 2 EHV charges'!$D:$O,9,FALSE)=0,"",VLOOKUP($A170,'Annex 2 EHV charges'!$D:$O,9,FALSE)),"")</f>
        <v/>
      </c>
      <c r="F170" s="73" t="str">
        <f>IFERROR(IF(VLOOKUP($A170,'Annex 2 EHV charges'!$D:$O,10,FALSE)=0,"",VLOOKUP($A170,'Annex 2 EHV charges'!$D:$O,10,FALSE)),"")</f>
        <v/>
      </c>
      <c r="G170" s="74" t="str">
        <f>IFERROR(IF(VLOOKUP($A170,'Annex 2 EHV charges'!$D:$O,11,FALSE)=0,"",VLOOKUP($A170,'Annex 2 EHV charges'!$D:$O,11,FALSE)),"")</f>
        <v/>
      </c>
      <c r="H170" s="74"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2" customWidth="1"/>
    <col min="2" max="2" width="11" style="32" customWidth="1"/>
    <col min="3" max="3" width="9.140625" style="32"/>
    <col min="4" max="10" width="16.5703125" style="32" customWidth="1"/>
    <col min="11" max="16384" width="9.140625" style="32"/>
  </cols>
  <sheetData>
    <row r="1" spans="1:12" s="33" customFormat="1" ht="27.75" customHeight="1" x14ac:dyDescent="0.2">
      <c r="A1" s="39" t="s">
        <v>26</v>
      </c>
      <c r="B1" s="16"/>
      <c r="C1" s="21"/>
      <c r="D1" s="16"/>
      <c r="E1" s="16"/>
      <c r="F1" s="16"/>
      <c r="G1" s="77"/>
      <c r="H1" s="20"/>
      <c r="I1" s="20"/>
      <c r="J1" s="21"/>
    </row>
    <row r="2" spans="1:12" s="33" customFormat="1" ht="27" customHeight="1" x14ac:dyDescent="0.2">
      <c r="A2" s="242" t="str">
        <f>Overview!B4&amp; " - Effective from "&amp;Overview!D4&amp;" - "&amp;Overview!E4&amp;" LV and HV tariffs"</f>
        <v>Fulcrum Electricity Assets Limited - GSP_H - Effective from 1 April 2021 - FINAL LV and HV tariffs</v>
      </c>
      <c r="B2" s="242"/>
      <c r="C2" s="242"/>
      <c r="D2" s="242"/>
      <c r="E2" s="242"/>
      <c r="F2" s="242"/>
      <c r="G2" s="242"/>
      <c r="H2" s="242"/>
      <c r="I2" s="242"/>
      <c r="J2" s="242"/>
      <c r="K2" s="32"/>
      <c r="L2" s="32"/>
    </row>
    <row r="3" spans="1:12" s="33" customFormat="1" ht="27" customHeight="1" x14ac:dyDescent="0.2">
      <c r="A3" s="287" t="s">
        <v>66</v>
      </c>
      <c r="B3" s="287"/>
      <c r="C3" s="287"/>
      <c r="D3" s="287"/>
      <c r="E3" s="287"/>
      <c r="F3" s="287"/>
      <c r="G3" s="287"/>
      <c r="H3" s="287"/>
      <c r="I3" s="287"/>
      <c r="J3" s="287"/>
      <c r="K3" s="32"/>
      <c r="L3" s="32"/>
    </row>
    <row r="4" spans="1:12" s="33" customFormat="1" ht="71.25" customHeight="1" x14ac:dyDescent="0.2">
      <c r="A4" s="78"/>
      <c r="B4" s="34" t="s">
        <v>45</v>
      </c>
      <c r="C4" s="35" t="s">
        <v>40</v>
      </c>
      <c r="D4" s="35" t="s">
        <v>67</v>
      </c>
      <c r="E4" s="35" t="s">
        <v>68</v>
      </c>
      <c r="F4" s="35" t="s">
        <v>41</v>
      </c>
      <c r="G4" s="35"/>
      <c r="H4" s="35"/>
      <c r="I4" s="35"/>
      <c r="J4" s="35"/>
      <c r="K4" s="32"/>
      <c r="L4" s="32"/>
    </row>
    <row r="5" spans="1:12" s="33" customFormat="1" ht="32.25" customHeight="1" x14ac:dyDescent="0.2">
      <c r="A5" s="36"/>
      <c r="B5" s="79"/>
      <c r="C5" s="80"/>
      <c r="D5" s="81"/>
      <c r="E5" s="81"/>
      <c r="F5" s="82"/>
      <c r="G5" s="83"/>
      <c r="H5" s="83"/>
      <c r="I5" s="83"/>
      <c r="J5" s="83"/>
      <c r="K5" s="32"/>
      <c r="L5" s="32"/>
    </row>
    <row r="6" spans="1:12" x14ac:dyDescent="0.2">
      <c r="A6" s="275" t="s">
        <v>69</v>
      </c>
      <c r="B6" s="278" t="str">
        <f>Overview!B4&amp; " has no Preserved NHH Tariffs/Additional LLFC classes"</f>
        <v>Fulcrum Electricity Assets Limited - GSP_H has no Preserved NHH Tariffs/Additional LLFC classes</v>
      </c>
      <c r="C6" s="279"/>
      <c r="D6" s="279"/>
      <c r="E6" s="279"/>
      <c r="F6" s="279"/>
      <c r="G6" s="279"/>
      <c r="H6" s="279"/>
      <c r="I6" s="279"/>
      <c r="J6" s="288"/>
    </row>
    <row r="7" spans="1:12" x14ac:dyDescent="0.2">
      <c r="A7" s="276"/>
      <c r="B7" s="281"/>
      <c r="C7" s="282"/>
      <c r="D7" s="282"/>
      <c r="E7" s="282"/>
      <c r="F7" s="282"/>
      <c r="G7" s="282"/>
      <c r="H7" s="282"/>
      <c r="I7" s="282"/>
      <c r="J7" s="289"/>
    </row>
    <row r="8" spans="1:12" x14ac:dyDescent="0.2">
      <c r="A8" s="277"/>
      <c r="B8" s="284"/>
      <c r="C8" s="285"/>
      <c r="D8" s="285"/>
      <c r="E8" s="285"/>
      <c r="F8" s="285"/>
      <c r="G8" s="285"/>
      <c r="H8" s="285"/>
      <c r="I8" s="285"/>
      <c r="J8" s="290"/>
    </row>
    <row r="9" spans="1:12" s="33" customFormat="1" x14ac:dyDescent="0.2">
      <c r="A9" s="32"/>
      <c r="B9" s="32"/>
      <c r="C9" s="32"/>
      <c r="D9" s="32"/>
      <c r="E9" s="32"/>
      <c r="F9" s="32"/>
      <c r="G9" s="32"/>
      <c r="H9" s="32"/>
      <c r="I9" s="32"/>
      <c r="J9" s="32"/>
      <c r="K9" s="32"/>
      <c r="L9" s="32"/>
    </row>
    <row r="10" spans="1:12" s="33" customFormat="1" x14ac:dyDescent="0.2">
      <c r="A10" s="32"/>
      <c r="B10" s="32"/>
      <c r="C10" s="32"/>
      <c r="D10" s="32"/>
      <c r="E10" s="32"/>
      <c r="F10" s="32"/>
      <c r="G10" s="32"/>
      <c r="H10" s="32"/>
      <c r="I10" s="32"/>
      <c r="J10" s="32"/>
      <c r="K10" s="32"/>
      <c r="L10" s="32"/>
    </row>
    <row r="11" spans="1:12" ht="27" customHeight="1" x14ac:dyDescent="0.2">
      <c r="A11" s="287" t="s">
        <v>70</v>
      </c>
      <c r="B11" s="287"/>
      <c r="C11" s="287"/>
      <c r="D11" s="287"/>
      <c r="E11" s="287"/>
      <c r="F11" s="287"/>
      <c r="G11" s="287"/>
      <c r="H11" s="287"/>
      <c r="I11" s="287"/>
      <c r="J11" s="287"/>
    </row>
    <row r="12" spans="1:12" ht="69" customHeight="1" x14ac:dyDescent="0.2">
      <c r="A12" s="78"/>
      <c r="B12" s="34" t="s">
        <v>45</v>
      </c>
      <c r="C12" s="35" t="s">
        <v>40</v>
      </c>
      <c r="D12" s="34" t="s">
        <v>71</v>
      </c>
      <c r="E12" s="34" t="s">
        <v>72</v>
      </c>
      <c r="F12" s="34" t="s">
        <v>73</v>
      </c>
      <c r="G12" s="35" t="s">
        <v>41</v>
      </c>
      <c r="H12" s="35" t="s">
        <v>42</v>
      </c>
      <c r="I12" s="34" t="s">
        <v>43</v>
      </c>
      <c r="J12" s="35" t="s">
        <v>44</v>
      </c>
    </row>
    <row r="13" spans="1:12" ht="32.25" customHeight="1" x14ac:dyDescent="0.2">
      <c r="A13" s="36"/>
      <c r="B13" s="79"/>
      <c r="C13" s="80"/>
      <c r="D13" s="81"/>
      <c r="E13" s="81"/>
      <c r="F13" s="81"/>
      <c r="G13" s="82"/>
      <c r="H13" s="82"/>
      <c r="I13" s="82"/>
      <c r="J13" s="81"/>
    </row>
    <row r="14" spans="1:12" ht="12.75" customHeight="1" x14ac:dyDescent="0.2">
      <c r="A14" s="275" t="s">
        <v>69</v>
      </c>
      <c r="B14" s="278" t="str">
        <f>Overview!B4&amp; " has no Preserved HH Tariffs/Additional LLFC classes"</f>
        <v>Fulcrum Electricity Assets Limited - GSP_H has no Preserved HH Tariffs/Additional LLFC classes</v>
      </c>
      <c r="C14" s="279"/>
      <c r="D14" s="279"/>
      <c r="E14" s="279"/>
      <c r="F14" s="279"/>
      <c r="G14" s="279"/>
      <c r="H14" s="279"/>
      <c r="I14" s="279"/>
      <c r="J14" s="280"/>
    </row>
    <row r="15" spans="1:12" ht="12.75" customHeight="1" x14ac:dyDescent="0.2">
      <c r="A15" s="276"/>
      <c r="B15" s="281"/>
      <c r="C15" s="282"/>
      <c r="D15" s="282"/>
      <c r="E15" s="282"/>
      <c r="F15" s="282"/>
      <c r="G15" s="282"/>
      <c r="H15" s="282"/>
      <c r="I15" s="282"/>
      <c r="J15" s="283"/>
    </row>
    <row r="16" spans="1:12" ht="12.75" customHeight="1" x14ac:dyDescent="0.2">
      <c r="A16" s="277"/>
      <c r="B16" s="284"/>
      <c r="C16" s="285"/>
      <c r="D16" s="285"/>
      <c r="E16" s="285"/>
      <c r="F16" s="285"/>
      <c r="G16" s="285"/>
      <c r="H16" s="285"/>
      <c r="I16" s="285"/>
      <c r="J16" s="286"/>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8"/>
  <sheetViews>
    <sheetView zoomScale="80" zoomScaleNormal="80" zoomScaleSheetLayoutView="85" workbookViewId="0">
      <selection activeCell="C15" sqref="C15:C118"/>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39" t="s">
        <v>26</v>
      </c>
      <c r="B1" s="291"/>
      <c r="C1" s="292"/>
      <c r="D1" s="292"/>
      <c r="F1" s="293"/>
      <c r="G1" s="294"/>
      <c r="H1" s="295"/>
      <c r="I1" s="20"/>
      <c r="J1" s="21"/>
      <c r="K1" s="21"/>
    </row>
    <row r="2" spans="1:13" ht="31.5" customHeight="1" x14ac:dyDescent="0.2">
      <c r="A2" s="296" t="str">
        <f>Overview!B4&amp; " - Effective from "&amp;Overview!D4&amp;" - "&amp;Overview!E4&amp;" LDNO tariffs"</f>
        <v>Fulcrum Electricity Assets Limited - GSP_H - Effective from 1 April 2021 - FINAL LDNO tariffs</v>
      </c>
      <c r="B2" s="296"/>
      <c r="C2" s="296"/>
      <c r="D2" s="296"/>
      <c r="E2" s="296"/>
      <c r="F2" s="296"/>
      <c r="G2" s="296"/>
      <c r="H2" s="296"/>
      <c r="I2" s="296"/>
      <c r="J2" s="296"/>
    </row>
    <row r="3" spans="1:13" ht="8.25" customHeight="1" x14ac:dyDescent="0.2">
      <c r="A3" s="84"/>
      <c r="B3" s="84"/>
      <c r="C3" s="84"/>
      <c r="D3" s="84"/>
      <c r="E3" s="84"/>
      <c r="F3" s="84"/>
      <c r="G3" s="84"/>
      <c r="H3" s="84"/>
      <c r="I3" s="84"/>
      <c r="J3" s="84"/>
    </row>
    <row r="4" spans="1:13" ht="27" customHeight="1" x14ac:dyDescent="0.2">
      <c r="A4" s="243" t="s">
        <v>521</v>
      </c>
      <c r="B4" s="243"/>
      <c r="C4" s="243"/>
      <c r="D4" s="243"/>
      <c r="E4" s="85"/>
      <c r="F4" s="243" t="s">
        <v>522</v>
      </c>
      <c r="G4" s="243"/>
      <c r="H4" s="243"/>
      <c r="I4" s="243"/>
      <c r="J4" s="243"/>
      <c r="L4" s="20"/>
    </row>
    <row r="5" spans="1:13" ht="32.25" customHeight="1" x14ac:dyDescent="0.2">
      <c r="A5" s="36" t="s">
        <v>27</v>
      </c>
      <c r="B5" s="26" t="s">
        <v>28</v>
      </c>
      <c r="C5" s="86" t="s">
        <v>29</v>
      </c>
      <c r="D5" s="27" t="s">
        <v>30</v>
      </c>
      <c r="E5" s="22"/>
      <c r="F5" s="249"/>
      <c r="G5" s="250"/>
      <c r="H5" s="28" t="s">
        <v>31</v>
      </c>
      <c r="I5" s="29" t="s">
        <v>32</v>
      </c>
      <c r="J5" s="27" t="s">
        <v>30</v>
      </c>
      <c r="K5" s="22"/>
      <c r="L5" s="20"/>
      <c r="M5" s="20"/>
    </row>
    <row r="6" spans="1:13" ht="56.25" customHeight="1" x14ac:dyDescent="0.2">
      <c r="A6" s="167" t="s">
        <v>33</v>
      </c>
      <c r="B6" s="30" t="s">
        <v>546</v>
      </c>
      <c r="C6" s="170"/>
      <c r="D6" s="165"/>
      <c r="E6" s="87"/>
      <c r="F6" s="237" t="s">
        <v>532</v>
      </c>
      <c r="G6" s="237"/>
      <c r="H6" s="165"/>
      <c r="I6" s="164" t="s">
        <v>552</v>
      </c>
      <c r="J6" s="165"/>
      <c r="K6" s="22"/>
      <c r="L6" s="20"/>
      <c r="M6" s="20"/>
    </row>
    <row r="7" spans="1:13" ht="56.25" customHeight="1" x14ac:dyDescent="0.2">
      <c r="A7" s="167" t="s">
        <v>33</v>
      </c>
      <c r="B7" s="165"/>
      <c r="C7" s="168" t="s">
        <v>548</v>
      </c>
      <c r="D7" s="165"/>
      <c r="E7" s="87"/>
      <c r="F7" s="237" t="s">
        <v>533</v>
      </c>
      <c r="G7" s="237"/>
      <c r="H7" s="164" t="s">
        <v>546</v>
      </c>
      <c r="I7" s="164" t="s">
        <v>548</v>
      </c>
      <c r="J7" s="165"/>
      <c r="K7" s="22"/>
      <c r="L7" s="20"/>
      <c r="M7" s="20"/>
    </row>
    <row r="8" spans="1:13" ht="55.5" customHeight="1" x14ac:dyDescent="0.2">
      <c r="A8" s="167" t="s">
        <v>33</v>
      </c>
      <c r="B8" s="165"/>
      <c r="C8" s="170"/>
      <c r="D8" s="31" t="s">
        <v>549</v>
      </c>
      <c r="E8" s="88"/>
      <c r="F8" s="237" t="s">
        <v>534</v>
      </c>
      <c r="G8" s="237"/>
      <c r="H8" s="165"/>
      <c r="I8" s="165"/>
      <c r="J8" s="31" t="s">
        <v>549</v>
      </c>
      <c r="K8" s="22"/>
      <c r="L8" s="20"/>
      <c r="M8" s="20"/>
    </row>
    <row r="9" spans="1:13" s="33" customFormat="1" ht="55.5" customHeight="1" x14ac:dyDescent="0.2">
      <c r="A9" s="171" t="s">
        <v>35</v>
      </c>
      <c r="B9" s="165"/>
      <c r="C9" s="168" t="s">
        <v>550</v>
      </c>
      <c r="D9" s="31" t="s">
        <v>551</v>
      </c>
      <c r="E9" s="24"/>
      <c r="F9" s="237" t="s">
        <v>535</v>
      </c>
      <c r="G9" s="237"/>
      <c r="H9" s="165"/>
      <c r="I9" s="164" t="s">
        <v>550</v>
      </c>
      <c r="J9" s="31" t="s">
        <v>551</v>
      </c>
      <c r="K9" s="22"/>
      <c r="L9" s="32"/>
      <c r="M9" s="32"/>
    </row>
    <row r="10" spans="1:13" s="33" customFormat="1" ht="55.5" customHeight="1" x14ac:dyDescent="0.2">
      <c r="A10" s="171" t="s">
        <v>36</v>
      </c>
      <c r="B10" s="234" t="s">
        <v>538</v>
      </c>
      <c r="C10" s="235"/>
      <c r="D10" s="236"/>
      <c r="E10" s="24"/>
      <c r="F10" s="237" t="s">
        <v>36</v>
      </c>
      <c r="G10" s="237"/>
      <c r="H10" s="237" t="s">
        <v>538</v>
      </c>
      <c r="I10" s="237"/>
      <c r="J10" s="237"/>
      <c r="K10" s="22"/>
      <c r="L10" s="32"/>
      <c r="M10" s="32"/>
    </row>
    <row r="11" spans="1:13" s="33" customFormat="1" ht="55.5" customHeight="1" x14ac:dyDescent="0.2">
      <c r="E11" s="24"/>
      <c r="F11" s="172"/>
      <c r="G11" s="172"/>
      <c r="H11" s="172"/>
      <c r="I11" s="172"/>
      <c r="J11" s="172"/>
      <c r="K11" s="22"/>
      <c r="L11" s="32"/>
      <c r="M11" s="32"/>
    </row>
    <row r="12" spans="1:13" s="24" customFormat="1" ht="12" customHeight="1" x14ac:dyDescent="0.2">
      <c r="A12" s="22"/>
      <c r="B12" s="22"/>
      <c r="C12" s="22"/>
      <c r="D12" s="22"/>
      <c r="E12" s="22"/>
      <c r="F12" s="89"/>
      <c r="G12" s="89"/>
      <c r="H12" s="90"/>
      <c r="I12" s="90"/>
      <c r="J12" s="90"/>
      <c r="K12" s="23"/>
      <c r="L12" s="23"/>
    </row>
    <row r="13" spans="1:13" ht="45" customHeight="1" x14ac:dyDescent="0.2">
      <c r="A13" s="34" t="s">
        <v>38</v>
      </c>
      <c r="B13" s="34" t="s">
        <v>74</v>
      </c>
      <c r="C13" s="128" t="s">
        <v>40</v>
      </c>
      <c r="D13" s="44" t="s">
        <v>404</v>
      </c>
      <c r="E13" s="44" t="s">
        <v>405</v>
      </c>
      <c r="F13" s="44" t="s">
        <v>406</v>
      </c>
      <c r="G13" s="128" t="s">
        <v>41</v>
      </c>
      <c r="H13" s="128" t="s">
        <v>42</v>
      </c>
      <c r="I13" s="128" t="s">
        <v>43</v>
      </c>
      <c r="J13" s="128" t="s">
        <v>44</v>
      </c>
    </row>
    <row r="14" spans="1:13" ht="27.75" customHeight="1" x14ac:dyDescent="0.2">
      <c r="A14" s="195" t="s">
        <v>423</v>
      </c>
      <c r="B14" s="38" t="s">
        <v>560</v>
      </c>
      <c r="C14" s="220" t="s">
        <v>536</v>
      </c>
      <c r="D14" s="215">
        <v>5.859</v>
      </c>
      <c r="E14" s="216">
        <v>0.91600000000000004</v>
      </c>
      <c r="F14" s="217">
        <v>0.32600000000000001</v>
      </c>
      <c r="G14" s="221">
        <v>2.71</v>
      </c>
      <c r="H14" s="222"/>
      <c r="I14" s="223"/>
      <c r="J14" s="214"/>
    </row>
    <row r="15" spans="1:13" ht="27.75" customHeight="1" x14ac:dyDescent="0.2">
      <c r="A15" s="195" t="s">
        <v>424</v>
      </c>
      <c r="B15" s="130"/>
      <c r="C15" s="332">
        <v>2</v>
      </c>
      <c r="D15" s="215">
        <v>5.859</v>
      </c>
      <c r="E15" s="216">
        <v>0.91600000000000004</v>
      </c>
      <c r="F15" s="217">
        <v>0.32600000000000001</v>
      </c>
      <c r="G15" s="222"/>
      <c r="H15" s="222"/>
      <c r="I15" s="223"/>
      <c r="J15" s="214"/>
    </row>
    <row r="16" spans="1:13" ht="27.75" customHeight="1" x14ac:dyDescent="0.2">
      <c r="A16" s="195" t="s">
        <v>425</v>
      </c>
      <c r="B16" s="38" t="s">
        <v>561</v>
      </c>
      <c r="C16" s="220" t="s">
        <v>537</v>
      </c>
      <c r="D16" s="215">
        <v>5.9669999999999996</v>
      </c>
      <c r="E16" s="216">
        <v>0.92800000000000005</v>
      </c>
      <c r="F16" s="217">
        <v>0.32700000000000001</v>
      </c>
      <c r="G16" s="221">
        <v>3.98</v>
      </c>
      <c r="H16" s="222"/>
      <c r="I16" s="223"/>
      <c r="J16" s="214"/>
    </row>
    <row r="17" spans="1:10" ht="27.75" customHeight="1" x14ac:dyDescent="0.2">
      <c r="A17" s="195" t="s">
        <v>426</v>
      </c>
      <c r="B17" s="130"/>
      <c r="C17" s="332">
        <v>4</v>
      </c>
      <c r="D17" s="215">
        <v>5.9669999999999996</v>
      </c>
      <c r="E17" s="216">
        <v>0.92800000000000005</v>
      </c>
      <c r="F17" s="217">
        <v>0.32700000000000001</v>
      </c>
      <c r="G17" s="222"/>
      <c r="H17" s="222"/>
      <c r="I17" s="223"/>
      <c r="J17" s="214"/>
    </row>
    <row r="18" spans="1:10" ht="27.75" customHeight="1" x14ac:dyDescent="0.2">
      <c r="A18" s="195" t="s">
        <v>427</v>
      </c>
      <c r="B18" s="331">
        <v>200</v>
      </c>
      <c r="C18" s="220">
        <v>0</v>
      </c>
      <c r="D18" s="215">
        <v>4.4290000000000003</v>
      </c>
      <c r="E18" s="216">
        <v>0.69499999999999995</v>
      </c>
      <c r="F18" s="217">
        <v>0.313</v>
      </c>
      <c r="G18" s="221">
        <v>13.3</v>
      </c>
      <c r="H18" s="221">
        <v>1.75</v>
      </c>
      <c r="I18" s="224">
        <v>3.1</v>
      </c>
      <c r="J18" s="213">
        <v>0.14000000000000001</v>
      </c>
    </row>
    <row r="19" spans="1:10" ht="43.5" customHeight="1" x14ac:dyDescent="0.2">
      <c r="A19" s="195" t="s">
        <v>585</v>
      </c>
      <c r="B19" s="130"/>
      <c r="C19" s="220">
        <v>0</v>
      </c>
      <c r="D19" s="215">
        <v>4.1340000000000003</v>
      </c>
      <c r="E19" s="216">
        <v>0.4</v>
      </c>
      <c r="F19" s="217">
        <v>1.7999999999999999E-2</v>
      </c>
      <c r="G19" s="221">
        <v>13.3</v>
      </c>
      <c r="H19" s="221">
        <v>1.75</v>
      </c>
      <c r="I19" s="224">
        <v>3.1</v>
      </c>
      <c r="J19" s="213">
        <v>0.14000000000000001</v>
      </c>
    </row>
    <row r="20" spans="1:10" ht="27.75" customHeight="1" x14ac:dyDescent="0.2">
      <c r="A20" s="195" t="s">
        <v>428</v>
      </c>
      <c r="B20" s="38" t="s">
        <v>562</v>
      </c>
      <c r="C20" s="225" t="s">
        <v>531</v>
      </c>
      <c r="D20" s="218">
        <v>8.782</v>
      </c>
      <c r="E20" s="219">
        <v>1.9710000000000001</v>
      </c>
      <c r="F20" s="217">
        <v>1.496</v>
      </c>
      <c r="G20" s="222"/>
      <c r="H20" s="222"/>
      <c r="I20" s="223"/>
      <c r="J20" s="214"/>
    </row>
    <row r="21" spans="1:10" ht="27.75" customHeight="1" x14ac:dyDescent="0.2">
      <c r="A21" s="195" t="s">
        <v>429</v>
      </c>
      <c r="B21" s="130"/>
      <c r="C21" s="225">
        <v>0</v>
      </c>
      <c r="D21" s="215">
        <v>-5.72</v>
      </c>
      <c r="E21" s="216">
        <v>-0.63900000000000001</v>
      </c>
      <c r="F21" s="217">
        <v>-3.2000000000000001E-2</v>
      </c>
      <c r="G21" s="221">
        <v>0</v>
      </c>
      <c r="H21" s="222"/>
      <c r="I21" s="223"/>
      <c r="J21" s="214"/>
    </row>
    <row r="22" spans="1:10" ht="27.75" customHeight="1" x14ac:dyDescent="0.2">
      <c r="A22" s="195" t="s">
        <v>430</v>
      </c>
      <c r="B22" s="38" t="s">
        <v>563</v>
      </c>
      <c r="C22" s="225">
        <v>0</v>
      </c>
      <c r="D22" s="215">
        <v>-5.72</v>
      </c>
      <c r="E22" s="216">
        <v>-0.63900000000000001</v>
      </c>
      <c r="F22" s="217">
        <v>-3.2000000000000001E-2</v>
      </c>
      <c r="G22" s="221">
        <v>0</v>
      </c>
      <c r="H22" s="222"/>
      <c r="I22" s="223"/>
      <c r="J22" s="213">
        <v>0.19800000000000001</v>
      </c>
    </row>
    <row r="23" spans="1:10" ht="27.75" customHeight="1" x14ac:dyDescent="0.2">
      <c r="A23" s="197" t="s">
        <v>431</v>
      </c>
      <c r="B23" s="38" t="s">
        <v>564</v>
      </c>
      <c r="C23" s="225" t="s">
        <v>536</v>
      </c>
      <c r="D23" s="215">
        <v>4.1340000000000003</v>
      </c>
      <c r="E23" s="216">
        <v>0.64700000000000002</v>
      </c>
      <c r="F23" s="217">
        <v>0.23</v>
      </c>
      <c r="G23" s="221">
        <v>1.97</v>
      </c>
      <c r="H23" s="222"/>
      <c r="I23" s="223"/>
      <c r="J23" s="214"/>
    </row>
    <row r="24" spans="1:10" ht="27.75" customHeight="1" x14ac:dyDescent="0.2">
      <c r="A24" s="197" t="s">
        <v>432</v>
      </c>
      <c r="B24" s="130"/>
      <c r="C24" s="333">
        <v>2</v>
      </c>
      <c r="D24" s="215">
        <v>4.1340000000000003</v>
      </c>
      <c r="E24" s="216">
        <v>0.64700000000000002</v>
      </c>
      <c r="F24" s="217">
        <v>0.23</v>
      </c>
      <c r="G24" s="222"/>
      <c r="H24" s="222"/>
      <c r="I24" s="223"/>
      <c r="J24" s="214"/>
    </row>
    <row r="25" spans="1:10" ht="27.75" customHeight="1" x14ac:dyDescent="0.2">
      <c r="A25" s="197" t="s">
        <v>433</v>
      </c>
      <c r="B25" s="38" t="s">
        <v>565</v>
      </c>
      <c r="C25" s="225" t="s">
        <v>537</v>
      </c>
      <c r="D25" s="215">
        <v>4.21</v>
      </c>
      <c r="E25" s="216">
        <v>0.65500000000000003</v>
      </c>
      <c r="F25" s="217">
        <v>0.23100000000000001</v>
      </c>
      <c r="G25" s="221">
        <v>2.86</v>
      </c>
      <c r="H25" s="222"/>
      <c r="I25" s="223"/>
      <c r="J25" s="214"/>
    </row>
    <row r="26" spans="1:10" ht="27.75" customHeight="1" x14ac:dyDescent="0.2">
      <c r="A26" s="197" t="s">
        <v>434</v>
      </c>
      <c r="B26" s="130"/>
      <c r="C26" s="333">
        <v>4</v>
      </c>
      <c r="D26" s="215">
        <v>4.21</v>
      </c>
      <c r="E26" s="216">
        <v>0.65500000000000003</v>
      </c>
      <c r="F26" s="217">
        <v>0.23100000000000001</v>
      </c>
      <c r="G26" s="222"/>
      <c r="H26" s="222"/>
      <c r="I26" s="223"/>
      <c r="J26" s="214"/>
    </row>
    <row r="27" spans="1:10" ht="27.75" customHeight="1" x14ac:dyDescent="0.2">
      <c r="A27" s="197" t="s">
        <v>435</v>
      </c>
      <c r="B27" s="331">
        <v>208</v>
      </c>
      <c r="C27" s="225">
        <v>0</v>
      </c>
      <c r="D27" s="215">
        <v>3.1259999999999999</v>
      </c>
      <c r="E27" s="216">
        <v>0.49</v>
      </c>
      <c r="F27" s="217">
        <v>0.221</v>
      </c>
      <c r="G27" s="221">
        <v>9.44</v>
      </c>
      <c r="H27" s="221">
        <v>1.23</v>
      </c>
      <c r="I27" s="224">
        <v>2.19</v>
      </c>
      <c r="J27" s="213">
        <v>9.8000000000000004E-2</v>
      </c>
    </row>
    <row r="28" spans="1:10" ht="27.75" customHeight="1" x14ac:dyDescent="0.2">
      <c r="A28" s="197" t="s">
        <v>436</v>
      </c>
      <c r="B28" s="331">
        <v>475</v>
      </c>
      <c r="C28" s="225">
        <v>0</v>
      </c>
      <c r="D28" s="215">
        <v>3.294</v>
      </c>
      <c r="E28" s="216">
        <v>0.53100000000000003</v>
      </c>
      <c r="F28" s="217">
        <v>0.33800000000000002</v>
      </c>
      <c r="G28" s="221">
        <v>24.01</v>
      </c>
      <c r="H28" s="221">
        <v>3.31</v>
      </c>
      <c r="I28" s="224">
        <v>4.41</v>
      </c>
      <c r="J28" s="213">
        <v>8.7999999999999995E-2</v>
      </c>
    </row>
    <row r="29" spans="1:10" ht="27.75" customHeight="1" x14ac:dyDescent="0.2">
      <c r="A29" s="197" t="s">
        <v>437</v>
      </c>
      <c r="B29" s="331">
        <v>600</v>
      </c>
      <c r="C29" s="225">
        <v>0</v>
      </c>
      <c r="D29" s="215">
        <v>3.101</v>
      </c>
      <c r="E29" s="216">
        <v>0.54200000000000004</v>
      </c>
      <c r="F29" s="217">
        <v>0.38400000000000001</v>
      </c>
      <c r="G29" s="221">
        <v>145.35</v>
      </c>
      <c r="H29" s="221">
        <v>4.53</v>
      </c>
      <c r="I29" s="224">
        <v>5.54</v>
      </c>
      <c r="J29" s="213">
        <v>7.4999999999999997E-2</v>
      </c>
    </row>
    <row r="30" spans="1:10" ht="27.75" customHeight="1" x14ac:dyDescent="0.2">
      <c r="A30" s="197" t="s">
        <v>586</v>
      </c>
      <c r="B30" s="130"/>
      <c r="C30" s="225">
        <v>0</v>
      </c>
      <c r="D30" s="215">
        <v>2.9169999999999998</v>
      </c>
      <c r="E30" s="216">
        <v>0.28199999999999997</v>
      </c>
      <c r="F30" s="217">
        <v>1.2999999999999999E-2</v>
      </c>
      <c r="G30" s="221">
        <v>9.44</v>
      </c>
      <c r="H30" s="221">
        <v>1.23</v>
      </c>
      <c r="I30" s="224">
        <v>2.19</v>
      </c>
      <c r="J30" s="213">
        <v>9.8000000000000004E-2</v>
      </c>
    </row>
    <row r="31" spans="1:10" ht="27.75" customHeight="1" x14ac:dyDescent="0.2">
      <c r="A31" s="197" t="s">
        <v>587</v>
      </c>
      <c r="B31" s="130"/>
      <c r="C31" s="225">
        <v>0</v>
      </c>
      <c r="D31" s="215">
        <v>2.9609999999999999</v>
      </c>
      <c r="E31" s="216">
        <v>0.19800000000000001</v>
      </c>
      <c r="F31" s="217">
        <v>6.0000000000000001E-3</v>
      </c>
      <c r="G31" s="221">
        <v>24.01</v>
      </c>
      <c r="H31" s="221">
        <v>3.31</v>
      </c>
      <c r="I31" s="224">
        <v>4.41</v>
      </c>
      <c r="J31" s="213">
        <v>8.7999999999999995E-2</v>
      </c>
    </row>
    <row r="32" spans="1:10" ht="27.75" customHeight="1" x14ac:dyDescent="0.2">
      <c r="A32" s="197" t="s">
        <v>588</v>
      </c>
      <c r="B32" s="130"/>
      <c r="C32" s="225">
        <v>0</v>
      </c>
      <c r="D32" s="215">
        <v>2.72</v>
      </c>
      <c r="E32" s="216">
        <v>0.161</v>
      </c>
      <c r="F32" s="217">
        <v>4.0000000000000001E-3</v>
      </c>
      <c r="G32" s="221">
        <v>145.35</v>
      </c>
      <c r="H32" s="221">
        <v>4.53</v>
      </c>
      <c r="I32" s="224">
        <v>5.54</v>
      </c>
      <c r="J32" s="213">
        <v>7.4999999999999997E-2</v>
      </c>
    </row>
    <row r="33" spans="1:10" ht="27.75" customHeight="1" x14ac:dyDescent="0.2">
      <c r="A33" s="197" t="s">
        <v>438</v>
      </c>
      <c r="B33" s="38" t="s">
        <v>566</v>
      </c>
      <c r="C33" s="225" t="s">
        <v>531</v>
      </c>
      <c r="D33" s="218">
        <v>6.1970000000000001</v>
      </c>
      <c r="E33" s="219">
        <v>1.391</v>
      </c>
      <c r="F33" s="217">
        <v>1.056</v>
      </c>
      <c r="G33" s="222"/>
      <c r="H33" s="222"/>
      <c r="I33" s="223"/>
      <c r="J33" s="214"/>
    </row>
    <row r="34" spans="1:10" ht="27.75" customHeight="1" x14ac:dyDescent="0.2">
      <c r="A34" s="197" t="s">
        <v>439</v>
      </c>
      <c r="B34" s="130"/>
      <c r="C34" s="225">
        <v>0</v>
      </c>
      <c r="D34" s="215">
        <v>-5.72</v>
      </c>
      <c r="E34" s="216">
        <v>-0.63900000000000001</v>
      </c>
      <c r="F34" s="217">
        <v>-3.2000000000000001E-2</v>
      </c>
      <c r="G34" s="221">
        <v>0</v>
      </c>
      <c r="H34" s="222"/>
      <c r="I34" s="223"/>
      <c r="J34" s="214"/>
    </row>
    <row r="35" spans="1:10" ht="27.75" customHeight="1" x14ac:dyDescent="0.2">
      <c r="A35" s="197" t="s">
        <v>440</v>
      </c>
      <c r="B35" s="130"/>
      <c r="C35" s="225">
        <v>0</v>
      </c>
      <c r="D35" s="215">
        <v>-5.09</v>
      </c>
      <c r="E35" s="216">
        <v>-0.52100000000000002</v>
      </c>
      <c r="F35" s="217">
        <v>-2.5000000000000001E-2</v>
      </c>
      <c r="G35" s="221">
        <v>0</v>
      </c>
      <c r="H35" s="222"/>
      <c r="I35" s="223"/>
      <c r="J35" s="214"/>
    </row>
    <row r="36" spans="1:10" ht="27.75" customHeight="1" x14ac:dyDescent="0.2">
      <c r="A36" s="197" t="s">
        <v>441</v>
      </c>
      <c r="B36" s="38" t="s">
        <v>568</v>
      </c>
      <c r="C36" s="225">
        <v>0</v>
      </c>
      <c r="D36" s="215">
        <v>-5.72</v>
      </c>
      <c r="E36" s="216">
        <v>-0.63900000000000001</v>
      </c>
      <c r="F36" s="217">
        <v>-3.2000000000000001E-2</v>
      </c>
      <c r="G36" s="221">
        <v>0</v>
      </c>
      <c r="H36" s="222"/>
      <c r="I36" s="223"/>
      <c r="J36" s="213">
        <v>0.19800000000000001</v>
      </c>
    </row>
    <row r="37" spans="1:10" ht="27.75" customHeight="1" x14ac:dyDescent="0.2">
      <c r="A37" s="197" t="s">
        <v>442</v>
      </c>
      <c r="B37" s="38" t="s">
        <v>567</v>
      </c>
      <c r="C37" s="225">
        <v>0</v>
      </c>
      <c r="D37" s="215">
        <v>-5.09</v>
      </c>
      <c r="E37" s="216">
        <v>-0.52100000000000002</v>
      </c>
      <c r="F37" s="217">
        <v>-2.5000000000000001E-2</v>
      </c>
      <c r="G37" s="221">
        <v>0</v>
      </c>
      <c r="H37" s="222"/>
      <c r="I37" s="223"/>
      <c r="J37" s="213">
        <v>0.17599999999999999</v>
      </c>
    </row>
    <row r="38" spans="1:10" ht="27.75" customHeight="1" x14ac:dyDescent="0.2">
      <c r="A38" s="197" t="s">
        <v>443</v>
      </c>
      <c r="B38" s="38" t="s">
        <v>569</v>
      </c>
      <c r="C38" s="225">
        <v>0</v>
      </c>
      <c r="D38" s="215">
        <v>-3.9169999999999998</v>
      </c>
      <c r="E38" s="216">
        <v>-0.26200000000000001</v>
      </c>
      <c r="F38" s="217">
        <v>-8.0000000000000002E-3</v>
      </c>
      <c r="G38" s="221">
        <v>0</v>
      </c>
      <c r="H38" s="222"/>
      <c r="I38" s="223"/>
      <c r="J38" s="213">
        <v>0.153</v>
      </c>
    </row>
    <row r="39" spans="1:10" ht="27.75" customHeight="1" x14ac:dyDescent="0.2">
      <c r="A39" s="195" t="s">
        <v>444</v>
      </c>
      <c r="B39" s="130"/>
      <c r="C39" s="225" t="s">
        <v>536</v>
      </c>
      <c r="D39" s="215">
        <v>3.0030000000000001</v>
      </c>
      <c r="E39" s="216">
        <v>0.47</v>
      </c>
      <c r="F39" s="217">
        <v>0.16700000000000001</v>
      </c>
      <c r="G39" s="221">
        <v>1.48</v>
      </c>
      <c r="H39" s="222"/>
      <c r="I39" s="223"/>
      <c r="J39" s="214"/>
    </row>
    <row r="40" spans="1:10" ht="27.75" customHeight="1" x14ac:dyDescent="0.2">
      <c r="A40" s="195" t="s">
        <v>445</v>
      </c>
      <c r="B40" s="130"/>
      <c r="C40" s="333">
        <v>2</v>
      </c>
      <c r="D40" s="215">
        <v>3.0030000000000001</v>
      </c>
      <c r="E40" s="216">
        <v>0.47</v>
      </c>
      <c r="F40" s="217">
        <v>0.16700000000000001</v>
      </c>
      <c r="G40" s="222"/>
      <c r="H40" s="222"/>
      <c r="I40" s="223"/>
      <c r="J40" s="214"/>
    </row>
    <row r="41" spans="1:10" ht="27.75" customHeight="1" x14ac:dyDescent="0.2">
      <c r="A41" s="195" t="s">
        <v>446</v>
      </c>
      <c r="B41" s="130"/>
      <c r="C41" s="225" t="s">
        <v>537</v>
      </c>
      <c r="D41" s="215">
        <v>3.0579999999999998</v>
      </c>
      <c r="E41" s="216">
        <v>0.47599999999999998</v>
      </c>
      <c r="F41" s="217">
        <v>0.16800000000000001</v>
      </c>
      <c r="G41" s="221">
        <v>2.12</v>
      </c>
      <c r="H41" s="222"/>
      <c r="I41" s="223"/>
      <c r="J41" s="214"/>
    </row>
    <row r="42" spans="1:10" ht="27.75" customHeight="1" x14ac:dyDescent="0.2">
      <c r="A42" s="195" t="s">
        <v>447</v>
      </c>
      <c r="B42" s="130"/>
      <c r="C42" s="333">
        <v>4</v>
      </c>
      <c r="D42" s="215">
        <v>3.0579999999999998</v>
      </c>
      <c r="E42" s="216">
        <v>0.47599999999999998</v>
      </c>
      <c r="F42" s="217">
        <v>0.16800000000000001</v>
      </c>
      <c r="G42" s="222"/>
      <c r="H42" s="222"/>
      <c r="I42" s="223"/>
      <c r="J42" s="214"/>
    </row>
    <row r="43" spans="1:10" ht="27.75" customHeight="1" x14ac:dyDescent="0.2">
      <c r="A43" s="195" t="s">
        <v>448</v>
      </c>
      <c r="B43" s="130"/>
      <c r="C43" s="225">
        <v>0</v>
      </c>
      <c r="D43" s="215">
        <v>2.27</v>
      </c>
      <c r="E43" s="216">
        <v>0.35599999999999998</v>
      </c>
      <c r="F43" s="217">
        <v>0.161</v>
      </c>
      <c r="G43" s="221">
        <v>6.9</v>
      </c>
      <c r="H43" s="221">
        <v>0.89</v>
      </c>
      <c r="I43" s="224">
        <v>1.59</v>
      </c>
      <c r="J43" s="213">
        <v>7.1999999999999995E-2</v>
      </c>
    </row>
    <row r="44" spans="1:10" ht="27.75" customHeight="1" x14ac:dyDescent="0.2">
      <c r="A44" s="195" t="s">
        <v>449</v>
      </c>
      <c r="B44" s="130"/>
      <c r="C44" s="225">
        <v>0</v>
      </c>
      <c r="D44" s="215">
        <v>2.3450000000000002</v>
      </c>
      <c r="E44" s="216">
        <v>0.378</v>
      </c>
      <c r="F44" s="217">
        <v>0.24099999999999999</v>
      </c>
      <c r="G44" s="221">
        <v>17.14</v>
      </c>
      <c r="H44" s="221">
        <v>2.36</v>
      </c>
      <c r="I44" s="224">
        <v>3.14</v>
      </c>
      <c r="J44" s="213">
        <v>6.2E-2</v>
      </c>
    </row>
    <row r="45" spans="1:10" ht="27.75" customHeight="1" x14ac:dyDescent="0.2">
      <c r="A45" s="195" t="s">
        <v>450</v>
      </c>
      <c r="B45" s="130"/>
      <c r="C45" s="225">
        <v>0</v>
      </c>
      <c r="D45" s="215">
        <v>2.1880000000000002</v>
      </c>
      <c r="E45" s="216">
        <v>0.38200000000000001</v>
      </c>
      <c r="F45" s="217">
        <v>0.27100000000000002</v>
      </c>
      <c r="G45" s="221">
        <v>102.62</v>
      </c>
      <c r="H45" s="221">
        <v>3.19</v>
      </c>
      <c r="I45" s="224">
        <v>3.91</v>
      </c>
      <c r="J45" s="213">
        <v>5.2999999999999999E-2</v>
      </c>
    </row>
    <row r="46" spans="1:10" ht="27.75" customHeight="1" x14ac:dyDescent="0.2">
      <c r="A46" s="195" t="s">
        <v>589</v>
      </c>
      <c r="B46" s="130"/>
      <c r="C46" s="225">
        <v>0</v>
      </c>
      <c r="D46" s="215">
        <v>2.1190000000000002</v>
      </c>
      <c r="E46" s="216">
        <v>0.20499999999999999</v>
      </c>
      <c r="F46" s="217">
        <v>8.9999999999999993E-3</v>
      </c>
      <c r="G46" s="221">
        <v>6.9</v>
      </c>
      <c r="H46" s="221">
        <v>0.89</v>
      </c>
      <c r="I46" s="224">
        <v>1.59</v>
      </c>
      <c r="J46" s="213">
        <v>7.1999999999999995E-2</v>
      </c>
    </row>
    <row r="47" spans="1:10" ht="27.75" customHeight="1" x14ac:dyDescent="0.2">
      <c r="A47" s="195" t="s">
        <v>590</v>
      </c>
      <c r="B47" s="130"/>
      <c r="C47" s="225">
        <v>0</v>
      </c>
      <c r="D47" s="215">
        <v>2.1080000000000001</v>
      </c>
      <c r="E47" s="216">
        <v>0.14099999999999999</v>
      </c>
      <c r="F47" s="217">
        <v>4.0000000000000001E-3</v>
      </c>
      <c r="G47" s="221">
        <v>17.14</v>
      </c>
      <c r="H47" s="221">
        <v>2.36</v>
      </c>
      <c r="I47" s="224">
        <v>3.14</v>
      </c>
      <c r="J47" s="213">
        <v>6.2E-2</v>
      </c>
    </row>
    <row r="48" spans="1:10" ht="27.75" customHeight="1" x14ac:dyDescent="0.2">
      <c r="A48" s="195" t="s">
        <v>591</v>
      </c>
      <c r="B48" s="130"/>
      <c r="C48" s="225">
        <v>0</v>
      </c>
      <c r="D48" s="215">
        <v>1.92</v>
      </c>
      <c r="E48" s="216">
        <v>0.113</v>
      </c>
      <c r="F48" s="217">
        <v>3.0000000000000001E-3</v>
      </c>
      <c r="G48" s="221">
        <v>102.62</v>
      </c>
      <c r="H48" s="221">
        <v>3.19</v>
      </c>
      <c r="I48" s="224">
        <v>3.91</v>
      </c>
      <c r="J48" s="213">
        <v>5.2999999999999999E-2</v>
      </c>
    </row>
    <row r="49" spans="1:10" ht="27.75" customHeight="1" x14ac:dyDescent="0.2">
      <c r="A49" s="195" t="s">
        <v>451</v>
      </c>
      <c r="B49" s="130"/>
      <c r="C49" s="225" t="s">
        <v>531</v>
      </c>
      <c r="D49" s="218">
        <v>4.5010000000000003</v>
      </c>
      <c r="E49" s="219">
        <v>1.01</v>
      </c>
      <c r="F49" s="217">
        <v>0.76700000000000002</v>
      </c>
      <c r="G49" s="222"/>
      <c r="H49" s="222"/>
      <c r="I49" s="223"/>
      <c r="J49" s="214"/>
    </row>
    <row r="50" spans="1:10" ht="27.75" customHeight="1" x14ac:dyDescent="0.2">
      <c r="A50" s="195" t="s">
        <v>452</v>
      </c>
      <c r="B50" s="130"/>
      <c r="C50" s="225">
        <v>0</v>
      </c>
      <c r="D50" s="215">
        <v>-2.9809999999999999</v>
      </c>
      <c r="E50" s="216">
        <v>-0.33300000000000002</v>
      </c>
      <c r="F50" s="217">
        <v>-1.7000000000000001E-2</v>
      </c>
      <c r="G50" s="221">
        <v>0</v>
      </c>
      <c r="H50" s="222"/>
      <c r="I50" s="223"/>
      <c r="J50" s="214"/>
    </row>
    <row r="51" spans="1:10" ht="27.75" customHeight="1" x14ac:dyDescent="0.2">
      <c r="A51" s="195" t="s">
        <v>453</v>
      </c>
      <c r="B51" s="130"/>
      <c r="C51" s="225">
        <v>0</v>
      </c>
      <c r="D51" s="215">
        <v>-3.012</v>
      </c>
      <c r="E51" s="216">
        <v>-0.309</v>
      </c>
      <c r="F51" s="217">
        <v>-1.4999999999999999E-2</v>
      </c>
      <c r="G51" s="221">
        <v>0</v>
      </c>
      <c r="H51" s="222"/>
      <c r="I51" s="223"/>
      <c r="J51" s="214"/>
    </row>
    <row r="52" spans="1:10" ht="27.75" customHeight="1" x14ac:dyDescent="0.2">
      <c r="A52" s="195" t="s">
        <v>454</v>
      </c>
      <c r="B52" s="130"/>
      <c r="C52" s="225">
        <v>0</v>
      </c>
      <c r="D52" s="215">
        <v>-2.9809999999999999</v>
      </c>
      <c r="E52" s="216">
        <v>-0.33300000000000002</v>
      </c>
      <c r="F52" s="217">
        <v>-1.7000000000000001E-2</v>
      </c>
      <c r="G52" s="221">
        <v>0</v>
      </c>
      <c r="H52" s="222"/>
      <c r="I52" s="223"/>
      <c r="J52" s="213">
        <v>0.10299999999999999</v>
      </c>
    </row>
    <row r="53" spans="1:10" ht="27.75" customHeight="1" x14ac:dyDescent="0.2">
      <c r="A53" s="195" t="s">
        <v>455</v>
      </c>
      <c r="B53" s="130"/>
      <c r="C53" s="225">
        <v>0</v>
      </c>
      <c r="D53" s="215">
        <v>-3.012</v>
      </c>
      <c r="E53" s="216">
        <v>-0.309</v>
      </c>
      <c r="F53" s="217">
        <v>-1.4999999999999999E-2</v>
      </c>
      <c r="G53" s="221">
        <v>0</v>
      </c>
      <c r="H53" s="222"/>
      <c r="I53" s="223"/>
      <c r="J53" s="213">
        <v>0.104</v>
      </c>
    </row>
    <row r="54" spans="1:10" ht="27.75" customHeight="1" x14ac:dyDescent="0.2">
      <c r="A54" s="195" t="s">
        <v>456</v>
      </c>
      <c r="B54" s="130"/>
      <c r="C54" s="225">
        <v>0</v>
      </c>
      <c r="D54" s="215">
        <v>-3.9169999999999998</v>
      </c>
      <c r="E54" s="216">
        <v>-0.26200000000000001</v>
      </c>
      <c r="F54" s="217">
        <v>-8.0000000000000002E-3</v>
      </c>
      <c r="G54" s="221">
        <v>291.75</v>
      </c>
      <c r="H54" s="222"/>
      <c r="I54" s="223"/>
      <c r="J54" s="213">
        <v>0.153</v>
      </c>
    </row>
    <row r="55" spans="1:10" ht="27.75" customHeight="1" x14ac:dyDescent="0.2">
      <c r="A55" s="195" t="s">
        <v>457</v>
      </c>
      <c r="B55" s="130"/>
      <c r="C55" s="225" t="s">
        <v>536</v>
      </c>
      <c r="D55" s="215">
        <v>2.327</v>
      </c>
      <c r="E55" s="216">
        <v>0.36399999999999999</v>
      </c>
      <c r="F55" s="217">
        <v>0.13</v>
      </c>
      <c r="G55" s="221">
        <v>1.19</v>
      </c>
      <c r="H55" s="222"/>
      <c r="I55" s="223"/>
      <c r="J55" s="214"/>
    </row>
    <row r="56" spans="1:10" ht="27.75" customHeight="1" x14ac:dyDescent="0.2">
      <c r="A56" s="195" t="s">
        <v>458</v>
      </c>
      <c r="B56" s="130"/>
      <c r="C56" s="333">
        <v>2</v>
      </c>
      <c r="D56" s="215">
        <v>2.327</v>
      </c>
      <c r="E56" s="216">
        <v>0.36399999999999999</v>
      </c>
      <c r="F56" s="217">
        <v>0.13</v>
      </c>
      <c r="G56" s="222"/>
      <c r="H56" s="222"/>
      <c r="I56" s="223"/>
      <c r="J56" s="214"/>
    </row>
    <row r="57" spans="1:10" ht="27.75" customHeight="1" x14ac:dyDescent="0.2">
      <c r="A57" s="195" t="s">
        <v>459</v>
      </c>
      <c r="B57" s="130"/>
      <c r="C57" s="225" t="s">
        <v>537</v>
      </c>
      <c r="D57" s="215">
        <v>2.37</v>
      </c>
      <c r="E57" s="216">
        <v>0.36899999999999999</v>
      </c>
      <c r="F57" s="217">
        <v>0.13</v>
      </c>
      <c r="G57" s="221">
        <v>1.68</v>
      </c>
      <c r="H57" s="222"/>
      <c r="I57" s="223"/>
      <c r="J57" s="214"/>
    </row>
    <row r="58" spans="1:10" ht="27.75" customHeight="1" x14ac:dyDescent="0.2">
      <c r="A58" s="195" t="s">
        <v>460</v>
      </c>
      <c r="B58" s="130"/>
      <c r="C58" s="333">
        <v>4</v>
      </c>
      <c r="D58" s="215">
        <v>2.37</v>
      </c>
      <c r="E58" s="216">
        <v>0.36899999999999999</v>
      </c>
      <c r="F58" s="217">
        <v>0.13</v>
      </c>
      <c r="G58" s="222"/>
      <c r="H58" s="222"/>
      <c r="I58" s="223"/>
      <c r="J58" s="214"/>
    </row>
    <row r="59" spans="1:10" ht="27.75" customHeight="1" x14ac:dyDescent="0.2">
      <c r="A59" s="195" t="s">
        <v>461</v>
      </c>
      <c r="B59" s="130"/>
      <c r="C59" s="225">
        <v>0</v>
      </c>
      <c r="D59" s="215">
        <v>1.7589999999999999</v>
      </c>
      <c r="E59" s="216">
        <v>0.27600000000000002</v>
      </c>
      <c r="F59" s="217">
        <v>0.124</v>
      </c>
      <c r="G59" s="221">
        <v>5.38</v>
      </c>
      <c r="H59" s="221">
        <v>0.69</v>
      </c>
      <c r="I59" s="224">
        <v>1.23</v>
      </c>
      <c r="J59" s="213">
        <v>5.5E-2</v>
      </c>
    </row>
    <row r="60" spans="1:10" ht="27.75" customHeight="1" x14ac:dyDescent="0.2">
      <c r="A60" s="195" t="s">
        <v>462</v>
      </c>
      <c r="B60" s="130"/>
      <c r="C60" s="225">
        <v>0</v>
      </c>
      <c r="D60" s="215">
        <v>1.8169999999999999</v>
      </c>
      <c r="E60" s="216">
        <v>0.29299999999999998</v>
      </c>
      <c r="F60" s="217">
        <v>0.187</v>
      </c>
      <c r="G60" s="221">
        <v>13.32</v>
      </c>
      <c r="H60" s="221">
        <v>1.83</v>
      </c>
      <c r="I60" s="224">
        <v>2.4300000000000002</v>
      </c>
      <c r="J60" s="213">
        <v>4.8000000000000001E-2</v>
      </c>
    </row>
    <row r="61" spans="1:10" ht="27.75" customHeight="1" x14ac:dyDescent="0.2">
      <c r="A61" s="195" t="s">
        <v>463</v>
      </c>
      <c r="B61" s="331">
        <v>601</v>
      </c>
      <c r="C61" s="225">
        <v>0</v>
      </c>
      <c r="D61" s="215">
        <v>1.696</v>
      </c>
      <c r="E61" s="216">
        <v>0.29599999999999999</v>
      </c>
      <c r="F61" s="217">
        <v>0.21</v>
      </c>
      <c r="G61" s="221">
        <v>79.56</v>
      </c>
      <c r="H61" s="221">
        <v>2.48</v>
      </c>
      <c r="I61" s="224">
        <v>3.03</v>
      </c>
      <c r="J61" s="213">
        <v>4.1000000000000002E-2</v>
      </c>
    </row>
    <row r="62" spans="1:10" ht="27.75" customHeight="1" x14ac:dyDescent="0.2">
      <c r="A62" s="195" t="s">
        <v>592</v>
      </c>
      <c r="B62" s="130"/>
      <c r="C62" s="225">
        <v>0</v>
      </c>
      <c r="D62" s="215">
        <v>1.6419999999999999</v>
      </c>
      <c r="E62" s="216">
        <v>0.159</v>
      </c>
      <c r="F62" s="217">
        <v>7.0000000000000001E-3</v>
      </c>
      <c r="G62" s="221">
        <v>5.38</v>
      </c>
      <c r="H62" s="221">
        <v>0.69</v>
      </c>
      <c r="I62" s="224">
        <v>1.23</v>
      </c>
      <c r="J62" s="213">
        <v>5.5E-2</v>
      </c>
    </row>
    <row r="63" spans="1:10" ht="27.75" customHeight="1" x14ac:dyDescent="0.2">
      <c r="A63" s="195" t="s">
        <v>593</v>
      </c>
      <c r="B63" s="130"/>
      <c r="C63" s="225">
        <v>0</v>
      </c>
      <c r="D63" s="215">
        <v>1.6339999999999999</v>
      </c>
      <c r="E63" s="216">
        <v>0.109</v>
      </c>
      <c r="F63" s="217">
        <v>3.0000000000000001E-3</v>
      </c>
      <c r="G63" s="221">
        <v>13.32</v>
      </c>
      <c r="H63" s="221">
        <v>1.83</v>
      </c>
      <c r="I63" s="224">
        <v>2.4300000000000002</v>
      </c>
      <c r="J63" s="213">
        <v>4.8000000000000001E-2</v>
      </c>
    </row>
    <row r="64" spans="1:10" ht="27.75" customHeight="1" x14ac:dyDescent="0.2">
      <c r="A64" s="195" t="s">
        <v>594</v>
      </c>
      <c r="B64" s="130"/>
      <c r="C64" s="225">
        <v>0</v>
      </c>
      <c r="D64" s="215">
        <v>1.488</v>
      </c>
      <c r="E64" s="216">
        <v>8.7999999999999995E-2</v>
      </c>
      <c r="F64" s="217">
        <v>2E-3</v>
      </c>
      <c r="G64" s="221">
        <v>79.56</v>
      </c>
      <c r="H64" s="221">
        <v>2.48</v>
      </c>
      <c r="I64" s="224">
        <v>3.03</v>
      </c>
      <c r="J64" s="213">
        <v>4.1000000000000002E-2</v>
      </c>
    </row>
    <row r="65" spans="1:10" ht="27.75" customHeight="1" x14ac:dyDescent="0.2">
      <c r="A65" s="195" t="s">
        <v>464</v>
      </c>
      <c r="B65" s="38" t="s">
        <v>570</v>
      </c>
      <c r="C65" s="225" t="s">
        <v>531</v>
      </c>
      <c r="D65" s="218">
        <v>3.488</v>
      </c>
      <c r="E65" s="219">
        <v>0.78300000000000003</v>
      </c>
      <c r="F65" s="217">
        <v>0.59399999999999997</v>
      </c>
      <c r="G65" s="222"/>
      <c r="H65" s="222"/>
      <c r="I65" s="223"/>
      <c r="J65" s="214"/>
    </row>
    <row r="66" spans="1:10" ht="27.75" customHeight="1" x14ac:dyDescent="0.2">
      <c r="A66" s="195" t="s">
        <v>465</v>
      </c>
      <c r="B66" s="130"/>
      <c r="C66" s="225">
        <v>0</v>
      </c>
      <c r="D66" s="215">
        <v>-2.31</v>
      </c>
      <c r="E66" s="216">
        <v>-0.25800000000000001</v>
      </c>
      <c r="F66" s="217">
        <v>-1.2999999999999999E-2</v>
      </c>
      <c r="G66" s="221">
        <v>0</v>
      </c>
      <c r="H66" s="222"/>
      <c r="I66" s="223"/>
      <c r="J66" s="214"/>
    </row>
    <row r="67" spans="1:10" ht="27.75" customHeight="1" x14ac:dyDescent="0.2">
      <c r="A67" s="195" t="s">
        <v>466</v>
      </c>
      <c r="B67" s="130"/>
      <c r="C67" s="225">
        <v>0</v>
      </c>
      <c r="D67" s="215">
        <v>-2.3340000000000001</v>
      </c>
      <c r="E67" s="216">
        <v>-0.23899999999999999</v>
      </c>
      <c r="F67" s="217">
        <v>-1.0999999999999999E-2</v>
      </c>
      <c r="G67" s="221">
        <v>0</v>
      </c>
      <c r="H67" s="222"/>
      <c r="I67" s="223"/>
      <c r="J67" s="214"/>
    </row>
    <row r="68" spans="1:10" ht="27.75" customHeight="1" x14ac:dyDescent="0.2">
      <c r="A68" s="195" t="s">
        <v>467</v>
      </c>
      <c r="B68" s="130"/>
      <c r="C68" s="225">
        <v>0</v>
      </c>
      <c r="D68" s="215">
        <v>-2.31</v>
      </c>
      <c r="E68" s="216">
        <v>-0.25800000000000001</v>
      </c>
      <c r="F68" s="217">
        <v>-1.2999999999999999E-2</v>
      </c>
      <c r="G68" s="221">
        <v>0</v>
      </c>
      <c r="H68" s="222"/>
      <c r="I68" s="223"/>
      <c r="J68" s="213">
        <v>0.08</v>
      </c>
    </row>
    <row r="69" spans="1:10" ht="27.75" customHeight="1" x14ac:dyDescent="0.2">
      <c r="A69" s="195" t="s">
        <v>468</v>
      </c>
      <c r="B69" s="130"/>
      <c r="C69" s="225">
        <v>0</v>
      </c>
      <c r="D69" s="215">
        <v>-2.3340000000000001</v>
      </c>
      <c r="E69" s="216">
        <v>-0.23899999999999999</v>
      </c>
      <c r="F69" s="217">
        <v>-1.0999999999999999E-2</v>
      </c>
      <c r="G69" s="221">
        <v>0</v>
      </c>
      <c r="H69" s="222"/>
      <c r="I69" s="223"/>
      <c r="J69" s="213">
        <v>8.1000000000000003E-2</v>
      </c>
    </row>
    <row r="70" spans="1:10" ht="27.75" customHeight="1" x14ac:dyDescent="0.2">
      <c r="A70" s="195" t="s">
        <v>469</v>
      </c>
      <c r="B70" s="38" t="s">
        <v>571</v>
      </c>
      <c r="C70" s="225">
        <v>0</v>
      </c>
      <c r="D70" s="215">
        <v>-3.0350000000000001</v>
      </c>
      <c r="E70" s="216">
        <v>-0.20300000000000001</v>
      </c>
      <c r="F70" s="217">
        <v>-6.0000000000000001E-3</v>
      </c>
      <c r="G70" s="221">
        <v>226.09</v>
      </c>
      <c r="H70" s="222"/>
      <c r="I70" s="223"/>
      <c r="J70" s="213">
        <v>0.11899999999999999</v>
      </c>
    </row>
    <row r="71" spans="1:10" ht="27.75" customHeight="1" x14ac:dyDescent="0.2">
      <c r="A71" s="195" t="s">
        <v>470</v>
      </c>
      <c r="B71" s="130"/>
      <c r="C71" s="225" t="s">
        <v>536</v>
      </c>
      <c r="D71" s="215">
        <v>1.7370000000000001</v>
      </c>
      <c r="E71" s="216">
        <v>0.27200000000000002</v>
      </c>
      <c r="F71" s="217">
        <v>9.7000000000000003E-2</v>
      </c>
      <c r="G71" s="221">
        <v>0.94</v>
      </c>
      <c r="H71" s="222"/>
      <c r="I71" s="223"/>
      <c r="J71" s="214"/>
    </row>
    <row r="72" spans="1:10" ht="27.75" customHeight="1" x14ac:dyDescent="0.2">
      <c r="A72" s="195" t="s">
        <v>471</v>
      </c>
      <c r="B72" s="130"/>
      <c r="C72" s="333">
        <v>2</v>
      </c>
      <c r="D72" s="215">
        <v>1.7370000000000001</v>
      </c>
      <c r="E72" s="216">
        <v>0.27200000000000002</v>
      </c>
      <c r="F72" s="217">
        <v>9.7000000000000003E-2</v>
      </c>
      <c r="G72" s="222"/>
      <c r="H72" s="222"/>
      <c r="I72" s="223"/>
      <c r="J72" s="214"/>
    </row>
    <row r="73" spans="1:10" ht="27.75" customHeight="1" x14ac:dyDescent="0.2">
      <c r="A73" s="195" t="s">
        <v>472</v>
      </c>
      <c r="B73" s="130"/>
      <c r="C73" s="225" t="s">
        <v>537</v>
      </c>
      <c r="D73" s="215">
        <v>1.7689999999999999</v>
      </c>
      <c r="E73" s="216">
        <v>0.27500000000000002</v>
      </c>
      <c r="F73" s="217">
        <v>9.7000000000000003E-2</v>
      </c>
      <c r="G73" s="221">
        <v>1.3</v>
      </c>
      <c r="H73" s="222"/>
      <c r="I73" s="223"/>
      <c r="J73" s="214"/>
    </row>
    <row r="74" spans="1:10" ht="27.75" customHeight="1" x14ac:dyDescent="0.2">
      <c r="A74" s="195" t="s">
        <v>473</v>
      </c>
      <c r="B74" s="130"/>
      <c r="C74" s="333">
        <v>4</v>
      </c>
      <c r="D74" s="215">
        <v>1.7689999999999999</v>
      </c>
      <c r="E74" s="216">
        <v>0.27500000000000002</v>
      </c>
      <c r="F74" s="217">
        <v>9.7000000000000003E-2</v>
      </c>
      <c r="G74" s="222"/>
      <c r="H74" s="222"/>
      <c r="I74" s="223"/>
      <c r="J74" s="214"/>
    </row>
    <row r="75" spans="1:10" ht="27.75" customHeight="1" x14ac:dyDescent="0.2">
      <c r="A75" s="195" t="s">
        <v>474</v>
      </c>
      <c r="B75" s="130"/>
      <c r="C75" s="225">
        <v>0</v>
      </c>
      <c r="D75" s="215">
        <v>1.3129999999999999</v>
      </c>
      <c r="E75" s="216">
        <v>0.20599999999999999</v>
      </c>
      <c r="F75" s="217">
        <v>9.2999999999999999E-2</v>
      </c>
      <c r="G75" s="221">
        <v>4.0599999999999996</v>
      </c>
      <c r="H75" s="221">
        <v>0.52</v>
      </c>
      <c r="I75" s="224">
        <v>0.92</v>
      </c>
      <c r="J75" s="213">
        <v>4.1000000000000002E-2</v>
      </c>
    </row>
    <row r="76" spans="1:10" ht="27.75" customHeight="1" x14ac:dyDescent="0.2">
      <c r="A76" s="195" t="s">
        <v>475</v>
      </c>
      <c r="B76" s="130"/>
      <c r="C76" s="225">
        <v>0</v>
      </c>
      <c r="D76" s="215">
        <v>1.3560000000000001</v>
      </c>
      <c r="E76" s="216">
        <v>0.219</v>
      </c>
      <c r="F76" s="217">
        <v>0.13900000000000001</v>
      </c>
      <c r="G76" s="221">
        <v>9.98</v>
      </c>
      <c r="H76" s="221">
        <v>1.36</v>
      </c>
      <c r="I76" s="224">
        <v>1.81</v>
      </c>
      <c r="J76" s="213">
        <v>3.5999999999999997E-2</v>
      </c>
    </row>
    <row r="77" spans="1:10" ht="27.75" customHeight="1" x14ac:dyDescent="0.2">
      <c r="A77" s="195" t="s">
        <v>476</v>
      </c>
      <c r="B77" s="130"/>
      <c r="C77" s="225">
        <v>0</v>
      </c>
      <c r="D77" s="215">
        <v>1.266</v>
      </c>
      <c r="E77" s="216">
        <v>0.221</v>
      </c>
      <c r="F77" s="217">
        <v>0.157</v>
      </c>
      <c r="G77" s="221">
        <v>59.43</v>
      </c>
      <c r="H77" s="221">
        <v>1.85</v>
      </c>
      <c r="I77" s="224">
        <v>2.2599999999999998</v>
      </c>
      <c r="J77" s="213">
        <v>3.1E-2</v>
      </c>
    </row>
    <row r="78" spans="1:10" ht="27.75" customHeight="1" x14ac:dyDescent="0.2">
      <c r="A78" s="195" t="s">
        <v>595</v>
      </c>
      <c r="B78" s="130"/>
      <c r="C78" s="225">
        <v>0</v>
      </c>
      <c r="D78" s="215">
        <v>1.226</v>
      </c>
      <c r="E78" s="216">
        <v>0.11799999999999999</v>
      </c>
      <c r="F78" s="217">
        <v>5.0000000000000001E-3</v>
      </c>
      <c r="G78" s="221">
        <v>4.0599999999999996</v>
      </c>
      <c r="H78" s="221">
        <v>0.52</v>
      </c>
      <c r="I78" s="224">
        <v>0.92</v>
      </c>
      <c r="J78" s="213">
        <v>4.1000000000000002E-2</v>
      </c>
    </row>
    <row r="79" spans="1:10" ht="27.75" customHeight="1" x14ac:dyDescent="0.2">
      <c r="A79" s="195" t="s">
        <v>596</v>
      </c>
      <c r="B79" s="130"/>
      <c r="C79" s="225">
        <v>0</v>
      </c>
      <c r="D79" s="215">
        <v>1.2190000000000001</v>
      </c>
      <c r="E79" s="216">
        <v>8.2000000000000003E-2</v>
      </c>
      <c r="F79" s="217">
        <v>2E-3</v>
      </c>
      <c r="G79" s="221">
        <v>9.98</v>
      </c>
      <c r="H79" s="221">
        <v>1.36</v>
      </c>
      <c r="I79" s="224">
        <v>1.81</v>
      </c>
      <c r="J79" s="213">
        <v>3.5999999999999997E-2</v>
      </c>
    </row>
    <row r="80" spans="1:10" ht="27.75" customHeight="1" x14ac:dyDescent="0.2">
      <c r="A80" s="195" t="s">
        <v>597</v>
      </c>
      <c r="B80" s="130"/>
      <c r="C80" s="225">
        <v>0</v>
      </c>
      <c r="D80" s="215">
        <v>1.111</v>
      </c>
      <c r="E80" s="216">
        <v>6.6000000000000003E-2</v>
      </c>
      <c r="F80" s="217">
        <v>1E-3</v>
      </c>
      <c r="G80" s="221">
        <v>59.43</v>
      </c>
      <c r="H80" s="221">
        <v>1.85</v>
      </c>
      <c r="I80" s="224">
        <v>2.2599999999999998</v>
      </c>
      <c r="J80" s="213">
        <v>3.1E-2</v>
      </c>
    </row>
    <row r="81" spans="1:10" ht="27.75" customHeight="1" x14ac:dyDescent="0.2">
      <c r="A81" s="195" t="s">
        <v>477</v>
      </c>
      <c r="B81" s="130"/>
      <c r="C81" s="225" t="s">
        <v>531</v>
      </c>
      <c r="D81" s="218">
        <v>2.6040000000000001</v>
      </c>
      <c r="E81" s="219">
        <v>0.58399999999999996</v>
      </c>
      <c r="F81" s="217">
        <v>0.44400000000000001</v>
      </c>
      <c r="G81" s="222"/>
      <c r="H81" s="222"/>
      <c r="I81" s="223"/>
      <c r="J81" s="214"/>
    </row>
    <row r="82" spans="1:10" ht="27.75" customHeight="1" x14ac:dyDescent="0.2">
      <c r="A82" s="195" t="s">
        <v>478</v>
      </c>
      <c r="B82" s="130"/>
      <c r="C82" s="225">
        <v>0</v>
      </c>
      <c r="D82" s="215">
        <v>-1.7250000000000001</v>
      </c>
      <c r="E82" s="216">
        <v>-0.193</v>
      </c>
      <c r="F82" s="217">
        <v>-0.01</v>
      </c>
      <c r="G82" s="221">
        <v>0</v>
      </c>
      <c r="H82" s="222"/>
      <c r="I82" s="223"/>
      <c r="J82" s="214"/>
    </row>
    <row r="83" spans="1:10" ht="27.75" customHeight="1" x14ac:dyDescent="0.2">
      <c r="A83" s="195" t="s">
        <v>479</v>
      </c>
      <c r="B83" s="130"/>
      <c r="C83" s="225">
        <v>0</v>
      </c>
      <c r="D83" s="215">
        <v>-1.742</v>
      </c>
      <c r="E83" s="216">
        <v>-0.17899999999999999</v>
      </c>
      <c r="F83" s="217">
        <v>-8.0000000000000002E-3</v>
      </c>
      <c r="G83" s="221">
        <v>0</v>
      </c>
      <c r="H83" s="222"/>
      <c r="I83" s="223"/>
      <c r="J83" s="214"/>
    </row>
    <row r="84" spans="1:10" ht="27.75" customHeight="1" x14ac:dyDescent="0.2">
      <c r="A84" s="195" t="s">
        <v>480</v>
      </c>
      <c r="B84" s="130"/>
      <c r="C84" s="225">
        <v>0</v>
      </c>
      <c r="D84" s="215">
        <v>-1.7250000000000001</v>
      </c>
      <c r="E84" s="216">
        <v>-0.193</v>
      </c>
      <c r="F84" s="217">
        <v>-0.01</v>
      </c>
      <c r="G84" s="221">
        <v>0</v>
      </c>
      <c r="H84" s="222"/>
      <c r="I84" s="223"/>
      <c r="J84" s="213">
        <v>0.06</v>
      </c>
    </row>
    <row r="85" spans="1:10" ht="27.75" customHeight="1" x14ac:dyDescent="0.2">
      <c r="A85" s="195" t="s">
        <v>481</v>
      </c>
      <c r="B85" s="130"/>
      <c r="C85" s="225">
        <v>0</v>
      </c>
      <c r="D85" s="215">
        <v>-1.742</v>
      </c>
      <c r="E85" s="216">
        <v>-0.17899999999999999</v>
      </c>
      <c r="F85" s="217">
        <v>-8.0000000000000002E-3</v>
      </c>
      <c r="G85" s="221">
        <v>0</v>
      </c>
      <c r="H85" s="222"/>
      <c r="I85" s="223"/>
      <c r="J85" s="213">
        <v>0.06</v>
      </c>
    </row>
    <row r="86" spans="1:10" ht="27.75" customHeight="1" x14ac:dyDescent="0.2">
      <c r="A86" s="195" t="s">
        <v>482</v>
      </c>
      <c r="B86" s="130"/>
      <c r="C86" s="225">
        <v>0</v>
      </c>
      <c r="D86" s="215">
        <v>-2.266</v>
      </c>
      <c r="E86" s="216">
        <v>-0.151</v>
      </c>
      <c r="F86" s="217">
        <v>-5.0000000000000001E-3</v>
      </c>
      <c r="G86" s="221">
        <v>168.78</v>
      </c>
      <c r="H86" s="222"/>
      <c r="I86" s="223"/>
      <c r="J86" s="213">
        <v>8.8999999999999996E-2</v>
      </c>
    </row>
    <row r="87" spans="1:10" ht="27.75" customHeight="1" x14ac:dyDescent="0.2">
      <c r="A87" s="195" t="s">
        <v>483</v>
      </c>
      <c r="B87" s="130"/>
      <c r="C87" s="225" t="s">
        <v>536</v>
      </c>
      <c r="D87" s="215">
        <v>1.254</v>
      </c>
      <c r="E87" s="216">
        <v>0.19600000000000001</v>
      </c>
      <c r="F87" s="217">
        <v>7.0000000000000007E-2</v>
      </c>
      <c r="G87" s="221">
        <v>0.73</v>
      </c>
      <c r="H87" s="222"/>
      <c r="I87" s="223"/>
      <c r="J87" s="214"/>
    </row>
    <row r="88" spans="1:10" ht="27.75" customHeight="1" x14ac:dyDescent="0.2">
      <c r="A88" s="195" t="s">
        <v>484</v>
      </c>
      <c r="B88" s="130"/>
      <c r="C88" s="333">
        <v>2</v>
      </c>
      <c r="D88" s="215">
        <v>1.254</v>
      </c>
      <c r="E88" s="216">
        <v>0.19600000000000001</v>
      </c>
      <c r="F88" s="217">
        <v>7.0000000000000007E-2</v>
      </c>
      <c r="G88" s="222"/>
      <c r="H88" s="222"/>
      <c r="I88" s="223"/>
      <c r="J88" s="214"/>
    </row>
    <row r="89" spans="1:10" ht="27.75" customHeight="1" x14ac:dyDescent="0.2">
      <c r="A89" s="195" t="s">
        <v>485</v>
      </c>
      <c r="B89" s="130"/>
      <c r="C89" s="225" t="s">
        <v>537</v>
      </c>
      <c r="D89" s="215">
        <v>1.2769999999999999</v>
      </c>
      <c r="E89" s="216">
        <v>0.19900000000000001</v>
      </c>
      <c r="F89" s="217">
        <v>7.0000000000000007E-2</v>
      </c>
      <c r="G89" s="221">
        <v>0.98</v>
      </c>
      <c r="H89" s="222"/>
      <c r="I89" s="223"/>
      <c r="J89" s="214"/>
    </row>
    <row r="90" spans="1:10" ht="27.75" customHeight="1" x14ac:dyDescent="0.2">
      <c r="A90" s="195" t="s">
        <v>486</v>
      </c>
      <c r="B90" s="130"/>
      <c r="C90" s="333">
        <v>4</v>
      </c>
      <c r="D90" s="215">
        <v>1.2769999999999999</v>
      </c>
      <c r="E90" s="216">
        <v>0.19900000000000001</v>
      </c>
      <c r="F90" s="217">
        <v>7.0000000000000007E-2</v>
      </c>
      <c r="G90" s="222"/>
      <c r="H90" s="222"/>
      <c r="I90" s="223"/>
      <c r="J90" s="214"/>
    </row>
    <row r="91" spans="1:10" ht="27.75" customHeight="1" x14ac:dyDescent="0.2">
      <c r="A91" s="195" t="s">
        <v>487</v>
      </c>
      <c r="B91" s="130"/>
      <c r="C91" s="225">
        <v>0</v>
      </c>
      <c r="D91" s="215">
        <v>0.94799999999999995</v>
      </c>
      <c r="E91" s="216">
        <v>0.14899999999999999</v>
      </c>
      <c r="F91" s="217">
        <v>6.7000000000000004E-2</v>
      </c>
      <c r="G91" s="221">
        <v>2.98</v>
      </c>
      <c r="H91" s="221">
        <v>0.37</v>
      </c>
      <c r="I91" s="224">
        <v>0.66</v>
      </c>
      <c r="J91" s="213">
        <v>0.03</v>
      </c>
    </row>
    <row r="92" spans="1:10" ht="27.75" customHeight="1" x14ac:dyDescent="0.2">
      <c r="A92" s="195" t="s">
        <v>488</v>
      </c>
      <c r="B92" s="130"/>
      <c r="C92" s="225">
        <v>0</v>
      </c>
      <c r="D92" s="215">
        <v>0.97899999999999998</v>
      </c>
      <c r="E92" s="216">
        <v>0.158</v>
      </c>
      <c r="F92" s="217">
        <v>0.10100000000000001</v>
      </c>
      <c r="G92" s="221">
        <v>7.25</v>
      </c>
      <c r="H92" s="221">
        <v>0.99</v>
      </c>
      <c r="I92" s="224">
        <v>1.31</v>
      </c>
      <c r="J92" s="213">
        <v>2.5999999999999999E-2</v>
      </c>
    </row>
    <row r="93" spans="1:10" ht="27.75" customHeight="1" x14ac:dyDescent="0.2">
      <c r="A93" s="195" t="s">
        <v>489</v>
      </c>
      <c r="B93" s="130"/>
      <c r="C93" s="225">
        <v>0</v>
      </c>
      <c r="D93" s="215">
        <v>0.91400000000000003</v>
      </c>
      <c r="E93" s="216">
        <v>0.16</v>
      </c>
      <c r="F93" s="217">
        <v>0.113</v>
      </c>
      <c r="G93" s="221">
        <v>42.95</v>
      </c>
      <c r="H93" s="221">
        <v>1.33</v>
      </c>
      <c r="I93" s="224">
        <v>1.63</v>
      </c>
      <c r="J93" s="213">
        <v>2.1999999999999999E-2</v>
      </c>
    </row>
    <row r="94" spans="1:10" ht="27.75" customHeight="1" x14ac:dyDescent="0.2">
      <c r="A94" s="195" t="s">
        <v>598</v>
      </c>
      <c r="B94" s="130"/>
      <c r="C94" s="225">
        <v>0</v>
      </c>
      <c r="D94" s="215">
        <v>0.88500000000000001</v>
      </c>
      <c r="E94" s="216">
        <v>8.5999999999999993E-2</v>
      </c>
      <c r="F94" s="217">
        <v>4.0000000000000001E-3</v>
      </c>
      <c r="G94" s="221">
        <v>2.98</v>
      </c>
      <c r="H94" s="221">
        <v>0.37</v>
      </c>
      <c r="I94" s="224">
        <v>0.66</v>
      </c>
      <c r="J94" s="213">
        <v>0.03</v>
      </c>
    </row>
    <row r="95" spans="1:10" ht="27.75" customHeight="1" x14ac:dyDescent="0.2">
      <c r="A95" s="195" t="s">
        <v>599</v>
      </c>
      <c r="B95" s="130"/>
      <c r="C95" s="225">
        <v>0</v>
      </c>
      <c r="D95" s="215">
        <v>0.88</v>
      </c>
      <c r="E95" s="216">
        <v>5.8999999999999997E-2</v>
      </c>
      <c r="F95" s="217">
        <v>2E-3</v>
      </c>
      <c r="G95" s="221">
        <v>7.25</v>
      </c>
      <c r="H95" s="221">
        <v>0.99</v>
      </c>
      <c r="I95" s="224">
        <v>1.31</v>
      </c>
      <c r="J95" s="213">
        <v>2.5999999999999999E-2</v>
      </c>
    </row>
    <row r="96" spans="1:10" ht="27.75" customHeight="1" x14ac:dyDescent="0.2">
      <c r="A96" s="195" t="s">
        <v>600</v>
      </c>
      <c r="B96" s="130"/>
      <c r="C96" s="225">
        <v>0</v>
      </c>
      <c r="D96" s="215">
        <v>0.80200000000000005</v>
      </c>
      <c r="E96" s="216">
        <v>4.7E-2</v>
      </c>
      <c r="F96" s="217">
        <v>1E-3</v>
      </c>
      <c r="G96" s="221">
        <v>42.95</v>
      </c>
      <c r="H96" s="221">
        <v>1.33</v>
      </c>
      <c r="I96" s="224">
        <v>1.63</v>
      </c>
      <c r="J96" s="213">
        <v>2.1999999999999999E-2</v>
      </c>
    </row>
    <row r="97" spans="1:10" ht="27.75" customHeight="1" x14ac:dyDescent="0.2">
      <c r="A97" s="195" t="s">
        <v>490</v>
      </c>
      <c r="B97" s="130"/>
      <c r="C97" s="225" t="s">
        <v>531</v>
      </c>
      <c r="D97" s="218">
        <v>1.879</v>
      </c>
      <c r="E97" s="219">
        <v>0.42199999999999999</v>
      </c>
      <c r="F97" s="217">
        <v>0.32</v>
      </c>
      <c r="G97" s="222"/>
      <c r="H97" s="222"/>
      <c r="I97" s="223"/>
      <c r="J97" s="214"/>
    </row>
    <row r="98" spans="1:10" ht="27.75" customHeight="1" x14ac:dyDescent="0.2">
      <c r="A98" s="195" t="s">
        <v>491</v>
      </c>
      <c r="B98" s="130"/>
      <c r="C98" s="225">
        <v>0</v>
      </c>
      <c r="D98" s="215">
        <v>-1.2450000000000001</v>
      </c>
      <c r="E98" s="216">
        <v>-0.13900000000000001</v>
      </c>
      <c r="F98" s="217">
        <v>-7.0000000000000001E-3</v>
      </c>
      <c r="G98" s="221">
        <v>0</v>
      </c>
      <c r="H98" s="222"/>
      <c r="I98" s="223"/>
      <c r="J98" s="214"/>
    </row>
    <row r="99" spans="1:10" ht="27.75" customHeight="1" x14ac:dyDescent="0.2">
      <c r="A99" s="195" t="s">
        <v>492</v>
      </c>
      <c r="B99" s="130"/>
      <c r="C99" s="225">
        <v>0</v>
      </c>
      <c r="D99" s="215">
        <v>-1.258</v>
      </c>
      <c r="E99" s="216">
        <v>-0.129</v>
      </c>
      <c r="F99" s="217">
        <v>-6.0000000000000001E-3</v>
      </c>
      <c r="G99" s="221">
        <v>0</v>
      </c>
      <c r="H99" s="222"/>
      <c r="I99" s="223"/>
      <c r="J99" s="214"/>
    </row>
    <row r="100" spans="1:10" ht="27.75" customHeight="1" x14ac:dyDescent="0.2">
      <c r="A100" s="195" t="s">
        <v>493</v>
      </c>
      <c r="B100" s="130"/>
      <c r="C100" s="225">
        <v>0</v>
      </c>
      <c r="D100" s="215">
        <v>-1.2450000000000001</v>
      </c>
      <c r="E100" s="216">
        <v>-0.13900000000000001</v>
      </c>
      <c r="F100" s="217">
        <v>-7.0000000000000001E-3</v>
      </c>
      <c r="G100" s="221">
        <v>0</v>
      </c>
      <c r="H100" s="222"/>
      <c r="I100" s="223"/>
      <c r="J100" s="213">
        <v>4.2999999999999997E-2</v>
      </c>
    </row>
    <row r="101" spans="1:10" ht="27.75" customHeight="1" x14ac:dyDescent="0.2">
      <c r="A101" s="195" t="s">
        <v>494</v>
      </c>
      <c r="B101" s="130"/>
      <c r="C101" s="225">
        <v>0</v>
      </c>
      <c r="D101" s="215">
        <v>-1.258</v>
      </c>
      <c r="E101" s="216">
        <v>-0.129</v>
      </c>
      <c r="F101" s="217">
        <v>-6.0000000000000001E-3</v>
      </c>
      <c r="G101" s="221">
        <v>0</v>
      </c>
      <c r="H101" s="222"/>
      <c r="I101" s="223"/>
      <c r="J101" s="213">
        <v>4.3999999999999997E-2</v>
      </c>
    </row>
    <row r="102" spans="1:10" ht="27.75" customHeight="1" x14ac:dyDescent="0.2">
      <c r="A102" s="195" t="s">
        <v>495</v>
      </c>
      <c r="B102" s="130"/>
      <c r="C102" s="225">
        <v>0</v>
      </c>
      <c r="D102" s="215">
        <v>-1.6359999999999999</v>
      </c>
      <c r="E102" s="216">
        <v>-0.109</v>
      </c>
      <c r="F102" s="217">
        <v>-3.0000000000000001E-3</v>
      </c>
      <c r="G102" s="221">
        <v>121.83</v>
      </c>
      <c r="H102" s="222"/>
      <c r="I102" s="223"/>
      <c r="J102" s="213">
        <v>6.4000000000000001E-2</v>
      </c>
    </row>
    <row r="103" spans="1:10" ht="27.75" customHeight="1" x14ac:dyDescent="0.2">
      <c r="A103" s="195" t="s">
        <v>496</v>
      </c>
      <c r="B103" s="130"/>
      <c r="C103" s="225" t="s">
        <v>536</v>
      </c>
      <c r="D103" s="215">
        <v>0.34699999999999998</v>
      </c>
      <c r="E103" s="216">
        <v>5.3999999999999999E-2</v>
      </c>
      <c r="F103" s="217">
        <v>1.9E-2</v>
      </c>
      <c r="G103" s="221">
        <v>0.35</v>
      </c>
      <c r="H103" s="222"/>
      <c r="I103" s="223"/>
      <c r="J103" s="214"/>
    </row>
    <row r="104" spans="1:10" ht="27.75" customHeight="1" x14ac:dyDescent="0.2">
      <c r="A104" s="195" t="s">
        <v>497</v>
      </c>
      <c r="B104" s="130"/>
      <c r="C104" s="333">
        <v>2</v>
      </c>
      <c r="D104" s="215">
        <v>0.34699999999999998</v>
      </c>
      <c r="E104" s="216">
        <v>5.3999999999999999E-2</v>
      </c>
      <c r="F104" s="217">
        <v>1.9E-2</v>
      </c>
      <c r="G104" s="222"/>
      <c r="H104" s="222"/>
      <c r="I104" s="223"/>
      <c r="J104" s="214"/>
    </row>
    <row r="105" spans="1:10" ht="27.75" customHeight="1" x14ac:dyDescent="0.2">
      <c r="A105" s="195" t="s">
        <v>498</v>
      </c>
      <c r="B105" s="130"/>
      <c r="C105" s="225" t="s">
        <v>537</v>
      </c>
      <c r="D105" s="215">
        <v>0.35399999999999998</v>
      </c>
      <c r="E105" s="216">
        <v>5.5E-2</v>
      </c>
      <c r="F105" s="217">
        <v>1.9E-2</v>
      </c>
      <c r="G105" s="221">
        <v>0.39</v>
      </c>
      <c r="H105" s="222"/>
      <c r="I105" s="223"/>
      <c r="J105" s="214"/>
    </row>
    <row r="106" spans="1:10" ht="27.75" customHeight="1" x14ac:dyDescent="0.2">
      <c r="A106" s="195" t="s">
        <v>499</v>
      </c>
      <c r="B106" s="130"/>
      <c r="C106" s="333">
        <v>4</v>
      </c>
      <c r="D106" s="215">
        <v>0.35399999999999998</v>
      </c>
      <c r="E106" s="216">
        <v>5.5E-2</v>
      </c>
      <c r="F106" s="217">
        <v>1.9E-2</v>
      </c>
      <c r="G106" s="222"/>
      <c r="H106" s="222"/>
      <c r="I106" s="223"/>
      <c r="J106" s="214"/>
    </row>
    <row r="107" spans="1:10" ht="27.75" customHeight="1" x14ac:dyDescent="0.2">
      <c r="A107" s="195" t="s">
        <v>500</v>
      </c>
      <c r="B107" s="130"/>
      <c r="C107" s="225">
        <v>0</v>
      </c>
      <c r="D107" s="215">
        <v>0.26200000000000001</v>
      </c>
      <c r="E107" s="216">
        <v>4.1000000000000002E-2</v>
      </c>
      <c r="F107" s="217">
        <v>1.9E-2</v>
      </c>
      <c r="G107" s="221">
        <v>0.94</v>
      </c>
      <c r="H107" s="221">
        <v>0.1</v>
      </c>
      <c r="I107" s="224">
        <v>0.18</v>
      </c>
      <c r="J107" s="213">
        <v>8.0000000000000002E-3</v>
      </c>
    </row>
    <row r="108" spans="1:10" ht="27.75" customHeight="1" x14ac:dyDescent="0.2">
      <c r="A108" s="195" t="s">
        <v>501</v>
      </c>
      <c r="B108" s="130"/>
      <c r="C108" s="225">
        <v>0</v>
      </c>
      <c r="D108" s="215">
        <v>0.27100000000000002</v>
      </c>
      <c r="E108" s="216">
        <v>4.3999999999999997E-2</v>
      </c>
      <c r="F108" s="217">
        <v>2.8000000000000001E-2</v>
      </c>
      <c r="G108" s="221">
        <v>2.13</v>
      </c>
      <c r="H108" s="221">
        <v>0.27</v>
      </c>
      <c r="I108" s="224">
        <v>0.36</v>
      </c>
      <c r="J108" s="213">
        <v>7.0000000000000001E-3</v>
      </c>
    </row>
    <row r="109" spans="1:10" ht="27.75" customHeight="1" x14ac:dyDescent="0.2">
      <c r="A109" s="195" t="s">
        <v>502</v>
      </c>
      <c r="B109" s="130"/>
      <c r="C109" s="225">
        <v>0</v>
      </c>
      <c r="D109" s="215">
        <v>0.253</v>
      </c>
      <c r="E109" s="216">
        <v>4.3999999999999997E-2</v>
      </c>
      <c r="F109" s="217">
        <v>3.1E-2</v>
      </c>
      <c r="G109" s="221">
        <v>12.01</v>
      </c>
      <c r="H109" s="221">
        <v>0.37</v>
      </c>
      <c r="I109" s="224">
        <v>0.45</v>
      </c>
      <c r="J109" s="213">
        <v>6.0000000000000001E-3</v>
      </c>
    </row>
    <row r="110" spans="1:10" ht="27.75" customHeight="1" x14ac:dyDescent="0.2">
      <c r="A110" s="195" t="s">
        <v>601</v>
      </c>
      <c r="B110" s="130"/>
      <c r="C110" s="225">
        <v>0</v>
      </c>
      <c r="D110" s="215">
        <v>0.245</v>
      </c>
      <c r="E110" s="216">
        <v>2.4E-2</v>
      </c>
      <c r="F110" s="217">
        <v>1E-3</v>
      </c>
      <c r="G110" s="221">
        <v>0.94</v>
      </c>
      <c r="H110" s="221">
        <v>0.1</v>
      </c>
      <c r="I110" s="224">
        <v>0.18</v>
      </c>
      <c r="J110" s="213">
        <v>8.0000000000000002E-3</v>
      </c>
    </row>
    <row r="111" spans="1:10" ht="27.75" customHeight="1" x14ac:dyDescent="0.2">
      <c r="A111" s="195" t="s">
        <v>602</v>
      </c>
      <c r="B111" s="130"/>
      <c r="C111" s="225">
        <v>0</v>
      </c>
      <c r="D111" s="215">
        <v>0.24399999999999999</v>
      </c>
      <c r="E111" s="216">
        <v>1.6E-2</v>
      </c>
      <c r="F111" s="217">
        <v>0</v>
      </c>
      <c r="G111" s="221">
        <v>2.13</v>
      </c>
      <c r="H111" s="221">
        <v>0.27</v>
      </c>
      <c r="I111" s="224">
        <v>0.36</v>
      </c>
      <c r="J111" s="213">
        <v>7.0000000000000001E-3</v>
      </c>
    </row>
    <row r="112" spans="1:10" ht="27.75" customHeight="1" x14ac:dyDescent="0.2">
      <c r="A112" s="195" t="s">
        <v>603</v>
      </c>
      <c r="B112" s="130"/>
      <c r="C112" s="225">
        <v>0</v>
      </c>
      <c r="D112" s="215">
        <v>0.222</v>
      </c>
      <c r="E112" s="216">
        <v>1.2999999999999999E-2</v>
      </c>
      <c r="F112" s="217">
        <v>0</v>
      </c>
      <c r="G112" s="221">
        <v>12.01</v>
      </c>
      <c r="H112" s="221">
        <v>0.37</v>
      </c>
      <c r="I112" s="224">
        <v>0.45</v>
      </c>
      <c r="J112" s="213">
        <v>6.0000000000000001E-3</v>
      </c>
    </row>
    <row r="113" spans="1:10" ht="27.75" customHeight="1" x14ac:dyDescent="0.2">
      <c r="A113" s="195" t="s">
        <v>503</v>
      </c>
      <c r="B113" s="130"/>
      <c r="C113" s="225" t="s">
        <v>531</v>
      </c>
      <c r="D113" s="218">
        <v>0.52</v>
      </c>
      <c r="E113" s="219">
        <v>0.11700000000000001</v>
      </c>
      <c r="F113" s="217">
        <v>8.8999999999999996E-2</v>
      </c>
      <c r="G113" s="222"/>
      <c r="H113" s="222"/>
      <c r="I113" s="223"/>
      <c r="J113" s="214"/>
    </row>
    <row r="114" spans="1:10" ht="27.75" customHeight="1" x14ac:dyDescent="0.2">
      <c r="A114" s="195" t="s">
        <v>504</v>
      </c>
      <c r="B114" s="130"/>
      <c r="C114" s="225">
        <v>0</v>
      </c>
      <c r="D114" s="215">
        <v>-0.34499999999999997</v>
      </c>
      <c r="E114" s="216">
        <v>-3.7999999999999999E-2</v>
      </c>
      <c r="F114" s="217">
        <v>-2E-3</v>
      </c>
      <c r="G114" s="221">
        <v>0</v>
      </c>
      <c r="H114" s="222"/>
      <c r="I114" s="223"/>
      <c r="J114" s="214"/>
    </row>
    <row r="115" spans="1:10" ht="27.75" customHeight="1" x14ac:dyDescent="0.2">
      <c r="A115" s="195" t="s">
        <v>505</v>
      </c>
      <c r="B115" s="130"/>
      <c r="C115" s="225">
        <v>0</v>
      </c>
      <c r="D115" s="215">
        <v>-0.34799999999999998</v>
      </c>
      <c r="E115" s="216">
        <v>-3.5999999999999997E-2</v>
      </c>
      <c r="F115" s="217">
        <v>-2E-3</v>
      </c>
      <c r="G115" s="221">
        <v>0</v>
      </c>
      <c r="H115" s="222"/>
      <c r="I115" s="223"/>
      <c r="J115" s="214"/>
    </row>
    <row r="116" spans="1:10" ht="27.75" customHeight="1" x14ac:dyDescent="0.2">
      <c r="A116" s="195" t="s">
        <v>506</v>
      </c>
      <c r="B116" s="130"/>
      <c r="C116" s="225">
        <v>0</v>
      </c>
      <c r="D116" s="215">
        <v>-0.34499999999999997</v>
      </c>
      <c r="E116" s="216">
        <v>-3.7999999999999999E-2</v>
      </c>
      <c r="F116" s="217">
        <v>-2E-3</v>
      </c>
      <c r="G116" s="221">
        <v>0</v>
      </c>
      <c r="H116" s="222"/>
      <c r="I116" s="223"/>
      <c r="J116" s="213">
        <v>1.2E-2</v>
      </c>
    </row>
    <row r="117" spans="1:10" ht="27.75" customHeight="1" x14ac:dyDescent="0.2">
      <c r="A117" s="195" t="s">
        <v>507</v>
      </c>
      <c r="B117" s="130"/>
      <c r="C117" s="225">
        <v>0</v>
      </c>
      <c r="D117" s="215">
        <v>-0.34799999999999998</v>
      </c>
      <c r="E117" s="216">
        <v>-3.5999999999999997E-2</v>
      </c>
      <c r="F117" s="217">
        <v>-2E-3</v>
      </c>
      <c r="G117" s="221">
        <v>0</v>
      </c>
      <c r="H117" s="222"/>
      <c r="I117" s="223"/>
      <c r="J117" s="213">
        <v>1.2E-2</v>
      </c>
    </row>
    <row r="118" spans="1:10" ht="27.75" customHeight="1" x14ac:dyDescent="0.2">
      <c r="A118" s="195" t="s">
        <v>508</v>
      </c>
      <c r="B118" s="130"/>
      <c r="C118" s="225">
        <v>0</v>
      </c>
      <c r="D118" s="215">
        <v>-0.45300000000000001</v>
      </c>
      <c r="E118" s="216">
        <v>-0.03</v>
      </c>
      <c r="F118" s="217">
        <v>-1E-3</v>
      </c>
      <c r="G118" s="221">
        <v>33.729999999999997</v>
      </c>
      <c r="H118" s="222"/>
      <c r="I118" s="223"/>
      <c r="J118" s="213">
        <v>1.7999999999999999E-2</v>
      </c>
    </row>
  </sheetData>
  <mergeCells count="13">
    <mergeCell ref="B10:D10"/>
    <mergeCell ref="F9:G9"/>
    <mergeCell ref="F10:G10"/>
    <mergeCell ref="H10:J10"/>
    <mergeCell ref="B1:D1"/>
    <mergeCell ref="F1:H1"/>
    <mergeCell ref="A2:J2"/>
    <mergeCell ref="A4:D4"/>
    <mergeCell ref="F4:J4"/>
    <mergeCell ref="F5:G5"/>
    <mergeCell ref="F6:G6"/>
    <mergeCell ref="F7:G7"/>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topLeftCell="A13" zoomScale="80" zoomScaleNormal="80" zoomScaleSheetLayoutView="85" zoomScalePageLayoutView="70" workbookViewId="0">
      <selection activeCell="A13" sqref="A13:XFD18"/>
    </sheetView>
  </sheetViews>
  <sheetFormatPr defaultColWidth="9.140625" defaultRowHeight="12.75" x14ac:dyDescent="0.2"/>
  <cols>
    <col min="1" max="8" width="24" style="32" customWidth="1"/>
    <col min="9" max="16384" width="9.140625" style="32"/>
  </cols>
  <sheetData>
    <row r="1" spans="1:16384" s="33" customFormat="1" ht="27.75" customHeight="1" x14ac:dyDescent="0.2">
      <c r="A1" s="91" t="s">
        <v>26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c r="XEO1" s="32"/>
      <c r="XEP1" s="32"/>
      <c r="XEQ1" s="32"/>
      <c r="XER1" s="32"/>
      <c r="XES1" s="32"/>
      <c r="XET1" s="32"/>
      <c r="XEU1" s="32"/>
      <c r="XEV1" s="32"/>
      <c r="XEW1" s="32"/>
      <c r="XEX1" s="32"/>
      <c r="XEY1" s="32"/>
      <c r="XEZ1" s="32"/>
      <c r="XFA1" s="32"/>
      <c r="XFB1" s="32"/>
      <c r="XFC1" s="32"/>
      <c r="XFD1" s="32"/>
    </row>
    <row r="2" spans="1:16384" s="33" customFormat="1" ht="44.25" customHeight="1" x14ac:dyDescent="0.2">
      <c r="A2" s="298" t="s">
        <v>401</v>
      </c>
      <c r="B2" s="298"/>
      <c r="C2" s="298"/>
      <c r="D2" s="298"/>
      <c r="E2" s="298"/>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c r="XES2" s="32"/>
      <c r="XET2" s="32"/>
      <c r="XEU2" s="32"/>
      <c r="XEV2" s="32"/>
      <c r="XEW2" s="32"/>
      <c r="XEX2" s="32"/>
      <c r="XEY2" s="32"/>
      <c r="XEZ2" s="32"/>
      <c r="XFA2" s="32"/>
      <c r="XFB2" s="32"/>
      <c r="XFC2" s="32"/>
      <c r="XFD2" s="32"/>
    </row>
    <row r="3" spans="1:16384" ht="47.25" customHeight="1" x14ac:dyDescent="0.2">
      <c r="A3" s="242" t="str">
        <f>Overview!B4&amp; " - Illustrative LLFs for year beginning "&amp;Overview!D4</f>
        <v>Fulcrum Electricity Assets Limited - GSP_H - Illustrative LLFs for year beginning 1 April 2021</v>
      </c>
      <c r="B3" s="242"/>
      <c r="C3" s="242"/>
      <c r="D3" s="242"/>
      <c r="E3" s="242"/>
      <c r="F3" s="242"/>
      <c r="G3" s="242"/>
    </row>
    <row r="4" spans="1:16384" ht="21" customHeight="1" x14ac:dyDescent="0.2">
      <c r="A4" s="297" t="s">
        <v>27</v>
      </c>
      <c r="B4" s="297"/>
      <c r="C4" s="92" t="s">
        <v>75</v>
      </c>
      <c r="D4" s="92" t="s">
        <v>76</v>
      </c>
      <c r="E4" s="92" t="s">
        <v>77</v>
      </c>
      <c r="F4" s="92" t="s">
        <v>78</v>
      </c>
      <c r="G4" s="92" t="s">
        <v>79</v>
      </c>
    </row>
    <row r="5" spans="1:16384" ht="21" customHeight="1" x14ac:dyDescent="0.2">
      <c r="A5" s="297"/>
      <c r="B5" s="297"/>
      <c r="C5" s="92" t="s">
        <v>80</v>
      </c>
      <c r="D5" s="92" t="s">
        <v>81</v>
      </c>
      <c r="E5" s="92" t="s">
        <v>82</v>
      </c>
      <c r="F5" s="92" t="s">
        <v>83</v>
      </c>
      <c r="G5" s="92" t="s">
        <v>84</v>
      </c>
    </row>
    <row r="6" spans="1:16384" ht="45" customHeight="1" x14ac:dyDescent="0.2">
      <c r="A6" s="234" t="s">
        <v>544</v>
      </c>
      <c r="B6" s="236"/>
      <c r="C6" s="173" t="s">
        <v>539</v>
      </c>
      <c r="D6" s="174" t="s">
        <v>540</v>
      </c>
      <c r="E6" s="164" t="s">
        <v>541</v>
      </c>
      <c r="F6" s="30" t="s">
        <v>542</v>
      </c>
      <c r="G6" s="165"/>
    </row>
    <row r="7" spans="1:16384" ht="48.6" customHeight="1" x14ac:dyDescent="0.2">
      <c r="A7" s="234" t="s">
        <v>545</v>
      </c>
      <c r="B7" s="236"/>
      <c r="C7" s="175"/>
      <c r="D7" s="175"/>
      <c r="E7" s="164" t="s">
        <v>543</v>
      </c>
      <c r="F7" s="30" t="s">
        <v>542</v>
      </c>
      <c r="G7" s="165"/>
    </row>
    <row r="8" spans="1:16384" s="23" customFormat="1" ht="27" customHeight="1" x14ac:dyDescent="0.2">
      <c r="A8" s="263" t="s">
        <v>36</v>
      </c>
      <c r="B8" s="263"/>
      <c r="C8" s="299" t="s">
        <v>37</v>
      </c>
      <c r="D8" s="300"/>
      <c r="E8" s="300"/>
      <c r="F8" s="300"/>
      <c r="G8" s="301"/>
    </row>
    <row r="9" spans="1:16384" x14ac:dyDescent="0.2">
      <c r="B9" s="93"/>
      <c r="C9" s="93"/>
      <c r="D9" s="93"/>
      <c r="E9" s="93"/>
    </row>
    <row r="10" spans="1:16384" ht="21" customHeight="1" x14ac:dyDescent="0.2">
      <c r="A10" s="297" t="s">
        <v>85</v>
      </c>
      <c r="B10" s="297"/>
      <c r="C10" s="297"/>
      <c r="D10" s="297"/>
      <c r="E10" s="297"/>
      <c r="F10" s="297"/>
      <c r="G10" s="297"/>
      <c r="H10" s="297"/>
    </row>
    <row r="11" spans="1:16384" ht="21" customHeight="1" x14ac:dyDescent="0.2">
      <c r="A11" s="297" t="s">
        <v>86</v>
      </c>
      <c r="B11" s="297"/>
      <c r="C11" s="297"/>
      <c r="D11" s="297"/>
      <c r="E11" s="297"/>
      <c r="F11" s="297"/>
      <c r="G11" s="297"/>
      <c r="H11" s="297"/>
    </row>
    <row r="12" spans="1:16384" ht="21" customHeight="1" x14ac:dyDescent="0.2">
      <c r="A12" s="297" t="s">
        <v>87</v>
      </c>
      <c r="B12" s="297"/>
      <c r="C12" s="94" t="s">
        <v>75</v>
      </c>
      <c r="D12" s="94" t="s">
        <v>76</v>
      </c>
      <c r="E12" s="94" t="s">
        <v>77</v>
      </c>
      <c r="F12" s="94" t="s">
        <v>78</v>
      </c>
      <c r="G12" s="94" t="s">
        <v>79</v>
      </c>
      <c r="H12" s="178" t="s">
        <v>88</v>
      </c>
    </row>
    <row r="13" spans="1:16384" ht="70.150000000000006" customHeight="1" x14ac:dyDescent="0.2">
      <c r="A13" s="302" t="s">
        <v>89</v>
      </c>
      <c r="B13" s="302"/>
      <c r="C13" s="127"/>
      <c r="D13" s="95"/>
      <c r="E13" s="95"/>
      <c r="F13" s="95"/>
      <c r="G13" s="177"/>
      <c r="H13" s="182" t="s">
        <v>579</v>
      </c>
    </row>
    <row r="14" spans="1:16384" ht="70.150000000000006" customHeight="1" x14ac:dyDescent="0.2">
      <c r="A14" s="302" t="s">
        <v>90</v>
      </c>
      <c r="B14" s="302"/>
      <c r="C14" s="127"/>
      <c r="D14" s="95"/>
      <c r="E14" s="95"/>
      <c r="F14" s="95"/>
      <c r="G14" s="177"/>
      <c r="H14" s="180"/>
    </row>
    <row r="15" spans="1:16384" ht="70.150000000000006" customHeight="1" x14ac:dyDescent="0.2">
      <c r="A15" s="302" t="s">
        <v>91</v>
      </c>
      <c r="B15" s="302"/>
      <c r="C15" s="127"/>
      <c r="D15" s="95"/>
      <c r="E15" s="95"/>
      <c r="F15" s="95"/>
      <c r="G15" s="177"/>
      <c r="H15" s="180" t="s">
        <v>580</v>
      </c>
    </row>
    <row r="16" spans="1:16384" ht="70.150000000000006" customHeight="1" x14ac:dyDescent="0.2">
      <c r="A16" s="302" t="s">
        <v>92</v>
      </c>
      <c r="B16" s="302"/>
      <c r="C16" s="95"/>
      <c r="D16" s="95"/>
      <c r="E16" s="95"/>
      <c r="F16" s="95"/>
      <c r="G16" s="177"/>
      <c r="H16" s="181" t="s">
        <v>581</v>
      </c>
    </row>
    <row r="17" spans="1:8" ht="70.150000000000006" customHeight="1" x14ac:dyDescent="0.2">
      <c r="A17" s="302" t="s">
        <v>93</v>
      </c>
      <c r="B17" s="302"/>
      <c r="C17" s="127"/>
      <c r="D17" s="95"/>
      <c r="E17" s="95"/>
      <c r="F17" s="95"/>
      <c r="G17" s="177"/>
      <c r="H17" s="180" t="s">
        <v>570</v>
      </c>
    </row>
    <row r="18" spans="1:8" ht="70.150000000000006" customHeight="1" x14ac:dyDescent="0.2">
      <c r="A18" s="302" t="s">
        <v>94</v>
      </c>
      <c r="B18" s="302"/>
      <c r="C18" s="127"/>
      <c r="D18" s="95"/>
      <c r="E18" s="95"/>
      <c r="F18" s="95"/>
      <c r="G18" s="95"/>
      <c r="H18" s="179"/>
    </row>
    <row r="19" spans="1:8" ht="21" customHeight="1" x14ac:dyDescent="0.2"/>
    <row r="20" spans="1:8" ht="19.5" customHeight="1" x14ac:dyDescent="0.2">
      <c r="A20" s="297" t="s">
        <v>95</v>
      </c>
      <c r="B20" s="297"/>
      <c r="C20" s="297"/>
      <c r="D20" s="297"/>
      <c r="E20" s="297"/>
      <c r="F20" s="297"/>
      <c r="G20" s="297"/>
      <c r="H20" s="297"/>
    </row>
    <row r="21" spans="1:8" x14ac:dyDescent="0.2">
      <c r="A21" s="297" t="s">
        <v>96</v>
      </c>
      <c r="B21" s="297"/>
      <c r="C21" s="297"/>
      <c r="D21" s="297"/>
      <c r="E21" s="297"/>
      <c r="F21" s="297"/>
      <c r="G21" s="297"/>
      <c r="H21" s="297"/>
    </row>
    <row r="22" spans="1:8" x14ac:dyDescent="0.2">
      <c r="A22" s="92" t="s">
        <v>51</v>
      </c>
      <c r="B22" s="297" t="s">
        <v>97</v>
      </c>
      <c r="C22" s="297"/>
      <c r="D22" s="92" t="s">
        <v>75</v>
      </c>
      <c r="E22" s="92" t="s">
        <v>76</v>
      </c>
      <c r="F22" s="92" t="s">
        <v>77</v>
      </c>
      <c r="G22" s="92" t="s">
        <v>78</v>
      </c>
      <c r="H22" s="92" t="s">
        <v>79</v>
      </c>
    </row>
    <row r="23" spans="1:8" ht="22.5" customHeight="1" x14ac:dyDescent="0.2">
      <c r="A23" s="303" t="s">
        <v>398</v>
      </c>
      <c r="B23" s="304"/>
      <c r="C23" s="304"/>
      <c r="D23" s="304"/>
      <c r="E23" s="304"/>
      <c r="F23" s="304"/>
      <c r="G23" s="304"/>
      <c r="H23" s="305"/>
    </row>
    <row r="24" spans="1:8" ht="18" customHeight="1" x14ac:dyDescent="0.2"/>
    <row r="25" spans="1:8" ht="20.25" customHeight="1" x14ac:dyDescent="0.2">
      <c r="A25" s="297" t="s">
        <v>95</v>
      </c>
      <c r="B25" s="297"/>
      <c r="C25" s="297"/>
      <c r="D25" s="297"/>
      <c r="E25" s="297"/>
      <c r="F25" s="297"/>
      <c r="G25" s="297"/>
      <c r="H25" s="297"/>
    </row>
    <row r="26" spans="1:8" x14ac:dyDescent="0.2">
      <c r="A26" s="297" t="s">
        <v>98</v>
      </c>
      <c r="B26" s="297"/>
      <c r="C26" s="297"/>
      <c r="D26" s="297"/>
      <c r="E26" s="297"/>
      <c r="F26" s="297"/>
      <c r="G26" s="297"/>
      <c r="H26" s="297"/>
    </row>
    <row r="27" spans="1:8" x14ac:dyDescent="0.2">
      <c r="A27" s="92" t="s">
        <v>51</v>
      </c>
      <c r="B27" s="297" t="s">
        <v>97</v>
      </c>
      <c r="C27" s="297"/>
      <c r="D27" s="92" t="s">
        <v>75</v>
      </c>
      <c r="E27" s="92" t="s">
        <v>76</v>
      </c>
      <c r="F27" s="92" t="s">
        <v>77</v>
      </c>
      <c r="G27" s="92" t="s">
        <v>78</v>
      </c>
      <c r="H27" s="92" t="s">
        <v>79</v>
      </c>
    </row>
    <row r="28" spans="1:8" ht="20.25" customHeight="1" x14ac:dyDescent="0.2">
      <c r="A28" s="303" t="s">
        <v>398</v>
      </c>
      <c r="B28" s="304"/>
      <c r="C28" s="304"/>
      <c r="D28" s="304"/>
      <c r="E28" s="304"/>
      <c r="F28" s="304"/>
      <c r="G28" s="304"/>
      <c r="H28" s="305"/>
    </row>
    <row r="29" spans="1:8" ht="19.5" customHeight="1" x14ac:dyDescent="0.2"/>
    <row r="30" spans="1:8" ht="19.5" customHeight="1" x14ac:dyDescent="0.2">
      <c r="A30" s="306" t="s">
        <v>99</v>
      </c>
      <c r="B30" s="297"/>
      <c r="C30" s="297"/>
      <c r="D30" s="297"/>
      <c r="E30" s="297"/>
      <c r="F30" s="297"/>
      <c r="G30" s="297"/>
      <c r="H30" s="297"/>
    </row>
    <row r="31" spans="1:8" x14ac:dyDescent="0.2">
      <c r="A31" s="92" t="s">
        <v>100</v>
      </c>
      <c r="B31" s="297" t="s">
        <v>97</v>
      </c>
      <c r="C31" s="297"/>
      <c r="D31" s="92" t="s">
        <v>75</v>
      </c>
      <c r="E31" s="92" t="s">
        <v>76</v>
      </c>
      <c r="F31" s="92" t="s">
        <v>77</v>
      </c>
      <c r="G31" s="92" t="s">
        <v>78</v>
      </c>
      <c r="H31" s="92" t="s">
        <v>79</v>
      </c>
    </row>
    <row r="32" spans="1:8" ht="21" customHeight="1" x14ac:dyDescent="0.2">
      <c r="A32" s="303" t="s">
        <v>398</v>
      </c>
      <c r="B32" s="304"/>
      <c r="C32" s="304"/>
      <c r="D32" s="304"/>
      <c r="E32" s="304"/>
      <c r="F32" s="304"/>
      <c r="G32" s="304"/>
      <c r="H32" s="305"/>
    </row>
  </sheetData>
  <mergeCells count="27">
    <mergeCell ref="B27:C27"/>
    <mergeCell ref="A28:H28"/>
    <mergeCell ref="A30:H30"/>
    <mergeCell ref="B31:C31"/>
    <mergeCell ref="A32:H32"/>
    <mergeCell ref="A26:H26"/>
    <mergeCell ref="A13:B13"/>
    <mergeCell ref="A14:B14"/>
    <mergeCell ref="A15:B15"/>
    <mergeCell ref="A16:B16"/>
    <mergeCell ref="A17:B17"/>
    <mergeCell ref="A18:B18"/>
    <mergeCell ref="A20:H20"/>
    <mergeCell ref="A21:H21"/>
    <mergeCell ref="B22:C22"/>
    <mergeCell ref="A23:H23"/>
    <mergeCell ref="A25:H25"/>
    <mergeCell ref="A12:B12"/>
    <mergeCell ref="A2:E2"/>
    <mergeCell ref="A3:G3"/>
    <mergeCell ref="A4:B5"/>
    <mergeCell ref="A6:B6"/>
    <mergeCell ref="A7:B7"/>
    <mergeCell ref="A8:B8"/>
    <mergeCell ref="C8:G8"/>
    <mergeCell ref="A10:H10"/>
    <mergeCell ref="A11:H11"/>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7"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39" t="s">
        <v>26</v>
      </c>
      <c r="B1" s="39"/>
      <c r="C1" s="39"/>
      <c r="F1" s="96"/>
      <c r="G1" s="308" t="s">
        <v>510</v>
      </c>
      <c r="H1" s="309"/>
    </row>
    <row r="2" spans="1:17" ht="27.75" customHeight="1" x14ac:dyDescent="0.2">
      <c r="A2" s="310" t="s">
        <v>509</v>
      </c>
      <c r="B2" s="311"/>
      <c r="C2" s="311"/>
      <c r="D2" s="267"/>
      <c r="E2" s="267"/>
      <c r="F2" s="267"/>
      <c r="G2" s="267"/>
      <c r="H2" s="267"/>
      <c r="I2" s="267"/>
      <c r="J2" s="267"/>
      <c r="K2" s="267"/>
      <c r="L2" s="267"/>
      <c r="M2" s="267"/>
      <c r="N2" s="267"/>
      <c r="O2" s="268"/>
    </row>
    <row r="3" spans="1:17" ht="17.25" customHeight="1" x14ac:dyDescent="0.2">
      <c r="A3" s="39"/>
      <c r="B3" s="39"/>
      <c r="C3" s="39"/>
      <c r="F3" s="96"/>
    </row>
    <row r="4" spans="1:17" s="97" customFormat="1" ht="25.5" customHeight="1" x14ac:dyDescent="0.2">
      <c r="A4" s="266" t="str">
        <f>Overview!B4&amp; " - Effective from "&amp;Overview!D4&amp;" - "&amp;Overview!E4&amp;" new designated EHV charges"</f>
        <v>Fulcrum Electricity Assets Limited - GSP_H - Effective from 1 April 2021 - FINAL new designated EHV charges</v>
      </c>
      <c r="B4" s="267"/>
      <c r="C4" s="267"/>
      <c r="D4" s="267"/>
      <c r="E4" s="267"/>
      <c r="F4" s="267"/>
      <c r="G4" s="267"/>
      <c r="H4" s="267"/>
      <c r="I4" s="267"/>
      <c r="J4" s="267"/>
      <c r="K4" s="267"/>
      <c r="L4" s="267"/>
      <c r="M4" s="267"/>
      <c r="N4" s="267"/>
      <c r="O4" s="268"/>
    </row>
    <row r="5" spans="1:17" ht="69.75" customHeight="1" x14ac:dyDescent="0.2">
      <c r="A5" s="34" t="s">
        <v>50</v>
      </c>
      <c r="B5" s="34" t="s">
        <v>51</v>
      </c>
      <c r="C5" s="34" t="s">
        <v>52</v>
      </c>
      <c r="D5" s="34" t="s">
        <v>65</v>
      </c>
      <c r="E5" s="34" t="s">
        <v>51</v>
      </c>
      <c r="F5" s="34" t="s">
        <v>54</v>
      </c>
      <c r="G5" s="98" t="s">
        <v>55</v>
      </c>
      <c r="H5" s="98" t="str">
        <f>'Annex 2 EHV charges'!H9</f>
        <v>Import
Super Red
unit charge
(p/kWh)</v>
      </c>
      <c r="I5" s="98" t="str">
        <f>'Annex 2 EHV charges'!I9</f>
        <v>Import
fixed charge
(p/day)</v>
      </c>
      <c r="J5" s="98" t="str">
        <f>'Annex 2 EHV charges'!J9</f>
        <v>Import
capacity charge
(p/kVA/day)</v>
      </c>
      <c r="K5" s="98" t="str">
        <f>'Annex 2 EHV charges'!K9</f>
        <v>Import
exceeded capacity charge
(p/kVA/day)</v>
      </c>
      <c r="L5" s="98" t="str">
        <f>'Annex 2 EHV charges'!L9</f>
        <v>Export
Super Red
unit charge
(p/kWh)</v>
      </c>
      <c r="M5" s="98" t="str">
        <f>'Annex 2 EHV charges'!M9</f>
        <v>Export
fixed charge
(p/day)</v>
      </c>
      <c r="N5" s="98" t="str">
        <f>'Annex 2 EHV charges'!N9</f>
        <v>Export
capacity charge
(p/kVA/day)</v>
      </c>
      <c r="O5" s="98" t="str">
        <f>'Annex 2 EHV charges'!O9</f>
        <v>Export
exceeded capacity charge
(p/kVA/day)</v>
      </c>
    </row>
    <row r="6" spans="1:17" ht="22.5" customHeight="1" x14ac:dyDescent="0.2">
      <c r="A6" s="307" t="s">
        <v>101</v>
      </c>
      <c r="B6" s="261"/>
      <c r="C6" s="261"/>
      <c r="D6" s="261"/>
      <c r="E6" s="261"/>
      <c r="F6" s="261"/>
      <c r="G6" s="261"/>
      <c r="H6" s="261"/>
      <c r="I6" s="261"/>
      <c r="J6" s="261"/>
      <c r="K6" s="261"/>
      <c r="L6" s="261"/>
      <c r="M6" s="261"/>
      <c r="N6" s="261"/>
      <c r="O6" s="262"/>
    </row>
    <row r="8" spans="1:17" ht="27.75" customHeight="1" x14ac:dyDescent="0.2">
      <c r="A8" s="266" t="str">
        <f>Overview!B4&amp; " - Effective from "&amp;Overview!D4&amp;" - "&amp;Overview!E4&amp;" new designated EHV line loss factors"</f>
        <v>Fulcrum Electricity Assets Limited - GSP_H - Effective from 1 April 2021 - FINAL new designated EHV line loss factors</v>
      </c>
      <c r="B8" s="267"/>
      <c r="C8" s="267"/>
      <c r="D8" s="267"/>
      <c r="E8" s="267"/>
      <c r="F8" s="267"/>
      <c r="G8" s="267"/>
      <c r="H8" s="267"/>
      <c r="I8" s="267"/>
      <c r="J8" s="267"/>
      <c r="K8" s="267"/>
      <c r="L8" s="267"/>
      <c r="M8" s="267"/>
      <c r="N8" s="267"/>
      <c r="O8" s="267"/>
      <c r="P8" s="267"/>
      <c r="Q8" s="268"/>
    </row>
    <row r="9" spans="1:17" ht="62.25" customHeight="1" x14ac:dyDescent="0.2">
      <c r="A9" s="34" t="s">
        <v>50</v>
      </c>
      <c r="B9" s="34" t="s">
        <v>51</v>
      </c>
      <c r="C9" s="34" t="s">
        <v>52</v>
      </c>
      <c r="D9" s="34" t="s">
        <v>65</v>
      </c>
      <c r="E9" s="34" t="s">
        <v>51</v>
      </c>
      <c r="F9" s="34" t="s">
        <v>54</v>
      </c>
      <c r="G9" s="98" t="s">
        <v>55</v>
      </c>
      <c r="H9" s="99" t="s">
        <v>102</v>
      </c>
      <c r="I9" s="99" t="s">
        <v>103</v>
      </c>
      <c r="J9" s="99" t="s">
        <v>104</v>
      </c>
      <c r="K9" s="99" t="s">
        <v>105</v>
      </c>
      <c r="L9" s="99" t="s">
        <v>106</v>
      </c>
      <c r="M9" s="100" t="s">
        <v>107</v>
      </c>
      <c r="N9" s="100" t="s">
        <v>108</v>
      </c>
      <c r="O9" s="100" t="s">
        <v>109</v>
      </c>
      <c r="P9" s="100" t="s">
        <v>110</v>
      </c>
      <c r="Q9" s="100" t="s">
        <v>111</v>
      </c>
    </row>
    <row r="10" spans="1:17" ht="22.5" customHeight="1" x14ac:dyDescent="0.2">
      <c r="A10" s="307" t="s">
        <v>101</v>
      </c>
      <c r="B10" s="261"/>
      <c r="C10" s="261"/>
      <c r="D10" s="261"/>
      <c r="E10" s="261"/>
      <c r="F10" s="261"/>
      <c r="G10" s="261"/>
      <c r="H10" s="261"/>
      <c r="I10" s="261"/>
      <c r="J10" s="261"/>
      <c r="K10" s="261"/>
      <c r="L10" s="261"/>
      <c r="M10" s="261"/>
      <c r="N10" s="261"/>
      <c r="O10" s="262"/>
      <c r="P10" s="101"/>
      <c r="Q10" s="101"/>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7DC0-D47E-473B-9134-B1CE78CD9620}">
  <dimension ref="A1:G45"/>
  <sheetViews>
    <sheetView zoomScale="80" zoomScaleNormal="80" workbookViewId="0">
      <selection activeCell="O17" sqref="O17"/>
    </sheetView>
  </sheetViews>
  <sheetFormatPr defaultColWidth="9.28515625" defaultRowHeight="12.75" x14ac:dyDescent="0.2"/>
  <cols>
    <col min="1" max="1" width="38.5703125" style="184" customWidth="1"/>
    <col min="2" max="2" width="23.28515625" style="184" customWidth="1"/>
    <col min="3" max="3" width="12.7109375" style="184" customWidth="1"/>
    <col min="4" max="4" width="16" style="184" customWidth="1"/>
    <col min="5" max="5" width="17.7109375" style="184" customWidth="1"/>
    <col min="6" max="6" width="23.7109375" style="184" customWidth="1"/>
    <col min="7" max="16384" width="9.28515625" style="184"/>
  </cols>
  <sheetData>
    <row r="1" spans="1:7" x14ac:dyDescent="0.2">
      <c r="A1" s="183" t="s">
        <v>26</v>
      </c>
    </row>
    <row r="2" spans="1:7" s="186" customFormat="1" ht="51.75" customHeight="1" x14ac:dyDescent="0.2">
      <c r="A2" s="296" t="str">
        <f>Overview!B4&amp; " - Effective from "&amp;Overview!D4&amp;" - "&amp;Overview!F4&amp;" Supplier of Last Resort and Eligible Bad Debt Pass - Through Costs"</f>
        <v>Fulcrum Electricity Assets Limited - GSP_H - Effective from 1 April 2021 -  Supplier of Last Resort and Eligible Bad Debt Pass - Through Costs</v>
      </c>
      <c r="B2" s="296"/>
      <c r="C2" s="296"/>
      <c r="D2" s="296"/>
      <c r="E2" s="296"/>
      <c r="F2" s="296"/>
      <c r="G2" s="185"/>
    </row>
    <row r="4" spans="1:7" ht="63.75" x14ac:dyDescent="0.2">
      <c r="A4" s="44" t="s">
        <v>38</v>
      </c>
      <c r="B4" s="45" t="s">
        <v>572</v>
      </c>
      <c r="C4" s="45" t="s">
        <v>40</v>
      </c>
      <c r="D4" s="45" t="s">
        <v>573</v>
      </c>
      <c r="E4" s="45" t="s">
        <v>574</v>
      </c>
      <c r="F4" s="45" t="s">
        <v>575</v>
      </c>
    </row>
    <row r="5" spans="1:7" ht="15" x14ac:dyDescent="0.2">
      <c r="A5" s="187" t="s">
        <v>407</v>
      </c>
      <c r="B5" s="188"/>
      <c r="C5" s="189" t="s">
        <v>536</v>
      </c>
      <c r="D5" s="190">
        <v>0.03</v>
      </c>
      <c r="E5" s="191"/>
      <c r="F5" s="190">
        <v>0.16</v>
      </c>
    </row>
    <row r="6" spans="1:7" ht="15" x14ac:dyDescent="0.2">
      <c r="A6" s="187" t="s">
        <v>409</v>
      </c>
      <c r="B6" s="188"/>
      <c r="C6" s="189" t="s">
        <v>537</v>
      </c>
      <c r="D6" s="192"/>
      <c r="E6" s="192"/>
      <c r="F6" s="190">
        <v>0.16</v>
      </c>
    </row>
    <row r="7" spans="1:7" ht="15" x14ac:dyDescent="0.2">
      <c r="A7" s="187" t="s">
        <v>411</v>
      </c>
      <c r="B7" s="193"/>
      <c r="C7" s="189">
        <v>0</v>
      </c>
      <c r="D7" s="192"/>
      <c r="E7" s="192"/>
      <c r="F7" s="190">
        <v>0.16</v>
      </c>
    </row>
    <row r="8" spans="1:7" ht="15" x14ac:dyDescent="0.2">
      <c r="A8" s="187" t="s">
        <v>412</v>
      </c>
      <c r="B8" s="194"/>
      <c r="C8" s="189">
        <v>0</v>
      </c>
      <c r="D8" s="192"/>
      <c r="E8" s="192"/>
      <c r="F8" s="190">
        <v>0.16</v>
      </c>
    </row>
    <row r="9" spans="1:7" ht="15" x14ac:dyDescent="0.2">
      <c r="A9" s="187" t="s">
        <v>413</v>
      </c>
      <c r="B9" s="193"/>
      <c r="C9" s="189">
        <v>0</v>
      </c>
      <c r="D9" s="192"/>
      <c r="E9" s="192"/>
      <c r="F9" s="190">
        <v>0.16</v>
      </c>
    </row>
    <row r="10" spans="1:7" ht="15" x14ac:dyDescent="0.2">
      <c r="A10" s="195" t="s">
        <v>423</v>
      </c>
      <c r="B10" s="196"/>
      <c r="C10" s="189" t="s">
        <v>536</v>
      </c>
      <c r="D10" s="190">
        <v>0.03</v>
      </c>
      <c r="E10" s="191"/>
      <c r="F10" s="190">
        <v>0.16</v>
      </c>
    </row>
    <row r="11" spans="1:7" ht="15" x14ac:dyDescent="0.2">
      <c r="A11" s="195" t="s">
        <v>425</v>
      </c>
      <c r="B11" s="196"/>
      <c r="C11" s="189" t="s">
        <v>537</v>
      </c>
      <c r="D11" s="192"/>
      <c r="E11" s="192"/>
      <c r="F11" s="190">
        <v>0.16</v>
      </c>
    </row>
    <row r="12" spans="1:7" ht="15" x14ac:dyDescent="0.2">
      <c r="A12" s="195" t="s">
        <v>427</v>
      </c>
      <c r="B12" s="196"/>
      <c r="C12" s="189">
        <v>0</v>
      </c>
      <c r="D12" s="192"/>
      <c r="E12" s="192"/>
      <c r="F12" s="190">
        <v>0.16</v>
      </c>
    </row>
    <row r="13" spans="1:7" ht="15" x14ac:dyDescent="0.2">
      <c r="A13" s="197" t="s">
        <v>431</v>
      </c>
      <c r="B13" s="196"/>
      <c r="C13" s="189" t="s">
        <v>536</v>
      </c>
      <c r="D13" s="190">
        <v>0.03</v>
      </c>
      <c r="E13" s="191"/>
      <c r="F13" s="190">
        <v>0.16</v>
      </c>
    </row>
    <row r="14" spans="1:7" ht="15" x14ac:dyDescent="0.2">
      <c r="A14" s="197" t="s">
        <v>433</v>
      </c>
      <c r="B14" s="196"/>
      <c r="C14" s="189" t="s">
        <v>537</v>
      </c>
      <c r="D14" s="192"/>
      <c r="E14" s="192"/>
      <c r="F14" s="190">
        <v>0.16</v>
      </c>
    </row>
    <row r="15" spans="1:7" ht="15" x14ac:dyDescent="0.2">
      <c r="A15" s="197" t="s">
        <v>435</v>
      </c>
      <c r="B15" s="196"/>
      <c r="C15" s="189">
        <v>0</v>
      </c>
      <c r="D15" s="192"/>
      <c r="E15" s="192"/>
      <c r="F15" s="190">
        <v>0.16</v>
      </c>
    </row>
    <row r="16" spans="1:7" ht="15" x14ac:dyDescent="0.2">
      <c r="A16" s="197" t="s">
        <v>436</v>
      </c>
      <c r="B16" s="196"/>
      <c r="C16" s="189">
        <v>0</v>
      </c>
      <c r="D16" s="192"/>
      <c r="E16" s="192"/>
      <c r="F16" s="190">
        <v>0.16</v>
      </c>
    </row>
    <row r="17" spans="1:6" ht="15" x14ac:dyDescent="0.2">
      <c r="A17" s="197" t="s">
        <v>437</v>
      </c>
      <c r="B17" s="196"/>
      <c r="C17" s="189">
        <v>0</v>
      </c>
      <c r="D17" s="192"/>
      <c r="E17" s="192"/>
      <c r="F17" s="190">
        <v>0.16</v>
      </c>
    </row>
    <row r="18" spans="1:6" ht="15" x14ac:dyDescent="0.2">
      <c r="A18" s="195" t="s">
        <v>444</v>
      </c>
      <c r="B18" s="196"/>
      <c r="C18" s="189" t="s">
        <v>536</v>
      </c>
      <c r="D18" s="190">
        <v>0.03</v>
      </c>
      <c r="E18" s="191"/>
      <c r="F18" s="190">
        <v>0.16</v>
      </c>
    </row>
    <row r="19" spans="1:6" ht="25.5" x14ac:dyDescent="0.2">
      <c r="A19" s="195" t="s">
        <v>446</v>
      </c>
      <c r="B19" s="196"/>
      <c r="C19" s="189" t="s">
        <v>537</v>
      </c>
      <c r="D19" s="192"/>
      <c r="E19" s="192"/>
      <c r="F19" s="190">
        <v>0.16</v>
      </c>
    </row>
    <row r="20" spans="1:6" ht="15" x14ac:dyDescent="0.2">
      <c r="A20" s="195" t="s">
        <v>448</v>
      </c>
      <c r="B20" s="196"/>
      <c r="C20" s="189">
        <v>0</v>
      </c>
      <c r="D20" s="192"/>
      <c r="E20" s="192"/>
      <c r="F20" s="190">
        <v>0.16</v>
      </c>
    </row>
    <row r="21" spans="1:6" ht="15" x14ac:dyDescent="0.2">
      <c r="A21" s="195" t="s">
        <v>449</v>
      </c>
      <c r="B21" s="196"/>
      <c r="C21" s="189">
        <v>0</v>
      </c>
      <c r="D21" s="192"/>
      <c r="E21" s="192"/>
      <c r="F21" s="190">
        <v>0.16</v>
      </c>
    </row>
    <row r="22" spans="1:6" ht="15" x14ac:dyDescent="0.2">
      <c r="A22" s="195" t="s">
        <v>450</v>
      </c>
      <c r="B22" s="196"/>
      <c r="C22" s="189">
        <v>0</v>
      </c>
      <c r="D22" s="192"/>
      <c r="E22" s="192"/>
      <c r="F22" s="190">
        <v>0.16</v>
      </c>
    </row>
    <row r="23" spans="1:6" ht="15" x14ac:dyDescent="0.2">
      <c r="A23" s="195" t="s">
        <v>457</v>
      </c>
      <c r="B23" s="196"/>
      <c r="C23" s="189" t="s">
        <v>536</v>
      </c>
      <c r="D23" s="190">
        <v>0.03</v>
      </c>
      <c r="E23" s="191"/>
      <c r="F23" s="190">
        <v>0.16</v>
      </c>
    </row>
    <row r="24" spans="1:6" ht="15" x14ac:dyDescent="0.2">
      <c r="A24" s="195" t="s">
        <v>459</v>
      </c>
      <c r="B24" s="196"/>
      <c r="C24" s="189" t="s">
        <v>537</v>
      </c>
      <c r="D24" s="192"/>
      <c r="E24" s="192"/>
      <c r="F24" s="190">
        <v>0.16</v>
      </c>
    </row>
    <row r="25" spans="1:6" ht="15" x14ac:dyDescent="0.2">
      <c r="A25" s="195" t="s">
        <v>461</v>
      </c>
      <c r="B25" s="196"/>
      <c r="C25" s="189">
        <v>0</v>
      </c>
      <c r="D25" s="192"/>
      <c r="E25" s="192"/>
      <c r="F25" s="190">
        <v>0.16</v>
      </c>
    </row>
    <row r="26" spans="1:6" ht="15" x14ac:dyDescent="0.2">
      <c r="A26" s="195" t="s">
        <v>462</v>
      </c>
      <c r="B26" s="196"/>
      <c r="C26" s="189">
        <v>0</v>
      </c>
      <c r="D26" s="192"/>
      <c r="E26" s="192"/>
      <c r="F26" s="190">
        <v>0.16</v>
      </c>
    </row>
    <row r="27" spans="1:6" ht="15" x14ac:dyDescent="0.2">
      <c r="A27" s="195" t="s">
        <v>463</v>
      </c>
      <c r="B27" s="196"/>
      <c r="C27" s="189">
        <v>0</v>
      </c>
      <c r="D27" s="192"/>
      <c r="E27" s="192"/>
      <c r="F27" s="190">
        <v>0.16</v>
      </c>
    </row>
    <row r="28" spans="1:6" ht="15" x14ac:dyDescent="0.2">
      <c r="A28" s="195" t="s">
        <v>470</v>
      </c>
      <c r="B28" s="196"/>
      <c r="C28" s="189" t="s">
        <v>536</v>
      </c>
      <c r="D28" s="190">
        <v>0.03</v>
      </c>
      <c r="E28" s="191"/>
      <c r="F28" s="190">
        <v>0.16</v>
      </c>
    </row>
    <row r="29" spans="1:6" ht="25.5" x14ac:dyDescent="0.2">
      <c r="A29" s="195" t="s">
        <v>472</v>
      </c>
      <c r="B29" s="196"/>
      <c r="C29" s="189" t="s">
        <v>537</v>
      </c>
      <c r="D29" s="192"/>
      <c r="E29" s="192"/>
      <c r="F29" s="190">
        <v>0.16</v>
      </c>
    </row>
    <row r="30" spans="1:6" ht="15" x14ac:dyDescent="0.2">
      <c r="A30" s="195" t="s">
        <v>474</v>
      </c>
      <c r="B30" s="196"/>
      <c r="C30" s="189">
        <v>0</v>
      </c>
      <c r="D30" s="192"/>
      <c r="E30" s="192"/>
      <c r="F30" s="190">
        <v>0.16</v>
      </c>
    </row>
    <row r="31" spans="1:6" ht="15" x14ac:dyDescent="0.2">
      <c r="A31" s="195" t="s">
        <v>475</v>
      </c>
      <c r="B31" s="196"/>
      <c r="C31" s="189">
        <v>0</v>
      </c>
      <c r="D31" s="192"/>
      <c r="E31" s="192"/>
      <c r="F31" s="190">
        <v>0.16</v>
      </c>
    </row>
    <row r="32" spans="1:6" ht="15" x14ac:dyDescent="0.2">
      <c r="A32" s="195" t="s">
        <v>476</v>
      </c>
      <c r="B32" s="196"/>
      <c r="C32" s="189">
        <v>0</v>
      </c>
      <c r="D32" s="192"/>
      <c r="E32" s="192"/>
      <c r="F32" s="190">
        <v>0.16</v>
      </c>
    </row>
    <row r="33" spans="1:6" ht="15" x14ac:dyDescent="0.2">
      <c r="A33" s="195" t="s">
        <v>483</v>
      </c>
      <c r="B33" s="196"/>
      <c r="C33" s="189" t="s">
        <v>536</v>
      </c>
      <c r="D33" s="190">
        <v>0.03</v>
      </c>
      <c r="E33" s="191"/>
      <c r="F33" s="190">
        <v>0.16</v>
      </c>
    </row>
    <row r="34" spans="1:6" ht="15" x14ac:dyDescent="0.2">
      <c r="A34" s="195" t="s">
        <v>485</v>
      </c>
      <c r="B34" s="196"/>
      <c r="C34" s="189" t="s">
        <v>537</v>
      </c>
      <c r="D34" s="192"/>
      <c r="E34" s="192"/>
      <c r="F34" s="190">
        <v>0.16</v>
      </c>
    </row>
    <row r="35" spans="1:6" ht="15" x14ac:dyDescent="0.2">
      <c r="A35" s="195" t="s">
        <v>487</v>
      </c>
      <c r="B35" s="196"/>
      <c r="C35" s="189">
        <v>0</v>
      </c>
      <c r="D35" s="192"/>
      <c r="E35" s="192"/>
      <c r="F35" s="190">
        <v>0.16</v>
      </c>
    </row>
    <row r="36" spans="1:6" ht="15" x14ac:dyDescent="0.2">
      <c r="A36" s="195" t="s">
        <v>488</v>
      </c>
      <c r="B36" s="196"/>
      <c r="C36" s="189">
        <v>0</v>
      </c>
      <c r="D36" s="192"/>
      <c r="E36" s="192"/>
      <c r="F36" s="190">
        <v>0.16</v>
      </c>
    </row>
    <row r="37" spans="1:6" ht="15" x14ac:dyDescent="0.2">
      <c r="A37" s="195" t="s">
        <v>489</v>
      </c>
      <c r="B37" s="196"/>
      <c r="C37" s="189">
        <v>0</v>
      </c>
      <c r="D37" s="192"/>
      <c r="E37" s="192"/>
      <c r="F37" s="190">
        <v>0.16</v>
      </c>
    </row>
    <row r="38" spans="1:6" ht="15" x14ac:dyDescent="0.2">
      <c r="A38" s="195" t="s">
        <v>496</v>
      </c>
      <c r="B38" s="196"/>
      <c r="C38" s="189" t="s">
        <v>536</v>
      </c>
      <c r="D38" s="190">
        <v>0.03</v>
      </c>
      <c r="E38" s="191"/>
      <c r="F38" s="190">
        <v>0.16</v>
      </c>
    </row>
    <row r="39" spans="1:6" ht="15" x14ac:dyDescent="0.2">
      <c r="A39" s="195" t="s">
        <v>498</v>
      </c>
      <c r="B39" s="196"/>
      <c r="C39" s="189" t="s">
        <v>537</v>
      </c>
      <c r="D39" s="192"/>
      <c r="E39" s="192"/>
      <c r="F39" s="190">
        <v>0.16</v>
      </c>
    </row>
    <row r="40" spans="1:6" ht="15" x14ac:dyDescent="0.2">
      <c r="A40" s="195" t="s">
        <v>500</v>
      </c>
      <c r="B40" s="196"/>
      <c r="C40" s="189">
        <v>0</v>
      </c>
      <c r="D40" s="192"/>
      <c r="E40" s="192"/>
      <c r="F40" s="190">
        <v>0.16</v>
      </c>
    </row>
    <row r="41" spans="1:6" ht="15" x14ac:dyDescent="0.2">
      <c r="A41" s="195" t="s">
        <v>501</v>
      </c>
      <c r="B41" s="196"/>
      <c r="C41" s="189">
        <v>0</v>
      </c>
      <c r="D41" s="192"/>
      <c r="E41" s="192"/>
      <c r="F41" s="190">
        <v>0.16</v>
      </c>
    </row>
    <row r="42" spans="1:6" ht="15" x14ac:dyDescent="0.2">
      <c r="A42" s="195" t="s">
        <v>502</v>
      </c>
      <c r="B42" s="196"/>
      <c r="C42" s="189">
        <v>0</v>
      </c>
      <c r="D42" s="192"/>
      <c r="E42" s="192"/>
      <c r="F42" s="190">
        <v>0.16</v>
      </c>
    </row>
    <row r="43" spans="1:6" x14ac:dyDescent="0.2">
      <c r="A43" s="186" t="s">
        <v>576</v>
      </c>
      <c r="B43" s="198"/>
      <c r="C43" s="186"/>
      <c r="D43" s="198"/>
      <c r="E43" s="198"/>
      <c r="F43" s="198"/>
    </row>
    <row r="44" spans="1:6" x14ac:dyDescent="0.2">
      <c r="A44" s="186" t="s">
        <v>577</v>
      </c>
      <c r="B44" s="198"/>
      <c r="C44" s="186"/>
      <c r="D44" s="198"/>
      <c r="E44" s="198"/>
      <c r="F44" s="198"/>
    </row>
    <row r="45" spans="1:6" x14ac:dyDescent="0.2">
      <c r="A45" s="186" t="s">
        <v>578</v>
      </c>
      <c r="B45" s="198"/>
      <c r="C45" s="186"/>
      <c r="D45" s="198"/>
      <c r="E45" s="198"/>
      <c r="F45" s="198"/>
    </row>
  </sheetData>
  <mergeCells count="1">
    <mergeCell ref="A2:F2"/>
  </mergeCells>
  <hyperlinks>
    <hyperlink ref="A1" location="Overview!A1" display="Back to Overview" xr:uid="{E137C964-6897-4975-BC53-F7C858849504}"/>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39" t="s">
        <v>26</v>
      </c>
      <c r="B1" s="16"/>
      <c r="C1" s="21"/>
      <c r="E1" s="77"/>
      <c r="F1" s="20"/>
      <c r="G1" s="20"/>
    </row>
    <row r="2" spans="1:7" s="97" customFormat="1" ht="18" x14ac:dyDescent="0.2">
      <c r="A2" s="312" t="str">
        <f>Overview!B4&amp; " - Effective from "&amp;Overview!D4&amp;"
"&amp;Overview!E4&amp;" Nodal charges"</f>
        <v>Fulcrum Electricity Assets Limited - GSP_H - Effective from 1 April 2021
FINAL Nodal charges</v>
      </c>
      <c r="B2" s="313"/>
      <c r="C2" s="313"/>
      <c r="D2" s="314"/>
    </row>
    <row r="3" spans="1:7" ht="60.75" customHeight="1" x14ac:dyDescent="0.2">
      <c r="A3" s="92" t="s">
        <v>112</v>
      </c>
      <c r="B3" s="92" t="s">
        <v>113</v>
      </c>
      <c r="C3" s="92" t="s">
        <v>114</v>
      </c>
      <c r="D3" s="92" t="s">
        <v>115</v>
      </c>
    </row>
    <row r="4" spans="1:7" ht="21.75" customHeight="1" x14ac:dyDescent="0.2">
      <c r="A4" s="307" t="s">
        <v>101</v>
      </c>
      <c r="B4" s="261"/>
      <c r="C4" s="261"/>
      <c r="D4" s="262"/>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2" customWidth="1"/>
    <col min="2" max="2" width="11.5703125" style="102" customWidth="1"/>
    <col min="3" max="3" width="37.42578125" style="102" bestFit="1" customWidth="1"/>
    <col min="4" max="4" width="4.85546875" style="104" customWidth="1"/>
    <col min="5" max="5" width="4.7109375" style="102" customWidth="1"/>
    <col min="6" max="6" width="29.140625" style="102" customWidth="1"/>
    <col min="7" max="7" width="14.7109375" style="102" customWidth="1"/>
    <col min="8" max="8" width="77" style="102" customWidth="1"/>
    <col min="9" max="9" width="60.28515625" style="102" customWidth="1"/>
    <col min="10" max="16384" width="11.5703125" style="102"/>
  </cols>
  <sheetData>
    <row r="1" spans="1:2" ht="26.25" customHeight="1" x14ac:dyDescent="0.2">
      <c r="A1" s="315" t="s">
        <v>26</v>
      </c>
      <c r="B1" s="315"/>
    </row>
    <row r="2" spans="1:2" ht="12.75" customHeight="1" x14ac:dyDescent="0.2">
      <c r="A2" s="103"/>
      <c r="B2" s="103"/>
    </row>
    <row r="3" spans="1:2" ht="12.75" customHeight="1" x14ac:dyDescent="0.2">
      <c r="A3" s="103"/>
      <c r="B3" s="103"/>
    </row>
    <row r="4" spans="1:2" ht="12.75" customHeight="1" x14ac:dyDescent="0.2">
      <c r="A4" s="103"/>
      <c r="B4" s="103"/>
    </row>
    <row r="5" spans="1:2" ht="12.75" customHeight="1" x14ac:dyDescent="0.2">
      <c r="A5" s="103"/>
      <c r="B5" s="103"/>
    </row>
    <row r="6" spans="1:2" ht="12.75" customHeight="1" x14ac:dyDescent="0.2">
      <c r="A6" s="103"/>
      <c r="B6" s="103"/>
    </row>
    <row r="7" spans="1:2" ht="12.75" customHeight="1" x14ac:dyDescent="0.2">
      <c r="A7" s="103"/>
      <c r="B7" s="103"/>
    </row>
    <row r="8" spans="1:2" ht="12.75" customHeight="1" x14ac:dyDescent="0.2">
      <c r="A8" s="103"/>
      <c r="B8" s="103"/>
    </row>
    <row r="9" spans="1:2" ht="12.75" customHeight="1" x14ac:dyDescent="0.2">
      <c r="A9" s="103"/>
      <c r="B9" s="103"/>
    </row>
    <row r="10" spans="1:2" ht="12.75" customHeight="1" x14ac:dyDescent="0.2">
      <c r="A10" s="103"/>
      <c r="B10" s="103"/>
    </row>
    <row r="11" spans="1:2" ht="12.75" customHeight="1" x14ac:dyDescent="0.2">
      <c r="A11" s="103"/>
      <c r="B11" s="103"/>
    </row>
    <row r="12" spans="1:2" ht="12.75" customHeight="1" x14ac:dyDescent="0.2">
      <c r="A12" s="103"/>
      <c r="B12" s="103"/>
    </row>
    <row r="13" spans="1:2" ht="12.75" customHeight="1" x14ac:dyDescent="0.2">
      <c r="A13" s="103"/>
      <c r="B13" s="103"/>
    </row>
    <row r="14" spans="1:2" ht="12.75" customHeight="1" x14ac:dyDescent="0.2">
      <c r="A14" s="103"/>
      <c r="B14" s="103"/>
    </row>
    <row r="15" spans="1:2" ht="12.75" customHeight="1" x14ac:dyDescent="0.2">
      <c r="A15" s="103"/>
      <c r="B15" s="103"/>
    </row>
    <row r="16" spans="1:2" ht="12.75" customHeight="1" x14ac:dyDescent="0.2">
      <c r="A16" s="103"/>
      <c r="B16" s="103"/>
    </row>
    <row r="17" spans="1:8" ht="12.75" customHeight="1" x14ac:dyDescent="0.2">
      <c r="A17" s="103"/>
      <c r="B17" s="103"/>
    </row>
    <row r="18" spans="1:8" ht="12.75" customHeight="1" x14ac:dyDescent="0.2">
      <c r="A18" s="103"/>
      <c r="B18" s="103"/>
    </row>
    <row r="19" spans="1:8" ht="12.75" customHeight="1" x14ac:dyDescent="0.2">
      <c r="A19" s="103"/>
      <c r="B19" s="103"/>
    </row>
    <row r="20" spans="1:8" ht="12.75" customHeight="1" x14ac:dyDescent="0.2">
      <c r="A20" s="103"/>
      <c r="B20" s="103"/>
    </row>
    <row r="21" spans="1:8" ht="12.75" customHeight="1" x14ac:dyDescent="0.2">
      <c r="A21" s="103"/>
      <c r="B21" s="103"/>
    </row>
    <row r="22" spans="1:8" ht="12.75" customHeight="1" x14ac:dyDescent="0.2">
      <c r="A22" s="103"/>
      <c r="B22" s="103"/>
    </row>
    <row r="23" spans="1:8" ht="12.75" customHeight="1" x14ac:dyDescent="0.2">
      <c r="A23" s="103"/>
      <c r="B23" s="103"/>
    </row>
    <row r="24" spans="1:8" ht="12.75" customHeight="1" x14ac:dyDescent="0.2">
      <c r="A24" s="103"/>
      <c r="B24" s="103"/>
    </row>
    <row r="25" spans="1:8" ht="12.75" customHeight="1" x14ac:dyDescent="0.2">
      <c r="A25" s="103"/>
      <c r="B25" s="103"/>
    </row>
    <row r="26" spans="1:8" ht="12.75" customHeight="1" x14ac:dyDescent="0.2">
      <c r="A26" s="103"/>
      <c r="B26" s="103"/>
    </row>
    <row r="27" spans="1:8" ht="12.75" customHeight="1" x14ac:dyDescent="0.2">
      <c r="A27" s="103"/>
      <c r="B27" s="103"/>
    </row>
    <row r="28" spans="1:8" s="106" customFormat="1" ht="51" x14ac:dyDescent="0.2">
      <c r="A28" s="45" t="s">
        <v>116</v>
      </c>
      <c r="B28" s="45" t="s">
        <v>117</v>
      </c>
      <c r="C28" s="45" t="s">
        <v>118</v>
      </c>
      <c r="D28" s="105"/>
      <c r="E28" s="105"/>
      <c r="F28" s="45" t="s">
        <v>119</v>
      </c>
      <c r="G28" s="45" t="s">
        <v>120</v>
      </c>
      <c r="H28" s="45" t="s">
        <v>121</v>
      </c>
    </row>
    <row r="29" spans="1:8" x14ac:dyDescent="0.2">
      <c r="A29" s="131">
        <v>3</v>
      </c>
      <c r="B29" s="110" t="s">
        <v>122</v>
      </c>
      <c r="C29" s="132" t="s">
        <v>511</v>
      </c>
      <c r="D29" s="102"/>
      <c r="F29" s="102" t="s">
        <v>513</v>
      </c>
      <c r="G29" s="111">
        <v>43626</v>
      </c>
      <c r="H29" s="102" t="s">
        <v>514</v>
      </c>
    </row>
    <row r="30" spans="1:8" x14ac:dyDescent="0.2">
      <c r="A30" s="131">
        <v>4</v>
      </c>
      <c r="B30" s="110" t="s">
        <v>122</v>
      </c>
      <c r="C30" s="132" t="s">
        <v>511</v>
      </c>
      <c r="D30" s="102"/>
      <c r="F30" s="102" t="s">
        <v>515</v>
      </c>
      <c r="G30" s="111">
        <v>43626</v>
      </c>
      <c r="H30" s="102" t="s">
        <v>514</v>
      </c>
    </row>
    <row r="31" spans="1:8" x14ac:dyDescent="0.2">
      <c r="A31" s="131">
        <v>5</v>
      </c>
      <c r="B31" s="110" t="s">
        <v>124</v>
      </c>
      <c r="C31" s="132" t="s">
        <v>511</v>
      </c>
      <c r="D31" s="102"/>
      <c r="F31" s="102" t="s">
        <v>516</v>
      </c>
      <c r="G31" s="111">
        <v>43626</v>
      </c>
      <c r="H31" s="102" t="s">
        <v>514</v>
      </c>
    </row>
    <row r="32" spans="1:8" x14ac:dyDescent="0.2">
      <c r="A32" s="131">
        <v>6</v>
      </c>
      <c r="B32" s="110" t="s">
        <v>125</v>
      </c>
      <c r="C32" s="132" t="s">
        <v>511</v>
      </c>
      <c r="D32" s="102"/>
      <c r="F32" s="102" t="s">
        <v>517</v>
      </c>
      <c r="G32" s="111">
        <v>43626</v>
      </c>
      <c r="H32" s="102" t="s">
        <v>518</v>
      </c>
    </row>
    <row r="33" spans="1:8" x14ac:dyDescent="0.2">
      <c r="A33" s="131">
        <v>7</v>
      </c>
      <c r="B33" s="110" t="s">
        <v>125</v>
      </c>
      <c r="C33" s="132" t="s">
        <v>511</v>
      </c>
      <c r="D33" s="102"/>
      <c r="G33" s="111"/>
      <c r="H33" s="112"/>
    </row>
    <row r="34" spans="1:8" x14ac:dyDescent="0.2">
      <c r="A34" s="131">
        <v>8</v>
      </c>
      <c r="B34" s="110" t="s">
        <v>125</v>
      </c>
      <c r="C34" s="132" t="s">
        <v>511</v>
      </c>
      <c r="D34" s="102"/>
      <c r="F34" s="112"/>
      <c r="G34" s="111"/>
    </row>
    <row r="35" spans="1:8" x14ac:dyDescent="0.2">
      <c r="A35" s="131">
        <v>9</v>
      </c>
      <c r="B35" s="110" t="s">
        <v>125</v>
      </c>
      <c r="C35" s="132" t="s">
        <v>511</v>
      </c>
      <c r="D35" s="102"/>
      <c r="G35" s="111"/>
      <c r="H35" s="112"/>
    </row>
    <row r="36" spans="1:8" x14ac:dyDescent="0.2">
      <c r="A36" s="131">
        <v>10</v>
      </c>
      <c r="B36" s="110" t="s">
        <v>125</v>
      </c>
      <c r="C36" s="132" t="s">
        <v>511</v>
      </c>
      <c r="D36" s="102"/>
      <c r="G36" s="111"/>
      <c r="H36" s="112"/>
    </row>
    <row r="37" spans="1:8" x14ac:dyDescent="0.2">
      <c r="A37" s="131">
        <v>11</v>
      </c>
      <c r="B37" s="110" t="s">
        <v>125</v>
      </c>
      <c r="C37" s="132" t="s">
        <v>511</v>
      </c>
      <c r="D37" s="102"/>
      <c r="G37" s="111"/>
    </row>
    <row r="38" spans="1:8" x14ac:dyDescent="0.2">
      <c r="A38" s="131">
        <v>12</v>
      </c>
      <c r="B38" s="110" t="s">
        <v>125</v>
      </c>
      <c r="C38" s="132" t="s">
        <v>511</v>
      </c>
      <c r="D38" s="102"/>
      <c r="G38" s="111"/>
    </row>
    <row r="39" spans="1:8" x14ac:dyDescent="0.2">
      <c r="A39" s="131">
        <v>13</v>
      </c>
      <c r="B39" s="110" t="s">
        <v>126</v>
      </c>
      <c r="C39" s="132" t="s">
        <v>511</v>
      </c>
      <c r="D39" s="102"/>
      <c r="G39" s="111"/>
    </row>
    <row r="40" spans="1:8" x14ac:dyDescent="0.2">
      <c r="A40" s="131">
        <v>15</v>
      </c>
      <c r="B40" s="110" t="s">
        <v>126</v>
      </c>
      <c r="C40" s="132" t="s">
        <v>511</v>
      </c>
      <c r="D40" s="102"/>
      <c r="F40" s="112"/>
      <c r="G40" s="111"/>
      <c r="H40" s="112"/>
    </row>
    <row r="41" spans="1:8" x14ac:dyDescent="0.2">
      <c r="A41" s="131">
        <v>16</v>
      </c>
      <c r="B41" s="110" t="s">
        <v>127</v>
      </c>
      <c r="C41" s="132" t="s">
        <v>511</v>
      </c>
      <c r="D41" s="102"/>
      <c r="G41" s="111"/>
      <c r="H41" s="112"/>
    </row>
    <row r="42" spans="1:8" x14ac:dyDescent="0.2">
      <c r="A42" s="131">
        <v>17</v>
      </c>
      <c r="B42" s="110" t="s">
        <v>127</v>
      </c>
      <c r="C42" s="132" t="s">
        <v>511</v>
      </c>
      <c r="D42" s="102"/>
      <c r="G42" s="111"/>
    </row>
    <row r="43" spans="1:8" x14ac:dyDescent="0.2">
      <c r="A43" s="131">
        <v>18</v>
      </c>
      <c r="B43" s="110" t="s">
        <v>127</v>
      </c>
      <c r="C43" s="132" t="s">
        <v>511</v>
      </c>
      <c r="D43" s="102"/>
      <c r="G43" s="111"/>
    </row>
    <row r="44" spans="1:8" x14ac:dyDescent="0.2">
      <c r="A44" s="131">
        <v>19</v>
      </c>
      <c r="B44" s="110" t="s">
        <v>127</v>
      </c>
      <c r="C44" s="132" t="s">
        <v>511</v>
      </c>
      <c r="D44" s="102"/>
      <c r="G44" s="111"/>
    </row>
    <row r="45" spans="1:8" x14ac:dyDescent="0.2">
      <c r="A45" s="131">
        <v>20</v>
      </c>
      <c r="B45" s="110" t="s">
        <v>127</v>
      </c>
      <c r="C45" s="132" t="s">
        <v>511</v>
      </c>
      <c r="D45" s="102"/>
      <c r="G45" s="111"/>
    </row>
    <row r="46" spans="1:8" x14ac:dyDescent="0.2">
      <c r="A46" s="131">
        <v>21</v>
      </c>
      <c r="B46" s="110" t="s">
        <v>127</v>
      </c>
      <c r="C46" s="132" t="s">
        <v>511</v>
      </c>
      <c r="D46" s="102"/>
      <c r="G46" s="111"/>
    </row>
    <row r="47" spans="1:8" x14ac:dyDescent="0.2">
      <c r="A47" s="131">
        <v>22</v>
      </c>
      <c r="B47" s="110" t="s">
        <v>127</v>
      </c>
      <c r="C47" s="132" t="s">
        <v>511</v>
      </c>
      <c r="D47" s="102"/>
      <c r="G47" s="111"/>
    </row>
    <row r="48" spans="1:8" x14ac:dyDescent="0.2">
      <c r="A48" s="131">
        <v>23</v>
      </c>
      <c r="B48" s="110" t="s">
        <v>128</v>
      </c>
      <c r="C48" s="132" t="s">
        <v>511</v>
      </c>
      <c r="D48" s="102"/>
      <c r="G48" s="111"/>
    </row>
    <row r="49" spans="1:8" x14ac:dyDescent="0.2">
      <c r="A49" s="131">
        <v>24</v>
      </c>
      <c r="B49" s="110" t="s">
        <v>128</v>
      </c>
      <c r="C49" s="132" t="s">
        <v>511</v>
      </c>
      <c r="D49" s="102"/>
      <c r="G49" s="111"/>
    </row>
    <row r="50" spans="1:8" x14ac:dyDescent="0.2">
      <c r="A50" s="131">
        <v>25</v>
      </c>
      <c r="B50" s="110" t="s">
        <v>128</v>
      </c>
      <c r="C50" s="132" t="s">
        <v>511</v>
      </c>
      <c r="D50" s="102"/>
      <c r="G50" s="111"/>
    </row>
    <row r="51" spans="1:8" x14ac:dyDescent="0.2">
      <c r="A51" s="131">
        <v>26</v>
      </c>
      <c r="B51" s="110" t="s">
        <v>128</v>
      </c>
      <c r="C51" s="132" t="s">
        <v>511</v>
      </c>
      <c r="D51" s="102"/>
      <c r="G51" s="111"/>
    </row>
    <row r="52" spans="1:8" x14ac:dyDescent="0.2">
      <c r="A52" s="131">
        <v>28</v>
      </c>
      <c r="B52" s="110" t="s">
        <v>128</v>
      </c>
      <c r="C52" s="132" t="s">
        <v>511</v>
      </c>
      <c r="D52" s="102"/>
      <c r="G52" s="111"/>
    </row>
    <row r="53" spans="1:8" x14ac:dyDescent="0.2">
      <c r="A53" s="131">
        <v>29</v>
      </c>
      <c r="B53" s="110" t="s">
        <v>128</v>
      </c>
      <c r="C53" s="132" t="s">
        <v>511</v>
      </c>
      <c r="D53" s="102"/>
      <c r="G53" s="111"/>
    </row>
    <row r="54" spans="1:8" x14ac:dyDescent="0.2">
      <c r="A54" s="131">
        <v>30</v>
      </c>
      <c r="B54" s="110" t="s">
        <v>128</v>
      </c>
      <c r="C54" s="132" t="s">
        <v>511</v>
      </c>
      <c r="D54" s="102"/>
      <c r="G54" s="111"/>
    </row>
    <row r="55" spans="1:8" x14ac:dyDescent="0.2">
      <c r="A55" s="131">
        <v>31</v>
      </c>
      <c r="B55" s="110" t="s">
        <v>128</v>
      </c>
      <c r="C55" s="132" t="s">
        <v>511</v>
      </c>
      <c r="D55" s="102"/>
      <c r="G55" s="111"/>
    </row>
    <row r="56" spans="1:8" x14ac:dyDescent="0.2">
      <c r="A56" s="131">
        <v>32</v>
      </c>
      <c r="B56" s="110" t="s">
        <v>128</v>
      </c>
      <c r="C56" s="132" t="s">
        <v>511</v>
      </c>
      <c r="D56" s="102"/>
      <c r="F56" s="112"/>
      <c r="G56" s="111"/>
      <c r="H56" s="112"/>
    </row>
    <row r="57" spans="1:8" x14ac:dyDescent="0.2">
      <c r="A57" s="131">
        <v>33</v>
      </c>
      <c r="B57" s="110" t="s">
        <v>128</v>
      </c>
      <c r="C57" s="132" t="s">
        <v>511</v>
      </c>
      <c r="D57" s="102"/>
      <c r="F57" s="112"/>
      <c r="G57" s="111"/>
      <c r="H57" s="112"/>
    </row>
    <row r="58" spans="1:8" x14ac:dyDescent="0.2">
      <c r="A58" s="131">
        <v>34</v>
      </c>
      <c r="B58" s="110" t="s">
        <v>128</v>
      </c>
      <c r="C58" s="132" t="s">
        <v>511</v>
      </c>
      <c r="D58" s="102"/>
      <c r="F58" s="112"/>
      <c r="G58" s="111"/>
      <c r="H58" s="112"/>
    </row>
    <row r="59" spans="1:8" x14ac:dyDescent="0.2">
      <c r="A59" s="131">
        <v>35</v>
      </c>
      <c r="B59" s="110" t="s">
        <v>128</v>
      </c>
      <c r="C59" s="132" t="s">
        <v>511</v>
      </c>
      <c r="D59" s="102"/>
      <c r="F59" s="112"/>
      <c r="G59" s="111"/>
      <c r="H59" s="112"/>
    </row>
    <row r="60" spans="1:8" x14ac:dyDescent="0.2">
      <c r="A60" s="131">
        <v>36</v>
      </c>
      <c r="B60" s="110" t="s">
        <v>128</v>
      </c>
      <c r="C60" s="132" t="s">
        <v>511</v>
      </c>
      <c r="D60" s="102"/>
      <c r="F60" s="112"/>
      <c r="G60" s="111"/>
      <c r="H60" s="112"/>
    </row>
    <row r="61" spans="1:8" x14ac:dyDescent="0.2">
      <c r="A61" s="131">
        <v>37</v>
      </c>
      <c r="B61" s="110" t="s">
        <v>128</v>
      </c>
      <c r="C61" s="132" t="s">
        <v>511</v>
      </c>
      <c r="D61" s="102"/>
      <c r="F61" s="112"/>
      <c r="G61" s="111"/>
      <c r="H61" s="112"/>
    </row>
    <row r="62" spans="1:8" x14ac:dyDescent="0.2">
      <c r="A62" s="131">
        <v>38</v>
      </c>
      <c r="B62" s="110" t="s">
        <v>128</v>
      </c>
      <c r="C62" s="132" t="s">
        <v>511</v>
      </c>
      <c r="D62" s="102"/>
      <c r="F62" s="112"/>
      <c r="G62" s="111"/>
      <c r="H62" s="112"/>
    </row>
    <row r="63" spans="1:8" x14ac:dyDescent="0.2">
      <c r="A63" s="131">
        <v>39</v>
      </c>
      <c r="B63" s="110" t="s">
        <v>128</v>
      </c>
      <c r="C63" s="132" t="s">
        <v>511</v>
      </c>
      <c r="D63" s="102"/>
      <c r="F63" s="112"/>
      <c r="G63" s="111"/>
      <c r="H63" s="112"/>
    </row>
    <row r="64" spans="1:8" x14ac:dyDescent="0.2">
      <c r="A64" s="131">
        <v>40</v>
      </c>
      <c r="B64" s="110" t="s">
        <v>127</v>
      </c>
      <c r="C64" s="132" t="s">
        <v>511</v>
      </c>
      <c r="D64" s="102"/>
      <c r="F64" s="112"/>
      <c r="G64" s="111"/>
      <c r="H64" s="112"/>
    </row>
    <row r="65" spans="1:8" x14ac:dyDescent="0.2">
      <c r="A65" s="131">
        <v>41</v>
      </c>
      <c r="B65" s="110" t="s">
        <v>134</v>
      </c>
      <c r="C65" s="132" t="s">
        <v>511</v>
      </c>
      <c r="D65" s="102"/>
      <c r="F65" s="112"/>
      <c r="G65" s="111"/>
      <c r="H65" s="112"/>
    </row>
    <row r="66" spans="1:8" x14ac:dyDescent="0.2">
      <c r="A66" s="131">
        <v>42</v>
      </c>
      <c r="B66" s="110" t="s">
        <v>135</v>
      </c>
      <c r="C66" s="132" t="s">
        <v>511</v>
      </c>
      <c r="D66" s="102"/>
      <c r="F66" s="112"/>
      <c r="G66" s="111"/>
      <c r="H66" s="112"/>
    </row>
    <row r="67" spans="1:8" x14ac:dyDescent="0.2">
      <c r="A67" s="131">
        <v>43</v>
      </c>
      <c r="B67" s="110" t="s">
        <v>135</v>
      </c>
      <c r="C67" s="132" t="s">
        <v>511</v>
      </c>
      <c r="D67" s="102"/>
      <c r="F67" s="112"/>
      <c r="G67" s="111"/>
      <c r="H67" s="112"/>
    </row>
    <row r="68" spans="1:8" x14ac:dyDescent="0.2">
      <c r="A68" s="131">
        <v>44</v>
      </c>
      <c r="B68" s="110" t="s">
        <v>134</v>
      </c>
      <c r="C68" s="132" t="s">
        <v>511</v>
      </c>
      <c r="D68" s="102"/>
      <c r="F68" s="112"/>
      <c r="G68" s="111"/>
      <c r="H68" s="112"/>
    </row>
    <row r="69" spans="1:8" x14ac:dyDescent="0.2">
      <c r="A69" s="131">
        <v>45</v>
      </c>
      <c r="B69" s="110" t="s">
        <v>136</v>
      </c>
      <c r="C69" s="132" t="s">
        <v>511</v>
      </c>
      <c r="D69" s="102"/>
      <c r="F69" s="112"/>
      <c r="G69" s="111"/>
      <c r="H69" s="112"/>
    </row>
    <row r="70" spans="1:8" x14ac:dyDescent="0.2">
      <c r="A70" s="131">
        <v>46</v>
      </c>
      <c r="B70" s="110" t="s">
        <v>137</v>
      </c>
      <c r="C70" s="132" t="s">
        <v>511</v>
      </c>
      <c r="D70" s="102"/>
      <c r="F70" s="112"/>
      <c r="G70" s="111"/>
      <c r="H70" s="112"/>
    </row>
    <row r="71" spans="1:8" x14ac:dyDescent="0.2">
      <c r="A71" s="131">
        <v>47</v>
      </c>
      <c r="B71" s="110" t="s">
        <v>138</v>
      </c>
      <c r="C71" s="132" t="s">
        <v>511</v>
      </c>
      <c r="D71" s="102"/>
      <c r="F71" s="112"/>
      <c r="G71" s="111"/>
      <c r="H71" s="112"/>
    </row>
    <row r="72" spans="1:8" x14ac:dyDescent="0.2">
      <c r="A72" s="131">
        <v>48</v>
      </c>
      <c r="B72" s="110" t="s">
        <v>139</v>
      </c>
      <c r="C72" s="132" t="s">
        <v>511</v>
      </c>
      <c r="D72" s="102"/>
      <c r="F72" s="112"/>
      <c r="G72" s="111"/>
      <c r="H72" s="112"/>
    </row>
    <row r="73" spans="1:8" x14ac:dyDescent="0.2">
      <c r="A73" s="131">
        <v>49</v>
      </c>
      <c r="B73" s="110" t="s">
        <v>127</v>
      </c>
      <c r="C73" s="132" t="s">
        <v>511</v>
      </c>
      <c r="D73" s="102"/>
      <c r="F73" s="112"/>
      <c r="G73" s="111"/>
      <c r="H73" s="112"/>
    </row>
    <row r="74" spans="1:8" x14ac:dyDescent="0.2">
      <c r="A74" s="131">
        <v>50</v>
      </c>
      <c r="B74" s="110" t="s">
        <v>140</v>
      </c>
      <c r="C74" s="132" t="s">
        <v>511</v>
      </c>
      <c r="D74" s="102"/>
      <c r="F74" s="112"/>
      <c r="G74" s="111"/>
      <c r="H74" s="112"/>
    </row>
    <row r="75" spans="1:8" x14ac:dyDescent="0.2">
      <c r="A75" s="131">
        <v>51</v>
      </c>
      <c r="B75" s="110" t="s">
        <v>141</v>
      </c>
      <c r="C75" s="132" t="s">
        <v>512</v>
      </c>
      <c r="D75" s="102"/>
      <c r="F75" s="112"/>
      <c r="G75" s="111"/>
      <c r="H75" s="112"/>
    </row>
    <row r="76" spans="1:8" x14ac:dyDescent="0.2">
      <c r="A76" s="131">
        <v>52</v>
      </c>
      <c r="B76" s="110" t="s">
        <v>142</v>
      </c>
      <c r="C76" s="132" t="s">
        <v>511</v>
      </c>
      <c r="D76" s="102"/>
      <c r="F76" s="112"/>
      <c r="G76" s="111"/>
      <c r="H76" s="112"/>
    </row>
    <row r="77" spans="1:8" x14ac:dyDescent="0.2">
      <c r="A77" s="131">
        <v>53</v>
      </c>
      <c r="B77" s="110" t="s">
        <v>142</v>
      </c>
      <c r="C77" s="132" t="s">
        <v>511</v>
      </c>
      <c r="D77" s="102"/>
      <c r="F77" s="112"/>
      <c r="G77" s="111"/>
      <c r="H77" s="112"/>
    </row>
    <row r="78" spans="1:8" x14ac:dyDescent="0.2">
      <c r="A78" s="131">
        <v>55</v>
      </c>
      <c r="B78" s="110" t="s">
        <v>142</v>
      </c>
      <c r="C78" s="132" t="s">
        <v>511</v>
      </c>
      <c r="D78" s="102"/>
      <c r="F78" s="112"/>
      <c r="G78" s="111"/>
      <c r="H78" s="112"/>
    </row>
    <row r="79" spans="1:8" x14ac:dyDescent="0.2">
      <c r="A79" s="131">
        <v>56</v>
      </c>
      <c r="B79" s="110" t="s">
        <v>142</v>
      </c>
      <c r="C79" s="132" t="s">
        <v>511</v>
      </c>
      <c r="D79" s="102"/>
      <c r="F79" s="112"/>
      <c r="G79" s="111"/>
      <c r="H79" s="112"/>
    </row>
    <row r="80" spans="1:8" x14ac:dyDescent="0.2">
      <c r="A80" s="131">
        <v>57</v>
      </c>
      <c r="B80" s="110" t="s">
        <v>142</v>
      </c>
      <c r="C80" s="132" t="s">
        <v>511</v>
      </c>
      <c r="D80" s="102"/>
      <c r="F80" s="112"/>
      <c r="G80" s="111"/>
      <c r="H80" s="112"/>
    </row>
    <row r="81" spans="1:8" x14ac:dyDescent="0.2">
      <c r="A81" s="131">
        <v>58</v>
      </c>
      <c r="B81" s="110" t="s">
        <v>130</v>
      </c>
      <c r="C81" s="132" t="s">
        <v>512</v>
      </c>
      <c r="D81" s="102"/>
      <c r="F81" s="112"/>
      <c r="G81" s="111"/>
      <c r="H81" s="112"/>
    </row>
    <row r="82" spans="1:8" x14ac:dyDescent="0.2">
      <c r="A82" s="131">
        <v>59</v>
      </c>
      <c r="B82" s="110" t="s">
        <v>142</v>
      </c>
      <c r="C82" s="132" t="s">
        <v>511</v>
      </c>
      <c r="D82" s="102"/>
      <c r="F82" s="112"/>
      <c r="G82" s="111"/>
      <c r="H82" s="112"/>
    </row>
    <row r="83" spans="1:8" x14ac:dyDescent="0.2">
      <c r="A83" s="131">
        <v>60</v>
      </c>
      <c r="B83" s="110" t="s">
        <v>142</v>
      </c>
      <c r="C83" s="132" t="s">
        <v>511</v>
      </c>
      <c r="D83" s="102"/>
      <c r="F83" s="112"/>
      <c r="G83" s="111"/>
      <c r="H83" s="112"/>
    </row>
    <row r="84" spans="1:8" x14ac:dyDescent="0.2">
      <c r="A84" s="131">
        <v>62</v>
      </c>
      <c r="B84" s="110" t="s">
        <v>143</v>
      </c>
      <c r="C84" s="132" t="s">
        <v>512</v>
      </c>
      <c r="D84" s="102"/>
    </row>
    <row r="85" spans="1:8" x14ac:dyDescent="0.2">
      <c r="A85" s="131">
        <v>63</v>
      </c>
      <c r="B85" s="110" t="s">
        <v>135</v>
      </c>
      <c r="C85" s="132" t="s">
        <v>511</v>
      </c>
      <c r="D85" s="102"/>
    </row>
    <row r="86" spans="1:8" x14ac:dyDescent="0.2">
      <c r="A86" s="131">
        <v>64</v>
      </c>
      <c r="B86" s="110" t="s">
        <v>142</v>
      </c>
      <c r="C86" s="132" t="s">
        <v>511</v>
      </c>
      <c r="D86" s="102"/>
    </row>
    <row r="87" spans="1:8" x14ac:dyDescent="0.2">
      <c r="A87" s="131">
        <v>65</v>
      </c>
      <c r="B87" s="110" t="s">
        <v>144</v>
      </c>
      <c r="C87" s="132" t="s">
        <v>511</v>
      </c>
      <c r="D87" s="102"/>
    </row>
    <row r="88" spans="1:8" x14ac:dyDescent="0.2">
      <c r="A88" s="131">
        <v>66</v>
      </c>
      <c r="B88" s="110" t="s">
        <v>144</v>
      </c>
      <c r="C88" s="132" t="s">
        <v>511</v>
      </c>
      <c r="D88" s="102"/>
    </row>
    <row r="89" spans="1:8" x14ac:dyDescent="0.2">
      <c r="A89" s="131">
        <v>67</v>
      </c>
      <c r="B89" s="110" t="s">
        <v>145</v>
      </c>
      <c r="C89" s="132" t="s">
        <v>511</v>
      </c>
      <c r="D89" s="102"/>
    </row>
    <row r="90" spans="1:8" x14ac:dyDescent="0.2">
      <c r="A90" s="131">
        <v>71</v>
      </c>
      <c r="B90" s="110" t="s">
        <v>145</v>
      </c>
      <c r="C90" s="132" t="s">
        <v>511</v>
      </c>
      <c r="D90" s="102"/>
    </row>
    <row r="91" spans="1:8" x14ac:dyDescent="0.2">
      <c r="A91" s="131">
        <v>72</v>
      </c>
      <c r="B91" s="110" t="s">
        <v>145</v>
      </c>
      <c r="C91" s="132" t="s">
        <v>511</v>
      </c>
      <c r="D91" s="102"/>
    </row>
    <row r="92" spans="1:8" x14ac:dyDescent="0.2">
      <c r="A92" s="131">
        <v>73</v>
      </c>
      <c r="B92" s="110" t="s">
        <v>145</v>
      </c>
      <c r="C92" s="132" t="s">
        <v>511</v>
      </c>
      <c r="D92" s="102"/>
    </row>
    <row r="93" spans="1:8" x14ac:dyDescent="0.2">
      <c r="A93" s="131">
        <v>74</v>
      </c>
      <c r="B93" s="110" t="s">
        <v>146</v>
      </c>
      <c r="C93" s="132" t="s">
        <v>511</v>
      </c>
      <c r="D93" s="102"/>
    </row>
    <row r="94" spans="1:8" x14ac:dyDescent="0.2">
      <c r="A94" s="131">
        <v>75</v>
      </c>
      <c r="B94" s="110" t="s">
        <v>147</v>
      </c>
      <c r="C94" s="132" t="s">
        <v>511</v>
      </c>
      <c r="D94" s="102"/>
    </row>
    <row r="95" spans="1:8" x14ac:dyDescent="0.2">
      <c r="A95" s="131">
        <v>76</v>
      </c>
      <c r="B95" s="110" t="s">
        <v>147</v>
      </c>
      <c r="C95" s="132" t="s">
        <v>511</v>
      </c>
      <c r="D95" s="102"/>
    </row>
    <row r="96" spans="1:8" x14ac:dyDescent="0.2">
      <c r="A96" s="131">
        <v>77</v>
      </c>
      <c r="B96" s="110" t="s">
        <v>147</v>
      </c>
      <c r="C96" s="132" t="s">
        <v>511</v>
      </c>
      <c r="D96" s="102"/>
    </row>
    <row r="97" spans="1:4" x14ac:dyDescent="0.2">
      <c r="A97" s="131">
        <v>78</v>
      </c>
      <c r="B97" s="110" t="s">
        <v>148</v>
      </c>
      <c r="C97" s="132" t="s">
        <v>511</v>
      </c>
      <c r="D97" s="102"/>
    </row>
    <row r="98" spans="1:4" x14ac:dyDescent="0.2">
      <c r="A98" s="131">
        <v>79</v>
      </c>
      <c r="B98" s="110" t="s">
        <v>149</v>
      </c>
      <c r="C98" s="132" t="s">
        <v>512</v>
      </c>
      <c r="D98" s="102"/>
    </row>
    <row r="99" spans="1:4" x14ac:dyDescent="0.2">
      <c r="A99" s="131">
        <v>80</v>
      </c>
      <c r="B99" s="110" t="s">
        <v>150</v>
      </c>
      <c r="C99" s="132" t="s">
        <v>511</v>
      </c>
      <c r="D99" s="102"/>
    </row>
    <row r="100" spans="1:4" x14ac:dyDescent="0.2">
      <c r="A100" s="131">
        <v>81</v>
      </c>
      <c r="B100" s="110" t="s">
        <v>151</v>
      </c>
      <c r="C100" s="132" t="s">
        <v>511</v>
      </c>
      <c r="D100" s="102"/>
    </row>
    <row r="101" spans="1:4" x14ac:dyDescent="0.2">
      <c r="A101" s="131">
        <v>82</v>
      </c>
      <c r="B101" s="110" t="s">
        <v>152</v>
      </c>
      <c r="C101" s="132" t="s">
        <v>511</v>
      </c>
      <c r="D101" s="102"/>
    </row>
    <row r="102" spans="1:4" x14ac:dyDescent="0.2">
      <c r="A102" s="131">
        <v>83</v>
      </c>
      <c r="B102" s="110" t="s">
        <v>152</v>
      </c>
      <c r="C102" s="132" t="s">
        <v>511</v>
      </c>
      <c r="D102" s="102"/>
    </row>
    <row r="103" spans="1:4" x14ac:dyDescent="0.2">
      <c r="A103" s="131">
        <v>84</v>
      </c>
      <c r="B103" s="110" t="s">
        <v>152</v>
      </c>
      <c r="C103" s="132" t="s">
        <v>511</v>
      </c>
      <c r="D103" s="102"/>
    </row>
    <row r="104" spans="1:4" x14ac:dyDescent="0.2">
      <c r="A104" s="131">
        <v>85</v>
      </c>
      <c r="B104" s="110" t="s">
        <v>152</v>
      </c>
      <c r="C104" s="132" t="s">
        <v>511</v>
      </c>
      <c r="D104" s="102"/>
    </row>
    <row r="105" spans="1:4" x14ac:dyDescent="0.2">
      <c r="A105" s="131">
        <v>86</v>
      </c>
      <c r="B105" s="110" t="s">
        <v>152</v>
      </c>
      <c r="C105" s="132" t="s">
        <v>511</v>
      </c>
      <c r="D105" s="102"/>
    </row>
    <row r="106" spans="1:4" x14ac:dyDescent="0.2">
      <c r="A106" s="131">
        <v>87</v>
      </c>
      <c r="B106" s="110" t="s">
        <v>152</v>
      </c>
      <c r="C106" s="132" t="s">
        <v>511</v>
      </c>
      <c r="D106" s="102"/>
    </row>
    <row r="107" spans="1:4" x14ac:dyDescent="0.2">
      <c r="A107" s="131">
        <v>88</v>
      </c>
      <c r="B107" s="110" t="s">
        <v>152</v>
      </c>
      <c r="C107" s="132" t="s">
        <v>511</v>
      </c>
      <c r="D107" s="102"/>
    </row>
    <row r="108" spans="1:4" x14ac:dyDescent="0.2">
      <c r="A108" s="131">
        <v>91</v>
      </c>
      <c r="B108" s="110" t="s">
        <v>153</v>
      </c>
      <c r="C108" s="132" t="s">
        <v>511</v>
      </c>
      <c r="D108" s="102"/>
    </row>
    <row r="109" spans="1:4" x14ac:dyDescent="0.2">
      <c r="A109" s="131">
        <v>92</v>
      </c>
      <c r="B109" s="110" t="s">
        <v>153</v>
      </c>
      <c r="C109" s="132" t="s">
        <v>511</v>
      </c>
      <c r="D109" s="102"/>
    </row>
    <row r="110" spans="1:4" x14ac:dyDescent="0.2">
      <c r="A110" s="131">
        <v>93</v>
      </c>
      <c r="B110" s="110" t="s">
        <v>154</v>
      </c>
      <c r="C110" s="132" t="s">
        <v>512</v>
      </c>
      <c r="D110" s="102"/>
    </row>
    <row r="111" spans="1:4" x14ac:dyDescent="0.2">
      <c r="A111" s="131">
        <v>94</v>
      </c>
      <c r="B111" s="110" t="s">
        <v>153</v>
      </c>
      <c r="C111" s="132" t="s">
        <v>511</v>
      </c>
      <c r="D111" s="102"/>
    </row>
    <row r="112" spans="1:4" x14ac:dyDescent="0.2">
      <c r="A112" s="131">
        <v>95</v>
      </c>
      <c r="B112" s="110" t="s">
        <v>153</v>
      </c>
      <c r="C112" s="132" t="s">
        <v>511</v>
      </c>
      <c r="D112" s="102"/>
    </row>
    <row r="113" spans="1:4" x14ac:dyDescent="0.2">
      <c r="A113" s="131">
        <v>96</v>
      </c>
      <c r="B113" s="110" t="s">
        <v>153</v>
      </c>
      <c r="C113" s="132" t="s">
        <v>511</v>
      </c>
      <c r="D113" s="102"/>
    </row>
    <row r="114" spans="1:4" x14ac:dyDescent="0.2">
      <c r="A114" s="131">
        <v>97</v>
      </c>
      <c r="B114" s="110" t="s">
        <v>155</v>
      </c>
      <c r="C114" s="132" t="s">
        <v>511</v>
      </c>
      <c r="D114" s="102"/>
    </row>
    <row r="115" spans="1:4" x14ac:dyDescent="0.2">
      <c r="A115" s="131">
        <v>98</v>
      </c>
      <c r="B115" s="110" t="s">
        <v>156</v>
      </c>
      <c r="C115" s="132" t="s">
        <v>511</v>
      </c>
      <c r="D115" s="102"/>
    </row>
    <row r="116" spans="1:4" x14ac:dyDescent="0.2">
      <c r="A116" s="131">
        <v>99</v>
      </c>
      <c r="B116" s="110" t="s">
        <v>157</v>
      </c>
      <c r="C116" s="132" t="s">
        <v>511</v>
      </c>
      <c r="D116" s="102"/>
    </row>
    <row r="117" spans="1:4" x14ac:dyDescent="0.2">
      <c r="A117" s="131">
        <v>100</v>
      </c>
      <c r="B117" s="110" t="s">
        <v>157</v>
      </c>
      <c r="C117" s="132" t="s">
        <v>511</v>
      </c>
      <c r="D117" s="102"/>
    </row>
    <row r="118" spans="1:4" x14ac:dyDescent="0.2">
      <c r="A118" s="131">
        <v>101</v>
      </c>
      <c r="B118" s="110" t="s">
        <v>158</v>
      </c>
      <c r="C118" s="132" t="s">
        <v>511</v>
      </c>
      <c r="D118" s="102"/>
    </row>
    <row r="119" spans="1:4" x14ac:dyDescent="0.2">
      <c r="A119" s="131">
        <v>102</v>
      </c>
      <c r="B119" s="110" t="s">
        <v>158</v>
      </c>
      <c r="C119" s="132" t="s">
        <v>511</v>
      </c>
      <c r="D119" s="102"/>
    </row>
    <row r="120" spans="1:4" x14ac:dyDescent="0.2">
      <c r="A120" s="131">
        <v>103</v>
      </c>
      <c r="B120" s="110" t="s">
        <v>158</v>
      </c>
      <c r="C120" s="132" t="s">
        <v>511</v>
      </c>
      <c r="D120" s="102"/>
    </row>
    <row r="121" spans="1:4" x14ac:dyDescent="0.2">
      <c r="A121" s="131">
        <v>104</v>
      </c>
      <c r="B121" s="110" t="s">
        <v>159</v>
      </c>
      <c r="C121" s="132" t="s">
        <v>511</v>
      </c>
      <c r="D121" s="102"/>
    </row>
    <row r="122" spans="1:4" x14ac:dyDescent="0.2">
      <c r="A122" s="131">
        <v>105</v>
      </c>
      <c r="B122" s="110" t="s">
        <v>159</v>
      </c>
      <c r="C122" s="132" t="s">
        <v>511</v>
      </c>
      <c r="D122" s="102"/>
    </row>
    <row r="123" spans="1:4" x14ac:dyDescent="0.2">
      <c r="A123" s="131">
        <v>106</v>
      </c>
      <c r="B123" s="110" t="s">
        <v>159</v>
      </c>
      <c r="C123" s="132" t="s">
        <v>511</v>
      </c>
      <c r="D123" s="102"/>
    </row>
    <row r="124" spans="1:4" x14ac:dyDescent="0.2">
      <c r="A124" s="131">
        <v>107</v>
      </c>
      <c r="B124" s="110" t="s">
        <v>159</v>
      </c>
      <c r="C124" s="132" t="s">
        <v>511</v>
      </c>
      <c r="D124" s="102"/>
    </row>
    <row r="125" spans="1:4" x14ac:dyDescent="0.2">
      <c r="A125" s="131">
        <v>108</v>
      </c>
      <c r="B125" s="110" t="s">
        <v>159</v>
      </c>
      <c r="C125" s="132" t="s">
        <v>511</v>
      </c>
      <c r="D125" s="102"/>
    </row>
    <row r="126" spans="1:4" x14ac:dyDescent="0.2">
      <c r="A126" s="131">
        <v>109</v>
      </c>
      <c r="B126" s="110" t="s">
        <v>159</v>
      </c>
      <c r="C126" s="132" t="s">
        <v>511</v>
      </c>
      <c r="D126" s="102"/>
    </row>
    <row r="127" spans="1:4" x14ac:dyDescent="0.2">
      <c r="A127" s="131">
        <v>110</v>
      </c>
      <c r="B127" s="110" t="s">
        <v>159</v>
      </c>
      <c r="C127" s="132" t="s">
        <v>511</v>
      </c>
      <c r="D127" s="102"/>
    </row>
    <row r="128" spans="1:4" x14ac:dyDescent="0.2">
      <c r="A128" s="131">
        <v>111</v>
      </c>
      <c r="B128" s="110" t="s">
        <v>160</v>
      </c>
      <c r="C128" s="132" t="s">
        <v>511</v>
      </c>
      <c r="D128" s="102"/>
    </row>
    <row r="129" spans="1:4" x14ac:dyDescent="0.2">
      <c r="A129" s="131">
        <v>112</v>
      </c>
      <c r="B129" s="110" t="s">
        <v>161</v>
      </c>
      <c r="C129" s="132" t="s">
        <v>511</v>
      </c>
      <c r="D129" s="102"/>
    </row>
    <row r="130" spans="1:4" x14ac:dyDescent="0.2">
      <c r="A130" s="131">
        <v>113</v>
      </c>
      <c r="B130" s="110" t="s">
        <v>161</v>
      </c>
      <c r="C130" s="132" t="s">
        <v>511</v>
      </c>
      <c r="D130" s="102"/>
    </row>
    <row r="131" spans="1:4" x14ac:dyDescent="0.2">
      <c r="A131" s="131">
        <v>115</v>
      </c>
      <c r="B131" s="110" t="s">
        <v>161</v>
      </c>
      <c r="C131" s="132" t="s">
        <v>511</v>
      </c>
      <c r="D131" s="102"/>
    </row>
    <row r="132" spans="1:4" x14ac:dyDescent="0.2">
      <c r="A132" s="131">
        <v>116</v>
      </c>
      <c r="B132" s="110" t="s">
        <v>161</v>
      </c>
      <c r="C132" s="132" t="s">
        <v>511</v>
      </c>
      <c r="D132" s="102"/>
    </row>
    <row r="133" spans="1:4" x14ac:dyDescent="0.2">
      <c r="A133" s="131">
        <v>117</v>
      </c>
      <c r="B133" s="110" t="s">
        <v>161</v>
      </c>
      <c r="C133" s="132" t="s">
        <v>511</v>
      </c>
      <c r="D133" s="102"/>
    </row>
    <row r="134" spans="1:4" x14ac:dyDescent="0.2">
      <c r="A134" s="131">
        <v>118</v>
      </c>
      <c r="B134" s="110" t="s">
        <v>162</v>
      </c>
      <c r="C134" s="132" t="s">
        <v>511</v>
      </c>
      <c r="D134" s="102"/>
    </row>
    <row r="135" spans="1:4" x14ac:dyDescent="0.2">
      <c r="A135" s="131">
        <v>119</v>
      </c>
      <c r="B135" s="110" t="s">
        <v>162</v>
      </c>
      <c r="C135" s="132" t="s">
        <v>511</v>
      </c>
      <c r="D135" s="102"/>
    </row>
    <row r="136" spans="1:4" x14ac:dyDescent="0.2">
      <c r="A136" s="131">
        <v>120</v>
      </c>
      <c r="B136" s="110" t="s">
        <v>135</v>
      </c>
      <c r="C136" s="132" t="s">
        <v>511</v>
      </c>
      <c r="D136" s="102"/>
    </row>
    <row r="137" spans="1:4" x14ac:dyDescent="0.2">
      <c r="A137" s="131">
        <v>121</v>
      </c>
      <c r="B137" s="110" t="s">
        <v>163</v>
      </c>
      <c r="C137" s="132" t="s">
        <v>512</v>
      </c>
      <c r="D137" s="102"/>
    </row>
    <row r="138" spans="1:4" x14ac:dyDescent="0.2">
      <c r="A138" s="131">
        <v>122</v>
      </c>
      <c r="B138" s="110" t="s">
        <v>164</v>
      </c>
      <c r="C138" s="132" t="s">
        <v>512</v>
      </c>
      <c r="D138" s="102"/>
    </row>
    <row r="139" spans="1:4" x14ac:dyDescent="0.2">
      <c r="A139" s="131">
        <v>123</v>
      </c>
      <c r="B139" s="110" t="s">
        <v>165</v>
      </c>
      <c r="C139" s="132" t="s">
        <v>512</v>
      </c>
      <c r="D139" s="102"/>
    </row>
    <row r="140" spans="1:4" x14ac:dyDescent="0.2">
      <c r="A140" s="131">
        <v>124</v>
      </c>
      <c r="B140" s="110" t="s">
        <v>165</v>
      </c>
      <c r="C140" s="132" t="s">
        <v>512</v>
      </c>
      <c r="D140" s="102"/>
    </row>
    <row r="141" spans="1:4" x14ac:dyDescent="0.2">
      <c r="A141" s="131">
        <v>125</v>
      </c>
      <c r="B141" s="110" t="s">
        <v>165</v>
      </c>
      <c r="C141" s="132" t="s">
        <v>512</v>
      </c>
      <c r="D141" s="102"/>
    </row>
    <row r="142" spans="1:4" x14ac:dyDescent="0.2">
      <c r="A142" s="131">
        <v>126</v>
      </c>
      <c r="B142" s="110" t="s">
        <v>131</v>
      </c>
      <c r="C142" s="132" t="s">
        <v>512</v>
      </c>
      <c r="D142" s="102"/>
    </row>
    <row r="143" spans="1:4" x14ac:dyDescent="0.2">
      <c r="A143" s="131">
        <v>127</v>
      </c>
      <c r="B143" s="110" t="s">
        <v>166</v>
      </c>
      <c r="C143" s="132" t="s">
        <v>512</v>
      </c>
      <c r="D143" s="102"/>
    </row>
    <row r="144" spans="1:4" x14ac:dyDescent="0.2">
      <c r="A144" s="131">
        <v>128</v>
      </c>
      <c r="B144" s="110" t="s">
        <v>167</v>
      </c>
      <c r="C144" s="132" t="s">
        <v>512</v>
      </c>
      <c r="D144" s="102"/>
    </row>
    <row r="145" spans="1:4" x14ac:dyDescent="0.2">
      <c r="A145" s="131">
        <v>129</v>
      </c>
      <c r="B145" s="110" t="s">
        <v>166</v>
      </c>
      <c r="C145" s="132" t="s">
        <v>512</v>
      </c>
      <c r="D145" s="102"/>
    </row>
    <row r="146" spans="1:4" x14ac:dyDescent="0.2">
      <c r="A146" s="131">
        <v>130</v>
      </c>
      <c r="B146" s="110" t="s">
        <v>168</v>
      </c>
      <c r="C146" s="132" t="s">
        <v>512</v>
      </c>
      <c r="D146" s="102"/>
    </row>
    <row r="147" spans="1:4" x14ac:dyDescent="0.2">
      <c r="A147" s="131">
        <v>131</v>
      </c>
      <c r="B147" s="110" t="s">
        <v>168</v>
      </c>
      <c r="C147" s="132" t="s">
        <v>512</v>
      </c>
      <c r="D147" s="102"/>
    </row>
    <row r="148" spans="1:4" x14ac:dyDescent="0.2">
      <c r="A148" s="131">
        <v>132</v>
      </c>
      <c r="B148" s="110" t="s">
        <v>169</v>
      </c>
      <c r="C148" s="132" t="s">
        <v>512</v>
      </c>
      <c r="D148" s="102"/>
    </row>
    <row r="149" spans="1:4" x14ac:dyDescent="0.2">
      <c r="A149" s="131">
        <v>133</v>
      </c>
      <c r="B149" s="110" t="s">
        <v>169</v>
      </c>
      <c r="C149" s="132" t="s">
        <v>512</v>
      </c>
      <c r="D149" s="102"/>
    </row>
    <row r="150" spans="1:4" x14ac:dyDescent="0.2">
      <c r="A150" s="131">
        <v>134</v>
      </c>
      <c r="B150" s="110" t="s">
        <v>169</v>
      </c>
      <c r="C150" s="132" t="s">
        <v>512</v>
      </c>
      <c r="D150" s="102"/>
    </row>
    <row r="151" spans="1:4" x14ac:dyDescent="0.2">
      <c r="A151" s="131">
        <v>135</v>
      </c>
      <c r="B151" s="110" t="s">
        <v>169</v>
      </c>
      <c r="C151" s="132" t="s">
        <v>512</v>
      </c>
      <c r="D151" s="102"/>
    </row>
    <row r="152" spans="1:4" x14ac:dyDescent="0.2">
      <c r="A152" s="131">
        <v>136</v>
      </c>
      <c r="B152" s="110" t="s">
        <v>169</v>
      </c>
      <c r="C152" s="132" t="s">
        <v>512</v>
      </c>
      <c r="D152" s="102"/>
    </row>
    <row r="153" spans="1:4" x14ac:dyDescent="0.2">
      <c r="A153" s="131">
        <v>137</v>
      </c>
      <c r="B153" s="110" t="s">
        <v>169</v>
      </c>
      <c r="C153" s="132" t="s">
        <v>512</v>
      </c>
      <c r="D153" s="102"/>
    </row>
    <row r="154" spans="1:4" x14ac:dyDescent="0.2">
      <c r="A154" s="131">
        <v>138</v>
      </c>
      <c r="B154" s="110" t="s">
        <v>169</v>
      </c>
      <c r="C154" s="132" t="s">
        <v>512</v>
      </c>
      <c r="D154" s="102"/>
    </row>
    <row r="155" spans="1:4" x14ac:dyDescent="0.2">
      <c r="A155" s="131">
        <v>140</v>
      </c>
      <c r="B155" s="110" t="s">
        <v>154</v>
      </c>
      <c r="C155" s="132" t="s">
        <v>512</v>
      </c>
      <c r="D155" s="102"/>
    </row>
    <row r="156" spans="1:4" x14ac:dyDescent="0.2">
      <c r="A156" s="131">
        <v>141</v>
      </c>
      <c r="B156" s="110" t="s">
        <v>170</v>
      </c>
      <c r="C156" s="132" t="s">
        <v>512</v>
      </c>
      <c r="D156" s="102"/>
    </row>
    <row r="157" spans="1:4" x14ac:dyDescent="0.2">
      <c r="A157" s="131">
        <v>142</v>
      </c>
      <c r="B157" s="110" t="s">
        <v>170</v>
      </c>
      <c r="C157" s="132" t="s">
        <v>512</v>
      </c>
      <c r="D157" s="102"/>
    </row>
    <row r="158" spans="1:4" x14ac:dyDescent="0.2">
      <c r="A158" s="131">
        <v>143</v>
      </c>
      <c r="B158" s="110" t="s">
        <v>157</v>
      </c>
      <c r="C158" s="132" t="s">
        <v>511</v>
      </c>
      <c r="D158" s="102"/>
    </row>
    <row r="159" spans="1:4" x14ac:dyDescent="0.2">
      <c r="A159" s="131">
        <v>144</v>
      </c>
      <c r="B159" s="110" t="s">
        <v>171</v>
      </c>
      <c r="C159" s="132" t="s">
        <v>512</v>
      </c>
      <c r="D159" s="102"/>
    </row>
    <row r="160" spans="1:4" x14ac:dyDescent="0.2">
      <c r="A160" s="131">
        <v>145</v>
      </c>
      <c r="B160" s="110" t="s">
        <v>171</v>
      </c>
      <c r="C160" s="132" t="s">
        <v>512</v>
      </c>
      <c r="D160" s="102"/>
    </row>
    <row r="161" spans="1:4" x14ac:dyDescent="0.2">
      <c r="A161" s="131">
        <v>146</v>
      </c>
      <c r="B161" s="110" t="s">
        <v>171</v>
      </c>
      <c r="C161" s="132" t="s">
        <v>512</v>
      </c>
      <c r="D161" s="102"/>
    </row>
    <row r="162" spans="1:4" x14ac:dyDescent="0.2">
      <c r="A162" s="131">
        <v>147</v>
      </c>
      <c r="B162" s="110" t="s">
        <v>171</v>
      </c>
      <c r="C162" s="132" t="s">
        <v>512</v>
      </c>
      <c r="D162" s="102"/>
    </row>
    <row r="163" spans="1:4" x14ac:dyDescent="0.2">
      <c r="A163" s="131">
        <v>148</v>
      </c>
      <c r="B163" s="110" t="s">
        <v>172</v>
      </c>
      <c r="C163" s="132" t="s">
        <v>512</v>
      </c>
      <c r="D163" s="102"/>
    </row>
    <row r="164" spans="1:4" x14ac:dyDescent="0.2">
      <c r="A164" s="131">
        <v>149</v>
      </c>
      <c r="B164" s="110" t="s">
        <v>173</v>
      </c>
      <c r="C164" s="132" t="s">
        <v>512</v>
      </c>
      <c r="D164" s="102"/>
    </row>
    <row r="165" spans="1:4" x14ac:dyDescent="0.2">
      <c r="A165" s="131">
        <v>150</v>
      </c>
      <c r="B165" s="110" t="s">
        <v>131</v>
      </c>
      <c r="C165" s="132" t="s">
        <v>512</v>
      </c>
      <c r="D165" s="102"/>
    </row>
    <row r="166" spans="1:4" x14ac:dyDescent="0.2">
      <c r="A166" s="131">
        <v>151</v>
      </c>
      <c r="B166" s="110" t="s">
        <v>131</v>
      </c>
      <c r="C166" s="132" t="s">
        <v>512</v>
      </c>
      <c r="D166" s="102"/>
    </row>
    <row r="167" spans="1:4" x14ac:dyDescent="0.2">
      <c r="A167" s="131">
        <v>152</v>
      </c>
      <c r="B167" s="110" t="s">
        <v>131</v>
      </c>
      <c r="C167" s="132" t="s">
        <v>512</v>
      </c>
      <c r="D167" s="102"/>
    </row>
    <row r="168" spans="1:4" x14ac:dyDescent="0.2">
      <c r="A168" s="131">
        <v>153</v>
      </c>
      <c r="B168" s="110" t="s">
        <v>131</v>
      </c>
      <c r="C168" s="132" t="s">
        <v>512</v>
      </c>
      <c r="D168" s="102"/>
    </row>
    <row r="169" spans="1:4" x14ac:dyDescent="0.2">
      <c r="A169" s="131">
        <v>154</v>
      </c>
      <c r="B169" s="110" t="s">
        <v>131</v>
      </c>
      <c r="C169" s="132" t="s">
        <v>512</v>
      </c>
      <c r="D169" s="102"/>
    </row>
    <row r="170" spans="1:4" x14ac:dyDescent="0.2">
      <c r="A170" s="131">
        <v>155</v>
      </c>
      <c r="B170" s="110" t="s">
        <v>154</v>
      </c>
      <c r="C170" s="132" t="s">
        <v>511</v>
      </c>
      <c r="D170" s="102"/>
    </row>
    <row r="171" spans="1:4" x14ac:dyDescent="0.2">
      <c r="A171" s="131">
        <v>156</v>
      </c>
      <c r="B171" s="110" t="s">
        <v>131</v>
      </c>
      <c r="C171" s="132" t="s">
        <v>512</v>
      </c>
      <c r="D171" s="102"/>
    </row>
    <row r="172" spans="1:4" x14ac:dyDescent="0.2">
      <c r="A172" s="131">
        <v>157</v>
      </c>
      <c r="B172" s="110" t="s">
        <v>131</v>
      </c>
      <c r="C172" s="132" t="s">
        <v>512</v>
      </c>
      <c r="D172" s="102"/>
    </row>
    <row r="173" spans="1:4" x14ac:dyDescent="0.2">
      <c r="A173" s="131">
        <v>158</v>
      </c>
      <c r="B173" s="110" t="s">
        <v>131</v>
      </c>
      <c r="C173" s="132" t="s">
        <v>512</v>
      </c>
      <c r="D173" s="102"/>
    </row>
    <row r="174" spans="1:4" x14ac:dyDescent="0.2">
      <c r="A174" s="131">
        <v>159</v>
      </c>
      <c r="B174" s="110" t="s">
        <v>142</v>
      </c>
      <c r="C174" s="132" t="s">
        <v>511</v>
      </c>
      <c r="D174" s="102"/>
    </row>
    <row r="175" spans="1:4" x14ac:dyDescent="0.2">
      <c r="A175" s="131">
        <v>160</v>
      </c>
      <c r="B175" s="110" t="s">
        <v>131</v>
      </c>
      <c r="C175" s="132" t="s">
        <v>512</v>
      </c>
      <c r="D175" s="102"/>
    </row>
    <row r="176" spans="1:4" x14ac:dyDescent="0.2">
      <c r="A176" s="131">
        <v>161</v>
      </c>
      <c r="B176" s="110" t="s">
        <v>131</v>
      </c>
      <c r="C176" s="132" t="s">
        <v>512</v>
      </c>
      <c r="D176" s="102"/>
    </row>
    <row r="177" spans="1:4" x14ac:dyDescent="0.2">
      <c r="A177" s="131">
        <v>162</v>
      </c>
      <c r="B177" s="110" t="s">
        <v>131</v>
      </c>
      <c r="C177" s="132" t="s">
        <v>512</v>
      </c>
      <c r="D177" s="102"/>
    </row>
    <row r="178" spans="1:4" x14ac:dyDescent="0.2">
      <c r="A178" s="131">
        <v>163</v>
      </c>
      <c r="B178" s="110" t="s">
        <v>131</v>
      </c>
      <c r="C178" s="132" t="s">
        <v>512</v>
      </c>
      <c r="D178" s="102"/>
    </row>
    <row r="179" spans="1:4" x14ac:dyDescent="0.2">
      <c r="A179" s="131">
        <v>164</v>
      </c>
      <c r="B179" s="110" t="s">
        <v>131</v>
      </c>
      <c r="C179" s="132" t="s">
        <v>512</v>
      </c>
      <c r="D179" s="102"/>
    </row>
    <row r="180" spans="1:4" x14ac:dyDescent="0.2">
      <c r="A180" s="131">
        <v>165</v>
      </c>
      <c r="B180" s="110" t="s">
        <v>131</v>
      </c>
      <c r="C180" s="132" t="s">
        <v>512</v>
      </c>
      <c r="D180" s="102"/>
    </row>
    <row r="181" spans="1:4" x14ac:dyDescent="0.2">
      <c r="A181" s="131">
        <v>166</v>
      </c>
      <c r="B181" s="110" t="s">
        <v>131</v>
      </c>
      <c r="C181" s="132" t="s">
        <v>512</v>
      </c>
      <c r="D181" s="102"/>
    </row>
    <row r="182" spans="1:4" x14ac:dyDescent="0.2">
      <c r="A182" s="131">
        <v>167</v>
      </c>
      <c r="B182" s="110" t="s">
        <v>131</v>
      </c>
      <c r="C182" s="132" t="s">
        <v>512</v>
      </c>
      <c r="D182" s="102"/>
    </row>
    <row r="183" spans="1:4" x14ac:dyDescent="0.2">
      <c r="A183" s="131">
        <v>168</v>
      </c>
      <c r="B183" s="110" t="s">
        <v>131</v>
      </c>
      <c r="C183" s="132" t="s">
        <v>512</v>
      </c>
      <c r="D183" s="102"/>
    </row>
    <row r="184" spans="1:4" x14ac:dyDescent="0.2">
      <c r="A184" s="131">
        <v>169</v>
      </c>
      <c r="B184" s="110" t="s">
        <v>131</v>
      </c>
      <c r="C184" s="132" t="s">
        <v>512</v>
      </c>
      <c r="D184" s="102"/>
    </row>
    <row r="185" spans="1:4" x14ac:dyDescent="0.2">
      <c r="A185" s="131">
        <v>170</v>
      </c>
      <c r="B185" s="110" t="s">
        <v>131</v>
      </c>
      <c r="C185" s="132" t="s">
        <v>512</v>
      </c>
      <c r="D185" s="102"/>
    </row>
    <row r="186" spans="1:4" x14ac:dyDescent="0.2">
      <c r="A186" s="131">
        <v>171</v>
      </c>
      <c r="B186" s="110" t="s">
        <v>131</v>
      </c>
      <c r="C186" s="132" t="s">
        <v>512</v>
      </c>
      <c r="D186" s="102"/>
    </row>
    <row r="187" spans="1:4" x14ac:dyDescent="0.2">
      <c r="A187" s="131">
        <v>172</v>
      </c>
      <c r="B187" s="110" t="s">
        <v>131</v>
      </c>
      <c r="C187" s="132" t="s">
        <v>512</v>
      </c>
      <c r="D187" s="102"/>
    </row>
    <row r="188" spans="1:4" x14ac:dyDescent="0.2">
      <c r="A188" s="131">
        <v>173</v>
      </c>
      <c r="B188" s="110" t="s">
        <v>131</v>
      </c>
      <c r="C188" s="132" t="s">
        <v>512</v>
      </c>
      <c r="D188" s="102"/>
    </row>
    <row r="189" spans="1:4" x14ac:dyDescent="0.2">
      <c r="A189" s="131">
        <v>174</v>
      </c>
      <c r="B189" s="110" t="s">
        <v>131</v>
      </c>
      <c r="C189" s="132" t="s">
        <v>512</v>
      </c>
      <c r="D189" s="102"/>
    </row>
    <row r="190" spans="1:4" x14ac:dyDescent="0.2">
      <c r="A190" s="131">
        <v>175</v>
      </c>
      <c r="B190" s="110" t="s">
        <v>131</v>
      </c>
      <c r="C190" s="132" t="s">
        <v>512</v>
      </c>
      <c r="D190" s="102"/>
    </row>
    <row r="191" spans="1:4" x14ac:dyDescent="0.2">
      <c r="A191" s="131">
        <v>176</v>
      </c>
      <c r="B191" s="110" t="s">
        <v>131</v>
      </c>
      <c r="C191" s="132" t="s">
        <v>512</v>
      </c>
      <c r="D191" s="102"/>
    </row>
    <row r="192" spans="1:4" x14ac:dyDescent="0.2">
      <c r="A192" s="131">
        <v>177</v>
      </c>
      <c r="B192" s="110" t="s">
        <v>131</v>
      </c>
      <c r="C192" s="132" t="s">
        <v>512</v>
      </c>
      <c r="D192" s="102"/>
    </row>
    <row r="193" spans="1:4" x14ac:dyDescent="0.2">
      <c r="A193" s="131">
        <v>178</v>
      </c>
      <c r="B193" s="110" t="s">
        <v>174</v>
      </c>
      <c r="C193" s="132" t="s">
        <v>512</v>
      </c>
      <c r="D193" s="102"/>
    </row>
    <row r="194" spans="1:4" x14ac:dyDescent="0.2">
      <c r="A194" s="131">
        <v>179</v>
      </c>
      <c r="B194" s="110" t="s">
        <v>131</v>
      </c>
      <c r="C194" s="132" t="s">
        <v>512</v>
      </c>
      <c r="D194" s="102"/>
    </row>
    <row r="195" spans="1:4" x14ac:dyDescent="0.2">
      <c r="A195" s="131">
        <v>180</v>
      </c>
      <c r="B195" s="110" t="s">
        <v>131</v>
      </c>
      <c r="C195" s="132" t="s">
        <v>512</v>
      </c>
      <c r="D195" s="102"/>
    </row>
    <row r="196" spans="1:4" x14ac:dyDescent="0.2">
      <c r="A196" s="131">
        <v>181</v>
      </c>
      <c r="B196" s="110" t="s">
        <v>131</v>
      </c>
      <c r="C196" s="132" t="s">
        <v>512</v>
      </c>
      <c r="D196" s="102"/>
    </row>
    <row r="197" spans="1:4" x14ac:dyDescent="0.2">
      <c r="A197" s="131">
        <v>182</v>
      </c>
      <c r="B197" s="110" t="s">
        <v>131</v>
      </c>
      <c r="C197" s="132" t="s">
        <v>512</v>
      </c>
      <c r="D197" s="102"/>
    </row>
    <row r="198" spans="1:4" x14ac:dyDescent="0.2">
      <c r="A198" s="131">
        <v>183</v>
      </c>
      <c r="B198" s="110" t="s">
        <v>131</v>
      </c>
      <c r="C198" s="132" t="s">
        <v>512</v>
      </c>
      <c r="D198" s="102"/>
    </row>
    <row r="199" spans="1:4" x14ac:dyDescent="0.2">
      <c r="A199" s="131">
        <v>184</v>
      </c>
      <c r="B199" s="110" t="s">
        <v>131</v>
      </c>
      <c r="C199" s="132" t="s">
        <v>512</v>
      </c>
      <c r="D199" s="102"/>
    </row>
    <row r="200" spans="1:4" x14ac:dyDescent="0.2">
      <c r="A200" s="131">
        <v>185</v>
      </c>
      <c r="B200" s="110" t="s">
        <v>131</v>
      </c>
      <c r="C200" s="132" t="s">
        <v>512</v>
      </c>
      <c r="D200" s="102"/>
    </row>
    <row r="201" spans="1:4" x14ac:dyDescent="0.2">
      <c r="A201" s="131">
        <v>186</v>
      </c>
      <c r="B201" s="110" t="s">
        <v>131</v>
      </c>
      <c r="C201" s="132" t="s">
        <v>512</v>
      </c>
      <c r="D201" s="102"/>
    </row>
    <row r="202" spans="1:4" x14ac:dyDescent="0.2">
      <c r="A202" s="131">
        <v>187</v>
      </c>
      <c r="B202" s="110" t="s">
        <v>131</v>
      </c>
      <c r="C202" s="132" t="s">
        <v>512</v>
      </c>
      <c r="D202" s="102"/>
    </row>
    <row r="203" spans="1:4" x14ac:dyDescent="0.2">
      <c r="A203" s="131">
        <v>188</v>
      </c>
      <c r="B203" s="110" t="s">
        <v>131</v>
      </c>
      <c r="C203" s="132" t="s">
        <v>512</v>
      </c>
      <c r="D203" s="102"/>
    </row>
    <row r="204" spans="1:4" x14ac:dyDescent="0.2">
      <c r="A204" s="131">
        <v>189</v>
      </c>
      <c r="B204" s="110" t="s">
        <v>131</v>
      </c>
      <c r="C204" s="132" t="s">
        <v>511</v>
      </c>
      <c r="D204" s="102"/>
    </row>
    <row r="205" spans="1:4" x14ac:dyDescent="0.2">
      <c r="A205" s="131">
        <v>190</v>
      </c>
      <c r="B205" s="110" t="s">
        <v>131</v>
      </c>
      <c r="C205" s="132" t="s">
        <v>511</v>
      </c>
      <c r="D205" s="102"/>
    </row>
    <row r="206" spans="1:4" x14ac:dyDescent="0.2">
      <c r="A206" s="131">
        <v>191</v>
      </c>
      <c r="B206" s="110" t="s">
        <v>131</v>
      </c>
      <c r="C206" s="132" t="s">
        <v>511</v>
      </c>
      <c r="D206" s="102"/>
    </row>
    <row r="207" spans="1:4" x14ac:dyDescent="0.2">
      <c r="A207" s="131">
        <v>192</v>
      </c>
      <c r="B207" s="110" t="s">
        <v>131</v>
      </c>
      <c r="C207" s="132" t="s">
        <v>511</v>
      </c>
      <c r="D207" s="102"/>
    </row>
    <row r="208" spans="1:4" x14ac:dyDescent="0.2">
      <c r="A208" s="131">
        <v>193</v>
      </c>
      <c r="B208" s="110" t="s">
        <v>131</v>
      </c>
      <c r="C208" s="132" t="s">
        <v>511</v>
      </c>
      <c r="D208" s="102"/>
    </row>
    <row r="209" spans="1:4" x14ac:dyDescent="0.2">
      <c r="A209" s="131">
        <v>194</v>
      </c>
      <c r="B209" s="110" t="s">
        <v>131</v>
      </c>
      <c r="C209" s="132" t="s">
        <v>511</v>
      </c>
      <c r="D209" s="102"/>
    </row>
    <row r="210" spans="1:4" x14ac:dyDescent="0.2">
      <c r="A210" s="131">
        <v>195</v>
      </c>
      <c r="B210" s="110" t="s">
        <v>131</v>
      </c>
      <c r="C210" s="132" t="s">
        <v>511</v>
      </c>
      <c r="D210" s="102"/>
    </row>
    <row r="211" spans="1:4" x14ac:dyDescent="0.2">
      <c r="A211" s="131">
        <v>196</v>
      </c>
      <c r="B211" s="110" t="s">
        <v>131</v>
      </c>
      <c r="C211" s="132" t="s">
        <v>511</v>
      </c>
      <c r="D211" s="102"/>
    </row>
    <row r="212" spans="1:4" x14ac:dyDescent="0.2">
      <c r="A212" s="131">
        <v>197</v>
      </c>
      <c r="B212" s="110" t="s">
        <v>131</v>
      </c>
      <c r="C212" s="132" t="s">
        <v>511</v>
      </c>
      <c r="D212" s="102"/>
    </row>
    <row r="213" spans="1:4" x14ac:dyDescent="0.2">
      <c r="A213" s="131">
        <v>198</v>
      </c>
      <c r="B213" s="110" t="s">
        <v>131</v>
      </c>
      <c r="C213" s="132" t="s">
        <v>511</v>
      </c>
      <c r="D213" s="102"/>
    </row>
    <row r="214" spans="1:4" x14ac:dyDescent="0.2">
      <c r="A214" s="131">
        <v>199</v>
      </c>
      <c r="B214" s="110" t="s">
        <v>131</v>
      </c>
      <c r="C214" s="132" t="s">
        <v>511</v>
      </c>
      <c r="D214" s="102"/>
    </row>
    <row r="215" spans="1:4" x14ac:dyDescent="0.2">
      <c r="A215" s="131">
        <v>201</v>
      </c>
      <c r="B215" s="110" t="s">
        <v>131</v>
      </c>
      <c r="C215" s="132" t="s">
        <v>511</v>
      </c>
      <c r="D215" s="102"/>
    </row>
    <row r="216" spans="1:4" x14ac:dyDescent="0.2">
      <c r="A216" s="131">
        <v>202</v>
      </c>
      <c r="B216" s="110" t="s">
        <v>131</v>
      </c>
      <c r="C216" s="132" t="s">
        <v>511</v>
      </c>
      <c r="D216" s="102"/>
    </row>
    <row r="217" spans="1:4" x14ac:dyDescent="0.2">
      <c r="A217" s="131">
        <v>203</v>
      </c>
      <c r="B217" s="110" t="s">
        <v>131</v>
      </c>
      <c r="C217" s="132" t="s">
        <v>511</v>
      </c>
      <c r="D217" s="102"/>
    </row>
    <row r="218" spans="1:4" x14ac:dyDescent="0.2">
      <c r="A218" s="131">
        <v>204</v>
      </c>
      <c r="B218" s="110" t="s">
        <v>131</v>
      </c>
      <c r="C218" s="132" t="s">
        <v>511</v>
      </c>
      <c r="D218" s="102"/>
    </row>
    <row r="219" spans="1:4" x14ac:dyDescent="0.2">
      <c r="A219" s="131">
        <v>205</v>
      </c>
      <c r="B219" s="110" t="s">
        <v>131</v>
      </c>
      <c r="C219" s="132" t="s">
        <v>511</v>
      </c>
      <c r="D219" s="102"/>
    </row>
    <row r="220" spans="1:4" x14ac:dyDescent="0.2">
      <c r="A220" s="131">
        <v>206</v>
      </c>
      <c r="B220" s="110" t="s">
        <v>131</v>
      </c>
      <c r="C220" s="132" t="s">
        <v>511</v>
      </c>
      <c r="D220" s="102"/>
    </row>
    <row r="221" spans="1:4" x14ac:dyDescent="0.2">
      <c r="A221" s="131">
        <v>207</v>
      </c>
      <c r="B221" s="110" t="s">
        <v>131</v>
      </c>
      <c r="C221" s="132" t="s">
        <v>511</v>
      </c>
      <c r="D221" s="102"/>
    </row>
    <row r="222" spans="1:4" x14ac:dyDescent="0.2">
      <c r="A222" s="131">
        <v>208</v>
      </c>
      <c r="B222" s="110" t="s">
        <v>131</v>
      </c>
      <c r="C222" s="132" t="s">
        <v>511</v>
      </c>
      <c r="D222" s="102"/>
    </row>
    <row r="223" spans="1:4" x14ac:dyDescent="0.2">
      <c r="A223" s="131">
        <v>209</v>
      </c>
      <c r="B223" s="110" t="s">
        <v>131</v>
      </c>
      <c r="C223" s="132" t="s">
        <v>512</v>
      </c>
      <c r="D223" s="102"/>
    </row>
    <row r="224" spans="1:4" x14ac:dyDescent="0.2">
      <c r="A224" s="131">
        <v>210</v>
      </c>
      <c r="B224" s="110" t="s">
        <v>131</v>
      </c>
      <c r="C224" s="132" t="s">
        <v>512</v>
      </c>
      <c r="D224" s="102"/>
    </row>
    <row r="225" spans="1:4" x14ac:dyDescent="0.2">
      <c r="A225" s="131">
        <v>211</v>
      </c>
      <c r="B225" s="110" t="s">
        <v>131</v>
      </c>
      <c r="C225" s="132" t="s">
        <v>512</v>
      </c>
      <c r="D225" s="102"/>
    </row>
    <row r="226" spans="1:4" x14ac:dyDescent="0.2">
      <c r="A226" s="131">
        <v>212</v>
      </c>
      <c r="B226" s="110" t="s">
        <v>131</v>
      </c>
      <c r="C226" s="132" t="s">
        <v>512</v>
      </c>
      <c r="D226" s="102"/>
    </row>
    <row r="227" spans="1:4" x14ac:dyDescent="0.2">
      <c r="A227" s="131">
        <v>213</v>
      </c>
      <c r="B227" s="110" t="s">
        <v>131</v>
      </c>
      <c r="C227" s="132" t="s">
        <v>512</v>
      </c>
      <c r="D227" s="102"/>
    </row>
    <row r="228" spans="1:4" x14ac:dyDescent="0.2">
      <c r="A228" s="131">
        <v>214</v>
      </c>
      <c r="B228" s="110" t="s">
        <v>131</v>
      </c>
      <c r="C228" s="132" t="s">
        <v>512</v>
      </c>
      <c r="D228" s="102"/>
    </row>
    <row r="229" spans="1:4" x14ac:dyDescent="0.2">
      <c r="A229" s="131">
        <v>215</v>
      </c>
      <c r="B229" s="110" t="s">
        <v>131</v>
      </c>
      <c r="C229" s="132" t="s">
        <v>512</v>
      </c>
      <c r="D229" s="102"/>
    </row>
    <row r="230" spans="1:4" x14ac:dyDescent="0.2">
      <c r="A230" s="131">
        <v>216</v>
      </c>
      <c r="B230" s="110" t="s">
        <v>131</v>
      </c>
      <c r="C230" s="132" t="s">
        <v>512</v>
      </c>
      <c r="D230" s="102"/>
    </row>
    <row r="231" spans="1:4" x14ac:dyDescent="0.2">
      <c r="A231" s="131">
        <v>217</v>
      </c>
      <c r="B231" s="110" t="s">
        <v>131</v>
      </c>
      <c r="C231" s="132" t="s">
        <v>512</v>
      </c>
      <c r="D231" s="102"/>
    </row>
    <row r="232" spans="1:4" x14ac:dyDescent="0.2">
      <c r="A232" s="131">
        <v>218</v>
      </c>
      <c r="B232" s="110" t="s">
        <v>131</v>
      </c>
      <c r="C232" s="132" t="s">
        <v>512</v>
      </c>
      <c r="D232" s="102"/>
    </row>
    <row r="233" spans="1:4" x14ac:dyDescent="0.2">
      <c r="A233" s="131">
        <v>219</v>
      </c>
      <c r="B233" s="110" t="s">
        <v>131</v>
      </c>
      <c r="C233" s="132" t="s">
        <v>512</v>
      </c>
      <c r="D233" s="102"/>
    </row>
    <row r="234" spans="1:4" x14ac:dyDescent="0.2">
      <c r="A234" s="131">
        <v>220</v>
      </c>
      <c r="B234" s="110" t="s">
        <v>131</v>
      </c>
      <c r="C234" s="132" t="s">
        <v>512</v>
      </c>
      <c r="D234" s="102"/>
    </row>
    <row r="235" spans="1:4" x14ac:dyDescent="0.2">
      <c r="A235" s="131">
        <v>221</v>
      </c>
      <c r="B235" s="110" t="s">
        <v>131</v>
      </c>
      <c r="C235" s="132" t="s">
        <v>512</v>
      </c>
      <c r="D235" s="102"/>
    </row>
    <row r="236" spans="1:4" x14ac:dyDescent="0.2">
      <c r="A236" s="131">
        <v>222</v>
      </c>
      <c r="B236" s="110" t="s">
        <v>131</v>
      </c>
      <c r="C236" s="132" t="s">
        <v>512</v>
      </c>
      <c r="D236" s="102"/>
    </row>
    <row r="237" spans="1:4" x14ac:dyDescent="0.2">
      <c r="A237" s="131">
        <v>223</v>
      </c>
      <c r="B237" s="110" t="s">
        <v>131</v>
      </c>
      <c r="C237" s="132" t="s">
        <v>512</v>
      </c>
      <c r="D237" s="102"/>
    </row>
    <row r="238" spans="1:4" x14ac:dyDescent="0.2">
      <c r="A238" s="131">
        <v>224</v>
      </c>
      <c r="B238" s="110" t="s">
        <v>131</v>
      </c>
      <c r="C238" s="132" t="s">
        <v>512</v>
      </c>
      <c r="D238" s="102"/>
    </row>
    <row r="239" spans="1:4" x14ac:dyDescent="0.2">
      <c r="A239" s="131">
        <v>225</v>
      </c>
      <c r="B239" s="110" t="s">
        <v>131</v>
      </c>
      <c r="C239" s="132" t="s">
        <v>512</v>
      </c>
      <c r="D239" s="102"/>
    </row>
    <row r="240" spans="1:4" x14ac:dyDescent="0.2">
      <c r="A240" s="131">
        <v>226</v>
      </c>
      <c r="B240" s="110" t="s">
        <v>131</v>
      </c>
      <c r="C240" s="132" t="s">
        <v>512</v>
      </c>
      <c r="D240" s="102"/>
    </row>
    <row r="241" spans="1:4" x14ac:dyDescent="0.2">
      <c r="A241" s="131">
        <v>227</v>
      </c>
      <c r="B241" s="110" t="s">
        <v>131</v>
      </c>
      <c r="C241" s="132" t="s">
        <v>512</v>
      </c>
      <c r="D241" s="102"/>
    </row>
    <row r="242" spans="1:4" x14ac:dyDescent="0.2">
      <c r="A242" s="131">
        <v>228</v>
      </c>
      <c r="B242" s="110" t="s">
        <v>175</v>
      </c>
      <c r="C242" s="132" t="s">
        <v>511</v>
      </c>
      <c r="D242" s="102"/>
    </row>
    <row r="243" spans="1:4" x14ac:dyDescent="0.2">
      <c r="A243" s="131">
        <v>229</v>
      </c>
      <c r="B243" s="110" t="s">
        <v>175</v>
      </c>
      <c r="C243" s="132" t="s">
        <v>511</v>
      </c>
      <c r="D243" s="102"/>
    </row>
    <row r="244" spans="1:4" x14ac:dyDescent="0.2">
      <c r="A244" s="131">
        <v>230</v>
      </c>
      <c r="B244" s="110" t="s">
        <v>131</v>
      </c>
      <c r="C244" s="132" t="s">
        <v>511</v>
      </c>
      <c r="D244" s="102"/>
    </row>
    <row r="245" spans="1:4" x14ac:dyDescent="0.2">
      <c r="A245" s="131">
        <v>231</v>
      </c>
      <c r="B245" s="110" t="s">
        <v>154</v>
      </c>
      <c r="C245" s="132" t="s">
        <v>512</v>
      </c>
      <c r="D245" s="102"/>
    </row>
    <row r="246" spans="1:4" x14ac:dyDescent="0.2">
      <c r="A246" s="131">
        <v>233</v>
      </c>
      <c r="B246" s="110" t="s">
        <v>154</v>
      </c>
      <c r="C246" s="132" t="s">
        <v>512</v>
      </c>
      <c r="D246" s="102"/>
    </row>
    <row r="247" spans="1:4" x14ac:dyDescent="0.2">
      <c r="A247" s="131">
        <v>234</v>
      </c>
      <c r="B247" s="110" t="s">
        <v>154</v>
      </c>
      <c r="C247" s="132" t="s">
        <v>512</v>
      </c>
      <c r="D247" s="102"/>
    </row>
    <row r="248" spans="1:4" x14ac:dyDescent="0.2">
      <c r="A248" s="131">
        <v>235</v>
      </c>
      <c r="B248" s="110" t="s">
        <v>154</v>
      </c>
      <c r="C248" s="132" t="s">
        <v>512</v>
      </c>
      <c r="D248" s="102"/>
    </row>
    <row r="249" spans="1:4" x14ac:dyDescent="0.2">
      <c r="A249" s="131">
        <v>236</v>
      </c>
      <c r="B249" s="110" t="s">
        <v>154</v>
      </c>
      <c r="C249" s="132" t="s">
        <v>512</v>
      </c>
      <c r="D249" s="102"/>
    </row>
    <row r="250" spans="1:4" x14ac:dyDescent="0.2">
      <c r="A250" s="131">
        <v>237</v>
      </c>
      <c r="B250" s="110" t="s">
        <v>154</v>
      </c>
      <c r="C250" s="132" t="s">
        <v>512</v>
      </c>
      <c r="D250" s="102"/>
    </row>
    <row r="251" spans="1:4" x14ac:dyDescent="0.2">
      <c r="A251" s="131">
        <v>238</v>
      </c>
      <c r="B251" s="110" t="s">
        <v>131</v>
      </c>
      <c r="C251" s="132" t="s">
        <v>512</v>
      </c>
      <c r="D251" s="102"/>
    </row>
    <row r="252" spans="1:4" x14ac:dyDescent="0.2">
      <c r="A252" s="131">
        <v>241</v>
      </c>
      <c r="B252" s="110" t="s">
        <v>176</v>
      </c>
      <c r="C252" s="132" t="s">
        <v>512</v>
      </c>
      <c r="D252" s="102"/>
    </row>
    <row r="253" spans="1:4" x14ac:dyDescent="0.2">
      <c r="A253" s="131">
        <v>242</v>
      </c>
      <c r="B253" s="110" t="s">
        <v>177</v>
      </c>
      <c r="C253" s="132" t="s">
        <v>512</v>
      </c>
      <c r="D253" s="102"/>
    </row>
    <row r="254" spans="1:4" x14ac:dyDescent="0.2">
      <c r="A254" s="131">
        <v>243</v>
      </c>
      <c r="B254" s="110" t="s">
        <v>130</v>
      </c>
      <c r="C254" s="132" t="s">
        <v>512</v>
      </c>
      <c r="D254" s="102"/>
    </row>
    <row r="255" spans="1:4" x14ac:dyDescent="0.2">
      <c r="A255" s="131">
        <v>244</v>
      </c>
      <c r="B255" s="110" t="s">
        <v>131</v>
      </c>
      <c r="C255" s="132" t="s">
        <v>512</v>
      </c>
      <c r="D255" s="102"/>
    </row>
    <row r="256" spans="1:4" x14ac:dyDescent="0.2">
      <c r="A256" s="131">
        <v>245</v>
      </c>
      <c r="B256" s="110" t="s">
        <v>177</v>
      </c>
      <c r="C256" s="132" t="s">
        <v>512</v>
      </c>
      <c r="D256" s="102"/>
    </row>
    <row r="257" spans="1:4" x14ac:dyDescent="0.2">
      <c r="A257" s="131">
        <v>246</v>
      </c>
      <c r="B257" s="110" t="s">
        <v>178</v>
      </c>
      <c r="C257" s="132" t="s">
        <v>512</v>
      </c>
      <c r="D257" s="102"/>
    </row>
    <row r="258" spans="1:4" x14ac:dyDescent="0.2">
      <c r="A258" s="131">
        <v>247</v>
      </c>
      <c r="B258" s="110" t="s">
        <v>177</v>
      </c>
      <c r="C258" s="132" t="s">
        <v>512</v>
      </c>
      <c r="D258" s="102"/>
    </row>
    <row r="259" spans="1:4" x14ac:dyDescent="0.2">
      <c r="A259" s="131">
        <v>248</v>
      </c>
      <c r="B259" s="110" t="s">
        <v>131</v>
      </c>
      <c r="C259" s="132" t="s">
        <v>512</v>
      </c>
      <c r="D259" s="102"/>
    </row>
    <row r="260" spans="1:4" x14ac:dyDescent="0.2">
      <c r="A260" s="131">
        <v>249</v>
      </c>
      <c r="B260" s="110" t="s">
        <v>177</v>
      </c>
      <c r="C260" s="132" t="s">
        <v>512</v>
      </c>
      <c r="D260" s="102"/>
    </row>
    <row r="261" spans="1:4" x14ac:dyDescent="0.2">
      <c r="A261" s="131">
        <v>250</v>
      </c>
      <c r="B261" s="110" t="s">
        <v>179</v>
      </c>
      <c r="C261" s="132" t="s">
        <v>511</v>
      </c>
      <c r="D261" s="102"/>
    </row>
    <row r="262" spans="1:4" x14ac:dyDescent="0.2">
      <c r="A262" s="131">
        <v>251</v>
      </c>
      <c r="B262" s="110" t="s">
        <v>179</v>
      </c>
      <c r="C262" s="132" t="s">
        <v>511</v>
      </c>
      <c r="D262" s="102"/>
    </row>
    <row r="263" spans="1:4" x14ac:dyDescent="0.2">
      <c r="A263" s="131">
        <v>252</v>
      </c>
      <c r="B263" s="110" t="s">
        <v>179</v>
      </c>
      <c r="C263" s="132" t="s">
        <v>511</v>
      </c>
      <c r="D263" s="102"/>
    </row>
    <row r="264" spans="1:4" x14ac:dyDescent="0.2">
      <c r="A264" s="131">
        <v>253</v>
      </c>
      <c r="B264" s="110" t="s">
        <v>179</v>
      </c>
      <c r="C264" s="132" t="s">
        <v>511</v>
      </c>
      <c r="D264" s="102"/>
    </row>
    <row r="265" spans="1:4" x14ac:dyDescent="0.2">
      <c r="A265" s="131">
        <v>254</v>
      </c>
      <c r="B265" s="110" t="s">
        <v>180</v>
      </c>
      <c r="C265" s="132" t="s">
        <v>512</v>
      </c>
      <c r="D265" s="102"/>
    </row>
    <row r="266" spans="1:4" x14ac:dyDescent="0.2">
      <c r="A266" s="131">
        <v>255</v>
      </c>
      <c r="B266" s="110" t="s">
        <v>181</v>
      </c>
      <c r="C266" s="132" t="s">
        <v>512</v>
      </c>
      <c r="D266" s="102"/>
    </row>
    <row r="267" spans="1:4" x14ac:dyDescent="0.2">
      <c r="A267" s="131">
        <v>257</v>
      </c>
      <c r="B267" s="110" t="s">
        <v>182</v>
      </c>
      <c r="C267" s="132" t="s">
        <v>512</v>
      </c>
      <c r="D267" s="102"/>
    </row>
    <row r="268" spans="1:4" x14ac:dyDescent="0.2">
      <c r="A268" s="131">
        <v>258</v>
      </c>
      <c r="B268" s="110" t="s">
        <v>183</v>
      </c>
      <c r="C268" s="132" t="s">
        <v>512</v>
      </c>
      <c r="D268" s="102"/>
    </row>
    <row r="269" spans="1:4" x14ac:dyDescent="0.2">
      <c r="A269" s="131">
        <v>259</v>
      </c>
      <c r="B269" s="110" t="s">
        <v>184</v>
      </c>
      <c r="C269" s="132" t="s">
        <v>512</v>
      </c>
      <c r="D269" s="102"/>
    </row>
    <row r="270" spans="1:4" x14ac:dyDescent="0.2">
      <c r="A270" s="131">
        <v>260</v>
      </c>
      <c r="B270" s="110" t="s">
        <v>183</v>
      </c>
      <c r="C270" s="132" t="s">
        <v>511</v>
      </c>
      <c r="D270" s="102"/>
    </row>
    <row r="271" spans="1:4" x14ac:dyDescent="0.2">
      <c r="A271" s="131">
        <v>261</v>
      </c>
      <c r="B271" s="110" t="s">
        <v>183</v>
      </c>
      <c r="C271" s="132" t="s">
        <v>512</v>
      </c>
      <c r="D271" s="102"/>
    </row>
    <row r="272" spans="1:4" x14ac:dyDescent="0.2">
      <c r="A272" s="131">
        <v>262</v>
      </c>
      <c r="B272" s="110" t="s">
        <v>183</v>
      </c>
      <c r="C272" s="132" t="s">
        <v>512</v>
      </c>
      <c r="D272" s="102"/>
    </row>
    <row r="273" spans="1:4" x14ac:dyDescent="0.2">
      <c r="A273" s="131">
        <v>263</v>
      </c>
      <c r="B273" s="110" t="s">
        <v>183</v>
      </c>
      <c r="C273" s="132" t="s">
        <v>512</v>
      </c>
      <c r="D273" s="102"/>
    </row>
    <row r="274" spans="1:4" x14ac:dyDescent="0.2">
      <c r="A274" s="131">
        <v>264</v>
      </c>
      <c r="B274" s="110" t="s">
        <v>183</v>
      </c>
      <c r="C274" s="132" t="s">
        <v>512</v>
      </c>
      <c r="D274" s="102"/>
    </row>
    <row r="275" spans="1:4" x14ac:dyDescent="0.2">
      <c r="A275" s="131">
        <v>265</v>
      </c>
      <c r="B275" s="110" t="s">
        <v>185</v>
      </c>
      <c r="C275" s="132" t="s">
        <v>511</v>
      </c>
      <c r="D275" s="102"/>
    </row>
    <row r="276" spans="1:4" x14ac:dyDescent="0.2">
      <c r="A276" s="131">
        <v>266</v>
      </c>
      <c r="B276" s="110" t="s">
        <v>185</v>
      </c>
      <c r="C276" s="132" t="s">
        <v>511</v>
      </c>
      <c r="D276" s="102"/>
    </row>
    <row r="277" spans="1:4" x14ac:dyDescent="0.2">
      <c r="A277" s="131">
        <v>267</v>
      </c>
      <c r="B277" s="110" t="s">
        <v>185</v>
      </c>
      <c r="C277" s="132" t="s">
        <v>511</v>
      </c>
      <c r="D277" s="102"/>
    </row>
    <row r="278" spans="1:4" x14ac:dyDescent="0.2">
      <c r="A278" s="131">
        <v>268</v>
      </c>
      <c r="B278" s="110" t="s">
        <v>185</v>
      </c>
      <c r="C278" s="132" t="s">
        <v>511</v>
      </c>
      <c r="D278" s="102"/>
    </row>
    <row r="279" spans="1:4" x14ac:dyDescent="0.2">
      <c r="A279" s="131">
        <v>269</v>
      </c>
      <c r="B279" s="110" t="s">
        <v>185</v>
      </c>
      <c r="C279" s="132" t="s">
        <v>511</v>
      </c>
      <c r="D279" s="102"/>
    </row>
    <row r="280" spans="1:4" x14ac:dyDescent="0.2">
      <c r="A280" s="131">
        <v>270</v>
      </c>
      <c r="B280" s="110" t="s">
        <v>185</v>
      </c>
      <c r="C280" s="132" t="s">
        <v>511</v>
      </c>
      <c r="D280" s="102"/>
    </row>
    <row r="281" spans="1:4" x14ac:dyDescent="0.2">
      <c r="A281" s="131">
        <v>271</v>
      </c>
      <c r="B281" s="110" t="s">
        <v>185</v>
      </c>
      <c r="C281" s="132" t="s">
        <v>511</v>
      </c>
      <c r="D281" s="102"/>
    </row>
    <row r="282" spans="1:4" x14ac:dyDescent="0.2">
      <c r="A282" s="131">
        <v>272</v>
      </c>
      <c r="B282" s="110" t="s">
        <v>185</v>
      </c>
      <c r="C282" s="132" t="s">
        <v>511</v>
      </c>
      <c r="D282" s="102"/>
    </row>
    <row r="283" spans="1:4" x14ac:dyDescent="0.2">
      <c r="A283" s="131">
        <v>273</v>
      </c>
      <c r="B283" s="110" t="s">
        <v>185</v>
      </c>
      <c r="C283" s="132" t="s">
        <v>511</v>
      </c>
      <c r="D283" s="102"/>
    </row>
    <row r="284" spans="1:4" x14ac:dyDescent="0.2">
      <c r="A284" s="131">
        <v>274</v>
      </c>
      <c r="B284" s="110" t="s">
        <v>185</v>
      </c>
      <c r="C284" s="132" t="s">
        <v>511</v>
      </c>
      <c r="D284" s="102"/>
    </row>
    <row r="285" spans="1:4" x14ac:dyDescent="0.2">
      <c r="A285" s="131">
        <v>276</v>
      </c>
      <c r="B285" s="110" t="s">
        <v>185</v>
      </c>
      <c r="C285" s="132" t="s">
        <v>511</v>
      </c>
      <c r="D285" s="102"/>
    </row>
    <row r="286" spans="1:4" x14ac:dyDescent="0.2">
      <c r="A286" s="131">
        <v>277</v>
      </c>
      <c r="B286" s="110" t="s">
        <v>186</v>
      </c>
      <c r="C286" s="132" t="s">
        <v>511</v>
      </c>
      <c r="D286" s="102"/>
    </row>
    <row r="287" spans="1:4" x14ac:dyDescent="0.2">
      <c r="A287" s="131">
        <v>278</v>
      </c>
      <c r="B287" s="110" t="s">
        <v>187</v>
      </c>
      <c r="C287" s="132" t="s">
        <v>511</v>
      </c>
      <c r="D287" s="102"/>
    </row>
    <row r="288" spans="1:4" x14ac:dyDescent="0.2">
      <c r="A288" s="131">
        <v>279</v>
      </c>
      <c r="B288" s="110" t="s">
        <v>188</v>
      </c>
      <c r="C288" s="132" t="s">
        <v>511</v>
      </c>
      <c r="D288" s="102"/>
    </row>
    <row r="289" spans="1:4" x14ac:dyDescent="0.2">
      <c r="A289" s="131">
        <v>280</v>
      </c>
      <c r="B289" s="110" t="s">
        <v>189</v>
      </c>
      <c r="C289" s="132" t="s">
        <v>511</v>
      </c>
      <c r="D289" s="102"/>
    </row>
    <row r="290" spans="1:4" x14ac:dyDescent="0.2">
      <c r="A290" s="131">
        <v>281</v>
      </c>
      <c r="B290" s="110" t="s">
        <v>190</v>
      </c>
      <c r="C290" s="132" t="s">
        <v>512</v>
      </c>
      <c r="D290" s="102"/>
    </row>
    <row r="291" spans="1:4" x14ac:dyDescent="0.2">
      <c r="A291" s="131">
        <v>283</v>
      </c>
      <c r="B291" s="110" t="s">
        <v>191</v>
      </c>
      <c r="C291" s="132" t="s">
        <v>512</v>
      </c>
      <c r="D291" s="102"/>
    </row>
    <row r="292" spans="1:4" x14ac:dyDescent="0.2">
      <c r="A292" s="131">
        <v>284</v>
      </c>
      <c r="B292" s="110" t="s">
        <v>135</v>
      </c>
      <c r="C292" s="132" t="s">
        <v>511</v>
      </c>
      <c r="D292" s="102"/>
    </row>
    <row r="293" spans="1:4" x14ac:dyDescent="0.2">
      <c r="A293" s="131">
        <v>285</v>
      </c>
      <c r="B293" s="110" t="s">
        <v>135</v>
      </c>
      <c r="C293" s="132" t="s">
        <v>511</v>
      </c>
      <c r="D293" s="102"/>
    </row>
    <row r="294" spans="1:4" x14ac:dyDescent="0.2">
      <c r="A294" s="131">
        <v>286</v>
      </c>
      <c r="B294" s="110" t="s">
        <v>192</v>
      </c>
      <c r="C294" s="132" t="s">
        <v>511</v>
      </c>
      <c r="D294" s="102"/>
    </row>
    <row r="295" spans="1:4" x14ac:dyDescent="0.2">
      <c r="A295" s="131">
        <v>287</v>
      </c>
      <c r="B295" s="110" t="s">
        <v>193</v>
      </c>
      <c r="C295" s="132" t="s">
        <v>511</v>
      </c>
      <c r="D295" s="102"/>
    </row>
    <row r="296" spans="1:4" x14ac:dyDescent="0.2">
      <c r="A296" s="131">
        <v>288</v>
      </c>
      <c r="B296" s="110" t="s">
        <v>194</v>
      </c>
      <c r="C296" s="132" t="s">
        <v>511</v>
      </c>
      <c r="D296" s="102"/>
    </row>
    <row r="297" spans="1:4" x14ac:dyDescent="0.2">
      <c r="A297" s="131">
        <v>289</v>
      </c>
      <c r="B297" s="110" t="s">
        <v>194</v>
      </c>
      <c r="C297" s="132" t="s">
        <v>511</v>
      </c>
      <c r="D297" s="102"/>
    </row>
    <row r="298" spans="1:4" x14ac:dyDescent="0.2">
      <c r="A298" s="131">
        <v>290</v>
      </c>
      <c r="B298" s="110" t="s">
        <v>194</v>
      </c>
      <c r="C298" s="132" t="s">
        <v>511</v>
      </c>
      <c r="D298" s="102"/>
    </row>
    <row r="299" spans="1:4" x14ac:dyDescent="0.2">
      <c r="A299" s="131">
        <v>291</v>
      </c>
      <c r="B299" s="110" t="s">
        <v>194</v>
      </c>
      <c r="C299" s="132" t="s">
        <v>511</v>
      </c>
      <c r="D299" s="102"/>
    </row>
    <row r="300" spans="1:4" x14ac:dyDescent="0.2">
      <c r="A300" s="131">
        <v>292</v>
      </c>
      <c r="B300" s="110" t="s">
        <v>194</v>
      </c>
      <c r="C300" s="132" t="s">
        <v>511</v>
      </c>
      <c r="D300" s="102"/>
    </row>
    <row r="301" spans="1:4" x14ac:dyDescent="0.2">
      <c r="A301" s="131">
        <v>297</v>
      </c>
      <c r="B301" s="110" t="s">
        <v>194</v>
      </c>
      <c r="C301" s="132" t="s">
        <v>511</v>
      </c>
      <c r="D301" s="102"/>
    </row>
    <row r="302" spans="1:4" x14ac:dyDescent="0.2">
      <c r="A302" s="131">
        <v>298</v>
      </c>
      <c r="B302" s="110" t="s">
        <v>194</v>
      </c>
      <c r="C302" s="132" t="s">
        <v>511</v>
      </c>
      <c r="D302" s="102"/>
    </row>
    <row r="303" spans="1:4" x14ac:dyDescent="0.2">
      <c r="A303" s="131">
        <v>299</v>
      </c>
      <c r="B303" s="110" t="s">
        <v>194</v>
      </c>
      <c r="C303" s="132" t="s">
        <v>511</v>
      </c>
      <c r="D303" s="102"/>
    </row>
    <row r="304" spans="1:4" x14ac:dyDescent="0.2">
      <c r="A304" s="131">
        <v>300</v>
      </c>
      <c r="B304" s="110" t="s">
        <v>195</v>
      </c>
      <c r="C304" s="132" t="s">
        <v>512</v>
      </c>
      <c r="D304" s="102"/>
    </row>
    <row r="305" spans="1:4" x14ac:dyDescent="0.2">
      <c r="A305" s="131">
        <v>301</v>
      </c>
      <c r="B305" s="110" t="s">
        <v>196</v>
      </c>
      <c r="C305" s="132" t="s">
        <v>512</v>
      </c>
      <c r="D305" s="102"/>
    </row>
    <row r="306" spans="1:4" x14ac:dyDescent="0.2">
      <c r="A306" s="131">
        <v>302</v>
      </c>
      <c r="B306" s="110" t="s">
        <v>197</v>
      </c>
      <c r="C306" s="132" t="s">
        <v>512</v>
      </c>
      <c r="D306" s="102"/>
    </row>
    <row r="307" spans="1:4" x14ac:dyDescent="0.2">
      <c r="A307" s="131">
        <v>303</v>
      </c>
      <c r="B307" s="110" t="s">
        <v>194</v>
      </c>
      <c r="C307" s="132" t="s">
        <v>511</v>
      </c>
      <c r="D307" s="102"/>
    </row>
    <row r="308" spans="1:4" x14ac:dyDescent="0.2">
      <c r="A308" s="131">
        <v>304</v>
      </c>
      <c r="B308" s="110" t="s">
        <v>194</v>
      </c>
      <c r="C308" s="132" t="s">
        <v>511</v>
      </c>
      <c r="D308" s="102"/>
    </row>
    <row r="309" spans="1:4" x14ac:dyDescent="0.2">
      <c r="A309" s="131">
        <v>305</v>
      </c>
      <c r="B309" s="110" t="s">
        <v>198</v>
      </c>
      <c r="C309" s="132" t="s">
        <v>512</v>
      </c>
      <c r="D309" s="102"/>
    </row>
    <row r="310" spans="1:4" x14ac:dyDescent="0.2">
      <c r="A310" s="131">
        <v>306</v>
      </c>
      <c r="B310" s="110" t="s">
        <v>198</v>
      </c>
      <c r="C310" s="132" t="s">
        <v>512</v>
      </c>
      <c r="D310" s="102"/>
    </row>
    <row r="311" spans="1:4" x14ac:dyDescent="0.2">
      <c r="A311" s="131">
        <v>307</v>
      </c>
      <c r="B311" s="110" t="s">
        <v>198</v>
      </c>
      <c r="C311" s="132" t="s">
        <v>512</v>
      </c>
      <c r="D311" s="102"/>
    </row>
    <row r="312" spans="1:4" x14ac:dyDescent="0.2">
      <c r="A312" s="131">
        <v>308</v>
      </c>
      <c r="B312" s="110" t="s">
        <v>198</v>
      </c>
      <c r="C312" s="132" t="s">
        <v>512</v>
      </c>
      <c r="D312" s="102"/>
    </row>
    <row r="313" spans="1:4" x14ac:dyDescent="0.2">
      <c r="A313" s="131">
        <v>309</v>
      </c>
      <c r="B313" s="110" t="s">
        <v>199</v>
      </c>
      <c r="C313" s="132" t="s">
        <v>512</v>
      </c>
      <c r="D313" s="102"/>
    </row>
    <row r="314" spans="1:4" x14ac:dyDescent="0.2">
      <c r="A314" s="131">
        <v>310</v>
      </c>
      <c r="B314" s="110" t="s">
        <v>200</v>
      </c>
      <c r="C314" s="132" t="s">
        <v>512</v>
      </c>
      <c r="D314" s="102"/>
    </row>
    <row r="315" spans="1:4" x14ac:dyDescent="0.2">
      <c r="A315" s="131">
        <v>312</v>
      </c>
      <c r="B315" s="110" t="s">
        <v>201</v>
      </c>
      <c r="C315" s="132" t="s">
        <v>512</v>
      </c>
      <c r="D315" s="102"/>
    </row>
    <row r="316" spans="1:4" x14ac:dyDescent="0.2">
      <c r="A316" s="131">
        <v>313</v>
      </c>
      <c r="B316" s="110" t="s">
        <v>202</v>
      </c>
      <c r="C316" s="132" t="s">
        <v>511</v>
      </c>
      <c r="D316" s="102"/>
    </row>
    <row r="317" spans="1:4" x14ac:dyDescent="0.2">
      <c r="A317" s="131">
        <v>314</v>
      </c>
      <c r="B317" s="110" t="s">
        <v>203</v>
      </c>
      <c r="C317" s="132" t="s">
        <v>511</v>
      </c>
      <c r="D317" s="102"/>
    </row>
    <row r="318" spans="1:4" x14ac:dyDescent="0.2">
      <c r="A318" s="131">
        <v>315</v>
      </c>
      <c r="B318" s="110" t="s">
        <v>204</v>
      </c>
      <c r="C318" s="132" t="s">
        <v>511</v>
      </c>
      <c r="D318" s="102"/>
    </row>
    <row r="319" spans="1:4" x14ac:dyDescent="0.2">
      <c r="A319" s="131">
        <v>316</v>
      </c>
      <c r="B319" s="110" t="s">
        <v>205</v>
      </c>
      <c r="C319" s="132" t="s">
        <v>512</v>
      </c>
      <c r="D319" s="102"/>
    </row>
    <row r="320" spans="1:4" x14ac:dyDescent="0.2">
      <c r="A320" s="131">
        <v>317</v>
      </c>
      <c r="B320" s="110" t="s">
        <v>205</v>
      </c>
      <c r="C320" s="132" t="s">
        <v>512</v>
      </c>
      <c r="D320" s="102"/>
    </row>
    <row r="321" spans="1:4" x14ac:dyDescent="0.2">
      <c r="A321" s="131">
        <v>318</v>
      </c>
      <c r="B321" s="110" t="s">
        <v>205</v>
      </c>
      <c r="C321" s="132" t="s">
        <v>512</v>
      </c>
      <c r="D321" s="102"/>
    </row>
    <row r="322" spans="1:4" x14ac:dyDescent="0.2">
      <c r="A322" s="131">
        <v>319</v>
      </c>
      <c r="B322" s="110" t="s">
        <v>206</v>
      </c>
      <c r="C322" s="132" t="s">
        <v>512</v>
      </c>
      <c r="D322" s="102"/>
    </row>
    <row r="323" spans="1:4" x14ac:dyDescent="0.2">
      <c r="A323" s="131">
        <v>320</v>
      </c>
      <c r="B323" s="110" t="s">
        <v>205</v>
      </c>
      <c r="C323" s="132" t="s">
        <v>512</v>
      </c>
      <c r="D323" s="102"/>
    </row>
    <row r="324" spans="1:4" x14ac:dyDescent="0.2">
      <c r="A324" s="131">
        <v>321</v>
      </c>
      <c r="B324" s="110" t="s">
        <v>205</v>
      </c>
      <c r="C324" s="132" t="s">
        <v>512</v>
      </c>
      <c r="D324" s="102"/>
    </row>
    <row r="325" spans="1:4" x14ac:dyDescent="0.2">
      <c r="A325" s="131">
        <v>322</v>
      </c>
      <c r="B325" s="110" t="s">
        <v>205</v>
      </c>
      <c r="C325" s="132" t="s">
        <v>512</v>
      </c>
      <c r="D325" s="102"/>
    </row>
    <row r="326" spans="1:4" x14ac:dyDescent="0.2">
      <c r="A326" s="131">
        <v>323</v>
      </c>
      <c r="B326" s="110" t="s">
        <v>205</v>
      </c>
      <c r="C326" s="132" t="s">
        <v>512</v>
      </c>
      <c r="D326" s="102"/>
    </row>
    <row r="327" spans="1:4" x14ac:dyDescent="0.2">
      <c r="A327" s="131">
        <v>324</v>
      </c>
      <c r="B327" s="110" t="s">
        <v>209</v>
      </c>
      <c r="C327" s="132" t="s">
        <v>512</v>
      </c>
      <c r="D327" s="102"/>
    </row>
    <row r="328" spans="1:4" x14ac:dyDescent="0.2">
      <c r="A328" s="131">
        <v>325</v>
      </c>
      <c r="B328" s="110" t="s">
        <v>210</v>
      </c>
      <c r="C328" s="132" t="s">
        <v>512</v>
      </c>
      <c r="D328" s="102"/>
    </row>
    <row r="329" spans="1:4" x14ac:dyDescent="0.2">
      <c r="A329" s="131">
        <v>326</v>
      </c>
      <c r="B329" s="110" t="s">
        <v>210</v>
      </c>
      <c r="C329" s="132" t="s">
        <v>512</v>
      </c>
      <c r="D329" s="102"/>
    </row>
    <row r="330" spans="1:4" x14ac:dyDescent="0.2">
      <c r="A330" s="131">
        <v>327</v>
      </c>
      <c r="B330" s="110" t="s">
        <v>210</v>
      </c>
      <c r="C330" s="132" t="s">
        <v>512</v>
      </c>
      <c r="D330" s="102"/>
    </row>
    <row r="331" spans="1:4" x14ac:dyDescent="0.2">
      <c r="A331" s="131">
        <v>328</v>
      </c>
      <c r="B331" s="110" t="s">
        <v>210</v>
      </c>
      <c r="C331" s="132" t="s">
        <v>512</v>
      </c>
      <c r="D331" s="102"/>
    </row>
    <row r="332" spans="1:4" x14ac:dyDescent="0.2">
      <c r="A332" s="131">
        <v>329</v>
      </c>
      <c r="B332" s="110" t="s">
        <v>210</v>
      </c>
      <c r="C332" s="132" t="s">
        <v>512</v>
      </c>
      <c r="D332" s="102"/>
    </row>
    <row r="333" spans="1:4" x14ac:dyDescent="0.2">
      <c r="A333" s="131">
        <v>330</v>
      </c>
      <c r="B333" s="110" t="s">
        <v>210</v>
      </c>
      <c r="C333" s="132" t="s">
        <v>512</v>
      </c>
      <c r="D333" s="102"/>
    </row>
    <row r="334" spans="1:4" x14ac:dyDescent="0.2">
      <c r="A334" s="131">
        <v>331</v>
      </c>
      <c r="B334" s="110" t="s">
        <v>210</v>
      </c>
      <c r="C334" s="132" t="s">
        <v>512</v>
      </c>
      <c r="D334" s="102"/>
    </row>
    <row r="335" spans="1:4" x14ac:dyDescent="0.2">
      <c r="A335" s="131">
        <v>332</v>
      </c>
      <c r="B335" s="110" t="s">
        <v>210</v>
      </c>
      <c r="C335" s="132" t="s">
        <v>511</v>
      </c>
      <c r="D335" s="102"/>
    </row>
    <row r="336" spans="1:4" x14ac:dyDescent="0.2">
      <c r="A336" s="131">
        <v>334</v>
      </c>
      <c r="B336" s="110" t="s">
        <v>211</v>
      </c>
      <c r="C336" s="132" t="s">
        <v>512</v>
      </c>
      <c r="D336" s="102"/>
    </row>
    <row r="337" spans="1:4" x14ac:dyDescent="0.2">
      <c r="A337" s="131">
        <v>335</v>
      </c>
      <c r="B337" s="110" t="s">
        <v>212</v>
      </c>
      <c r="C337" s="132" t="s">
        <v>512</v>
      </c>
      <c r="D337" s="102"/>
    </row>
    <row r="338" spans="1:4" x14ac:dyDescent="0.2">
      <c r="A338" s="131">
        <v>336</v>
      </c>
      <c r="B338" s="110" t="s">
        <v>213</v>
      </c>
      <c r="C338" s="132" t="s">
        <v>511</v>
      </c>
      <c r="D338" s="102"/>
    </row>
    <row r="339" spans="1:4" x14ac:dyDescent="0.2">
      <c r="A339" s="131">
        <v>337</v>
      </c>
      <c r="B339" s="110" t="s">
        <v>213</v>
      </c>
      <c r="C339" s="132" t="s">
        <v>511</v>
      </c>
      <c r="D339" s="102"/>
    </row>
    <row r="340" spans="1:4" x14ac:dyDescent="0.2">
      <c r="A340" s="131">
        <v>338</v>
      </c>
      <c r="B340" s="110" t="s">
        <v>214</v>
      </c>
      <c r="C340" s="132" t="s">
        <v>512</v>
      </c>
      <c r="D340" s="102"/>
    </row>
    <row r="341" spans="1:4" x14ac:dyDescent="0.2">
      <c r="A341" s="131">
        <v>339</v>
      </c>
      <c r="B341" s="110" t="s">
        <v>215</v>
      </c>
      <c r="C341" s="132" t="s">
        <v>511</v>
      </c>
      <c r="D341" s="102"/>
    </row>
    <row r="342" spans="1:4" x14ac:dyDescent="0.2">
      <c r="A342" s="131">
        <v>340</v>
      </c>
      <c r="B342" s="110" t="s">
        <v>215</v>
      </c>
      <c r="C342" s="132" t="s">
        <v>511</v>
      </c>
      <c r="D342" s="102"/>
    </row>
    <row r="343" spans="1:4" x14ac:dyDescent="0.2">
      <c r="A343" s="131">
        <v>341</v>
      </c>
      <c r="B343" s="110" t="s">
        <v>215</v>
      </c>
      <c r="C343" s="132" t="s">
        <v>511</v>
      </c>
      <c r="D343" s="102"/>
    </row>
    <row r="344" spans="1:4" x14ac:dyDescent="0.2">
      <c r="A344" s="131">
        <v>342</v>
      </c>
      <c r="B344" s="110" t="s">
        <v>216</v>
      </c>
      <c r="C344" s="132" t="s">
        <v>512</v>
      </c>
      <c r="D344" s="102"/>
    </row>
    <row r="345" spans="1:4" x14ac:dyDescent="0.2">
      <c r="A345" s="131">
        <v>343</v>
      </c>
      <c r="B345" s="110" t="s">
        <v>217</v>
      </c>
      <c r="C345" s="132" t="s">
        <v>512</v>
      </c>
      <c r="D345" s="102"/>
    </row>
    <row r="346" spans="1:4" x14ac:dyDescent="0.2">
      <c r="A346" s="131">
        <v>344</v>
      </c>
      <c r="B346" s="110" t="s">
        <v>218</v>
      </c>
      <c r="C346" s="132" t="s">
        <v>512</v>
      </c>
      <c r="D346" s="102"/>
    </row>
    <row r="347" spans="1:4" x14ac:dyDescent="0.2">
      <c r="A347" s="131">
        <v>344</v>
      </c>
      <c r="B347" s="110" t="s">
        <v>218</v>
      </c>
      <c r="C347" s="132" t="s">
        <v>511</v>
      </c>
      <c r="D347" s="102"/>
    </row>
    <row r="348" spans="1:4" x14ac:dyDescent="0.2">
      <c r="A348" s="131">
        <v>345</v>
      </c>
      <c r="B348" s="110" t="s">
        <v>219</v>
      </c>
      <c r="C348" s="132" t="s">
        <v>512</v>
      </c>
      <c r="D348" s="102"/>
    </row>
    <row r="349" spans="1:4" x14ac:dyDescent="0.2">
      <c r="A349" s="131">
        <v>346</v>
      </c>
      <c r="B349" s="110" t="s">
        <v>220</v>
      </c>
      <c r="C349" s="132" t="s">
        <v>511</v>
      </c>
      <c r="D349" s="102"/>
    </row>
    <row r="350" spans="1:4" x14ac:dyDescent="0.2">
      <c r="A350" s="131">
        <v>347</v>
      </c>
      <c r="B350" s="110" t="s">
        <v>221</v>
      </c>
      <c r="C350" s="132" t="s">
        <v>511</v>
      </c>
      <c r="D350" s="102"/>
    </row>
    <row r="351" spans="1:4" x14ac:dyDescent="0.2">
      <c r="A351" s="131">
        <v>348</v>
      </c>
      <c r="B351" s="110" t="s">
        <v>221</v>
      </c>
      <c r="C351" s="132" t="s">
        <v>511</v>
      </c>
      <c r="D351" s="102"/>
    </row>
    <row r="352" spans="1:4" x14ac:dyDescent="0.2">
      <c r="A352" s="131">
        <v>349</v>
      </c>
      <c r="B352" s="110" t="s">
        <v>131</v>
      </c>
      <c r="C352" s="132" t="s">
        <v>512</v>
      </c>
      <c r="D352" s="102"/>
    </row>
    <row r="353" spans="1:4" x14ac:dyDescent="0.2">
      <c r="A353" s="131">
        <v>350</v>
      </c>
      <c r="B353" s="110" t="s">
        <v>222</v>
      </c>
      <c r="C353" s="132" t="s">
        <v>511</v>
      </c>
      <c r="D353" s="102"/>
    </row>
    <row r="354" spans="1:4" x14ac:dyDescent="0.2">
      <c r="A354" s="131">
        <v>351</v>
      </c>
      <c r="B354" s="110" t="s">
        <v>223</v>
      </c>
      <c r="C354" s="132" t="s">
        <v>512</v>
      </c>
      <c r="D354" s="102"/>
    </row>
    <row r="355" spans="1:4" x14ac:dyDescent="0.2">
      <c r="A355" s="131">
        <v>352</v>
      </c>
      <c r="B355" s="110" t="s">
        <v>224</v>
      </c>
      <c r="C355" s="132" t="s">
        <v>512</v>
      </c>
      <c r="D355" s="102"/>
    </row>
    <row r="356" spans="1:4" x14ac:dyDescent="0.2">
      <c r="A356" s="131">
        <v>353</v>
      </c>
      <c r="B356" s="110" t="s">
        <v>225</v>
      </c>
      <c r="C356" s="132" t="s">
        <v>512</v>
      </c>
      <c r="D356" s="102"/>
    </row>
    <row r="357" spans="1:4" x14ac:dyDescent="0.2">
      <c r="A357" s="131">
        <v>354</v>
      </c>
      <c r="B357" s="110" t="s">
        <v>142</v>
      </c>
      <c r="C357" s="132" t="s">
        <v>511</v>
      </c>
      <c r="D357" s="102"/>
    </row>
    <row r="358" spans="1:4" x14ac:dyDescent="0.2">
      <c r="A358" s="131">
        <v>355</v>
      </c>
      <c r="B358" s="110" t="s">
        <v>226</v>
      </c>
      <c r="C358" s="132" t="s">
        <v>512</v>
      </c>
      <c r="D358" s="102"/>
    </row>
    <row r="359" spans="1:4" x14ac:dyDescent="0.2">
      <c r="A359" s="131">
        <v>357</v>
      </c>
      <c r="B359" s="110" t="s">
        <v>227</v>
      </c>
      <c r="C359" s="132" t="s">
        <v>511</v>
      </c>
      <c r="D359" s="102"/>
    </row>
    <row r="360" spans="1:4" x14ac:dyDescent="0.2">
      <c r="A360" s="131">
        <v>358</v>
      </c>
      <c r="B360" s="110" t="s">
        <v>227</v>
      </c>
      <c r="C360" s="132" t="s">
        <v>511</v>
      </c>
      <c r="D360" s="102"/>
    </row>
    <row r="361" spans="1:4" x14ac:dyDescent="0.2">
      <c r="A361" s="131">
        <v>359</v>
      </c>
      <c r="B361" s="110" t="s">
        <v>227</v>
      </c>
      <c r="C361" s="132" t="s">
        <v>511</v>
      </c>
      <c r="D361" s="102"/>
    </row>
    <row r="362" spans="1:4" x14ac:dyDescent="0.2">
      <c r="A362" s="131">
        <v>360</v>
      </c>
      <c r="B362" s="110" t="s">
        <v>227</v>
      </c>
      <c r="C362" s="132" t="s">
        <v>511</v>
      </c>
      <c r="D362" s="102"/>
    </row>
    <row r="363" spans="1:4" x14ac:dyDescent="0.2">
      <c r="A363" s="131">
        <v>361</v>
      </c>
      <c r="B363" s="110" t="s">
        <v>227</v>
      </c>
      <c r="C363" s="132" t="s">
        <v>511</v>
      </c>
      <c r="D363" s="102"/>
    </row>
    <row r="364" spans="1:4" x14ac:dyDescent="0.2">
      <c r="A364" s="131">
        <v>362</v>
      </c>
      <c r="B364" s="110" t="s">
        <v>227</v>
      </c>
      <c r="C364" s="132" t="s">
        <v>511</v>
      </c>
      <c r="D364" s="102"/>
    </row>
    <row r="365" spans="1:4" x14ac:dyDescent="0.2">
      <c r="A365" s="131">
        <v>363</v>
      </c>
      <c r="B365" s="110" t="s">
        <v>227</v>
      </c>
      <c r="C365" s="132" t="s">
        <v>511</v>
      </c>
      <c r="D365" s="102"/>
    </row>
    <row r="366" spans="1:4" x14ac:dyDescent="0.2">
      <c r="A366" s="131">
        <v>364</v>
      </c>
      <c r="B366" s="110" t="s">
        <v>227</v>
      </c>
      <c r="C366" s="132" t="s">
        <v>511</v>
      </c>
      <c r="D366" s="102"/>
    </row>
    <row r="367" spans="1:4" x14ac:dyDescent="0.2">
      <c r="A367" s="131">
        <v>365</v>
      </c>
      <c r="B367" s="110" t="s">
        <v>227</v>
      </c>
      <c r="C367" s="132" t="s">
        <v>511</v>
      </c>
      <c r="D367" s="102"/>
    </row>
    <row r="368" spans="1:4" x14ac:dyDescent="0.2">
      <c r="A368" s="131">
        <v>366</v>
      </c>
      <c r="B368" s="110" t="s">
        <v>227</v>
      </c>
      <c r="C368" s="132" t="s">
        <v>511</v>
      </c>
      <c r="D368" s="102"/>
    </row>
    <row r="369" spans="1:4" x14ac:dyDescent="0.2">
      <c r="A369" s="131">
        <v>367</v>
      </c>
      <c r="B369" s="110" t="s">
        <v>227</v>
      </c>
      <c r="C369" s="132" t="s">
        <v>511</v>
      </c>
      <c r="D369" s="102"/>
    </row>
    <row r="370" spans="1:4" x14ac:dyDescent="0.2">
      <c r="A370" s="131">
        <v>368</v>
      </c>
      <c r="B370" s="110" t="s">
        <v>227</v>
      </c>
      <c r="C370" s="132" t="s">
        <v>511</v>
      </c>
      <c r="D370" s="102"/>
    </row>
    <row r="371" spans="1:4" x14ac:dyDescent="0.2">
      <c r="A371" s="131">
        <v>369</v>
      </c>
      <c r="B371" s="110" t="s">
        <v>227</v>
      </c>
      <c r="C371" s="132" t="s">
        <v>511</v>
      </c>
      <c r="D371" s="102"/>
    </row>
    <row r="372" spans="1:4" x14ac:dyDescent="0.2">
      <c r="A372" s="131">
        <v>370</v>
      </c>
      <c r="B372" s="110" t="s">
        <v>227</v>
      </c>
      <c r="C372" s="132" t="s">
        <v>511</v>
      </c>
      <c r="D372" s="102"/>
    </row>
    <row r="373" spans="1:4" x14ac:dyDescent="0.2">
      <c r="A373" s="131">
        <v>371</v>
      </c>
      <c r="B373" s="110" t="s">
        <v>227</v>
      </c>
      <c r="C373" s="132" t="s">
        <v>511</v>
      </c>
      <c r="D373" s="102"/>
    </row>
    <row r="374" spans="1:4" x14ac:dyDescent="0.2">
      <c r="A374" s="131">
        <v>372</v>
      </c>
      <c r="B374" s="110" t="s">
        <v>205</v>
      </c>
      <c r="C374" s="132" t="s">
        <v>512</v>
      </c>
      <c r="D374" s="102"/>
    </row>
    <row r="375" spans="1:4" x14ac:dyDescent="0.2">
      <c r="A375" s="131">
        <v>373</v>
      </c>
      <c r="B375" s="110" t="s">
        <v>154</v>
      </c>
      <c r="C375" s="132" t="s">
        <v>512</v>
      </c>
      <c r="D375" s="102"/>
    </row>
    <row r="376" spans="1:4" x14ac:dyDescent="0.2">
      <c r="A376" s="131">
        <v>374</v>
      </c>
      <c r="B376" s="110" t="s">
        <v>154</v>
      </c>
      <c r="C376" s="132" t="s">
        <v>512</v>
      </c>
      <c r="D376" s="102"/>
    </row>
    <row r="377" spans="1:4" x14ac:dyDescent="0.2">
      <c r="A377" s="131">
        <v>375</v>
      </c>
      <c r="B377" s="110" t="s">
        <v>154</v>
      </c>
      <c r="C377" s="132" t="s">
        <v>512</v>
      </c>
      <c r="D377" s="102"/>
    </row>
    <row r="378" spans="1:4" x14ac:dyDescent="0.2">
      <c r="A378" s="131">
        <v>376</v>
      </c>
      <c r="B378" s="110" t="s">
        <v>154</v>
      </c>
      <c r="C378" s="132" t="s">
        <v>512</v>
      </c>
      <c r="D378" s="102"/>
    </row>
    <row r="379" spans="1:4" x14ac:dyDescent="0.2">
      <c r="A379" s="131">
        <v>377</v>
      </c>
      <c r="B379" s="110" t="s">
        <v>154</v>
      </c>
      <c r="C379" s="132" t="s">
        <v>512</v>
      </c>
      <c r="D379" s="102"/>
    </row>
    <row r="380" spans="1:4" x14ac:dyDescent="0.2">
      <c r="A380" s="131">
        <v>378</v>
      </c>
      <c r="B380" s="110" t="s">
        <v>154</v>
      </c>
      <c r="C380" s="132" t="s">
        <v>512</v>
      </c>
      <c r="D380" s="102"/>
    </row>
    <row r="381" spans="1:4" x14ac:dyDescent="0.2">
      <c r="A381" s="131">
        <v>380</v>
      </c>
      <c r="B381" s="110" t="s">
        <v>154</v>
      </c>
      <c r="C381" s="132" t="s">
        <v>512</v>
      </c>
      <c r="D381" s="102"/>
    </row>
    <row r="382" spans="1:4" x14ac:dyDescent="0.2">
      <c r="A382" s="131">
        <v>381</v>
      </c>
      <c r="B382" s="110" t="s">
        <v>154</v>
      </c>
      <c r="C382" s="132" t="s">
        <v>512</v>
      </c>
      <c r="D382" s="102"/>
    </row>
    <row r="383" spans="1:4" x14ac:dyDescent="0.2">
      <c r="A383" s="131">
        <v>382</v>
      </c>
      <c r="B383" s="110" t="s">
        <v>154</v>
      </c>
      <c r="C383" s="132" t="s">
        <v>512</v>
      </c>
      <c r="D383" s="102"/>
    </row>
    <row r="384" spans="1:4" x14ac:dyDescent="0.2">
      <c r="A384" s="131">
        <v>384</v>
      </c>
      <c r="B384" s="110" t="s">
        <v>131</v>
      </c>
      <c r="C384" s="132" t="s">
        <v>512</v>
      </c>
      <c r="D384" s="102"/>
    </row>
    <row r="385" spans="1:4" x14ac:dyDescent="0.2">
      <c r="A385" s="131">
        <v>385</v>
      </c>
      <c r="B385" s="110" t="s">
        <v>154</v>
      </c>
      <c r="C385" s="132" t="s">
        <v>511</v>
      </c>
      <c r="D385" s="102"/>
    </row>
    <row r="386" spans="1:4" x14ac:dyDescent="0.2">
      <c r="A386" s="131">
        <v>386</v>
      </c>
      <c r="B386" s="110" t="s">
        <v>135</v>
      </c>
      <c r="C386" s="132" t="s">
        <v>511</v>
      </c>
      <c r="D386" s="102"/>
    </row>
    <row r="387" spans="1:4" x14ac:dyDescent="0.2">
      <c r="A387" s="131">
        <v>387</v>
      </c>
      <c r="B387" s="110" t="s">
        <v>159</v>
      </c>
      <c r="C387" s="132" t="s">
        <v>511</v>
      </c>
      <c r="D387" s="102"/>
    </row>
    <row r="388" spans="1:4" x14ac:dyDescent="0.2">
      <c r="A388" s="131">
        <v>388</v>
      </c>
      <c r="B388" s="110" t="s">
        <v>154</v>
      </c>
      <c r="C388" s="132" t="s">
        <v>511</v>
      </c>
      <c r="D388" s="102"/>
    </row>
    <row r="389" spans="1:4" x14ac:dyDescent="0.2">
      <c r="A389" s="131">
        <v>389</v>
      </c>
      <c r="B389" s="110" t="s">
        <v>145</v>
      </c>
      <c r="C389" s="132" t="s">
        <v>511</v>
      </c>
      <c r="D389" s="102"/>
    </row>
    <row r="390" spans="1:4" x14ac:dyDescent="0.2">
      <c r="A390" s="131">
        <v>390</v>
      </c>
      <c r="B390" s="110" t="s">
        <v>154</v>
      </c>
      <c r="C390" s="132" t="s">
        <v>512</v>
      </c>
      <c r="D390" s="102"/>
    </row>
    <row r="391" spans="1:4" x14ac:dyDescent="0.2">
      <c r="A391" s="131">
        <v>391</v>
      </c>
      <c r="B391" s="110" t="s">
        <v>228</v>
      </c>
      <c r="C391" s="132" t="s">
        <v>511</v>
      </c>
      <c r="D391" s="102"/>
    </row>
    <row r="392" spans="1:4" x14ac:dyDescent="0.2">
      <c r="A392" s="131">
        <v>392</v>
      </c>
      <c r="B392" s="110" t="s">
        <v>229</v>
      </c>
      <c r="C392" s="132" t="s">
        <v>512</v>
      </c>
      <c r="D392" s="102"/>
    </row>
    <row r="393" spans="1:4" x14ac:dyDescent="0.2">
      <c r="A393" s="131">
        <v>393</v>
      </c>
      <c r="B393" s="110" t="s">
        <v>230</v>
      </c>
      <c r="C393" s="132" t="s">
        <v>512</v>
      </c>
      <c r="D393" s="102"/>
    </row>
    <row r="394" spans="1:4" x14ac:dyDescent="0.2">
      <c r="A394" s="131">
        <v>394</v>
      </c>
      <c r="B394" s="110" t="s">
        <v>184</v>
      </c>
      <c r="C394" s="132" t="s">
        <v>512</v>
      </c>
      <c r="D394" s="102"/>
    </row>
    <row r="395" spans="1:4" x14ac:dyDescent="0.2">
      <c r="A395" s="131">
        <v>395</v>
      </c>
      <c r="B395" s="110" t="s">
        <v>231</v>
      </c>
      <c r="C395" s="132" t="s">
        <v>512</v>
      </c>
      <c r="D395" s="102"/>
    </row>
    <row r="396" spans="1:4" x14ac:dyDescent="0.2">
      <c r="A396" s="131">
        <v>396</v>
      </c>
      <c r="B396" s="110" t="s">
        <v>164</v>
      </c>
      <c r="C396" s="132" t="s">
        <v>512</v>
      </c>
      <c r="D396" s="102"/>
    </row>
    <row r="397" spans="1:4" x14ac:dyDescent="0.2">
      <c r="A397" s="131">
        <v>397</v>
      </c>
      <c r="B397" s="110" t="s">
        <v>232</v>
      </c>
      <c r="C397" s="132" t="s">
        <v>512</v>
      </c>
      <c r="D397" s="102"/>
    </row>
    <row r="398" spans="1:4" x14ac:dyDescent="0.2">
      <c r="A398" s="131">
        <v>398</v>
      </c>
      <c r="B398" s="110" t="s">
        <v>233</v>
      </c>
      <c r="C398" s="132" t="s">
        <v>512</v>
      </c>
      <c r="D398" s="102"/>
    </row>
    <row r="399" spans="1:4" x14ac:dyDescent="0.2">
      <c r="A399" s="131">
        <v>399</v>
      </c>
      <c r="B399" s="110" t="s">
        <v>234</v>
      </c>
      <c r="C399" s="132" t="s">
        <v>511</v>
      </c>
      <c r="D399" s="102"/>
    </row>
    <row r="400" spans="1:4" x14ac:dyDescent="0.2">
      <c r="A400" s="131">
        <v>400</v>
      </c>
      <c r="B400" s="110" t="s">
        <v>183</v>
      </c>
      <c r="C400" s="132" t="s">
        <v>512</v>
      </c>
      <c r="D400" s="102"/>
    </row>
    <row r="401" spans="1:4" x14ac:dyDescent="0.2">
      <c r="A401" s="131">
        <v>401</v>
      </c>
      <c r="B401" s="110" t="s">
        <v>235</v>
      </c>
      <c r="C401" s="132" t="s">
        <v>511</v>
      </c>
      <c r="D401" s="102"/>
    </row>
    <row r="402" spans="1:4" x14ac:dyDescent="0.2">
      <c r="A402" s="131">
        <v>403</v>
      </c>
      <c r="B402" s="110" t="s">
        <v>141</v>
      </c>
      <c r="C402" s="132" t="s">
        <v>512</v>
      </c>
      <c r="D402" s="102"/>
    </row>
    <row r="403" spans="1:4" x14ac:dyDescent="0.2">
      <c r="A403" s="131">
        <v>404</v>
      </c>
      <c r="B403" s="110" t="s">
        <v>236</v>
      </c>
      <c r="C403" s="132" t="s">
        <v>512</v>
      </c>
      <c r="D403" s="102"/>
    </row>
    <row r="404" spans="1:4" x14ac:dyDescent="0.2">
      <c r="A404" s="131">
        <v>405</v>
      </c>
      <c r="B404" s="110" t="s">
        <v>237</v>
      </c>
      <c r="C404" s="132" t="s">
        <v>511</v>
      </c>
      <c r="D404" s="102"/>
    </row>
    <row r="405" spans="1:4" x14ac:dyDescent="0.2">
      <c r="A405" s="131">
        <v>406</v>
      </c>
      <c r="B405" s="110" t="s">
        <v>238</v>
      </c>
      <c r="C405" s="132" t="s">
        <v>511</v>
      </c>
      <c r="D405" s="102"/>
    </row>
    <row r="406" spans="1:4" x14ac:dyDescent="0.2">
      <c r="A406" s="131">
        <v>407</v>
      </c>
      <c r="B406" s="110" t="s">
        <v>239</v>
      </c>
      <c r="C406" s="132" t="s">
        <v>511</v>
      </c>
      <c r="D406" s="102"/>
    </row>
    <row r="407" spans="1:4" x14ac:dyDescent="0.2">
      <c r="A407" s="131">
        <v>408</v>
      </c>
      <c r="B407" s="110" t="s">
        <v>240</v>
      </c>
      <c r="C407" s="132" t="s">
        <v>511</v>
      </c>
      <c r="D407" s="102"/>
    </row>
    <row r="408" spans="1:4" x14ac:dyDescent="0.2">
      <c r="A408" s="131">
        <v>409</v>
      </c>
      <c r="B408" s="110" t="s">
        <v>241</v>
      </c>
      <c r="C408" s="132" t="s">
        <v>511</v>
      </c>
      <c r="D408" s="102"/>
    </row>
    <row r="409" spans="1:4" x14ac:dyDescent="0.2">
      <c r="A409" s="131">
        <v>410</v>
      </c>
      <c r="B409" s="110" t="s">
        <v>242</v>
      </c>
      <c r="C409" s="132" t="s">
        <v>511</v>
      </c>
      <c r="D409" s="102"/>
    </row>
    <row r="410" spans="1:4" x14ac:dyDescent="0.2">
      <c r="A410" s="131">
        <v>411</v>
      </c>
      <c r="B410" s="110" t="s">
        <v>243</v>
      </c>
      <c r="C410" s="132" t="s">
        <v>511</v>
      </c>
      <c r="D410" s="102"/>
    </row>
    <row r="411" spans="1:4" x14ac:dyDescent="0.2">
      <c r="A411" s="131">
        <v>412</v>
      </c>
      <c r="B411" s="110" t="s">
        <v>244</v>
      </c>
      <c r="C411" s="132" t="s">
        <v>511</v>
      </c>
      <c r="D411" s="102"/>
    </row>
    <row r="412" spans="1:4" x14ac:dyDescent="0.2">
      <c r="A412" s="131">
        <v>413</v>
      </c>
      <c r="B412" s="110" t="s">
        <v>245</v>
      </c>
      <c r="C412" s="132" t="s">
        <v>511</v>
      </c>
      <c r="D412" s="102"/>
    </row>
    <row r="413" spans="1:4" x14ac:dyDescent="0.2">
      <c r="A413" s="131">
        <v>414</v>
      </c>
      <c r="B413" s="110" t="s">
        <v>246</v>
      </c>
      <c r="C413" s="132" t="s">
        <v>511</v>
      </c>
      <c r="D413" s="102"/>
    </row>
    <row r="414" spans="1:4" x14ac:dyDescent="0.2">
      <c r="A414" s="131">
        <v>415</v>
      </c>
      <c r="B414" s="110" t="s">
        <v>247</v>
      </c>
      <c r="C414" s="132" t="s">
        <v>511</v>
      </c>
      <c r="D414" s="102"/>
    </row>
    <row r="415" spans="1:4" x14ac:dyDescent="0.2">
      <c r="A415" s="131">
        <v>416</v>
      </c>
      <c r="B415" s="110" t="s">
        <v>248</v>
      </c>
      <c r="C415" s="132" t="s">
        <v>511</v>
      </c>
      <c r="D415" s="102"/>
    </row>
    <row r="416" spans="1:4" x14ac:dyDescent="0.2">
      <c r="A416" s="131">
        <v>417</v>
      </c>
      <c r="B416" s="110" t="s">
        <v>249</v>
      </c>
      <c r="C416" s="132" t="s">
        <v>511</v>
      </c>
      <c r="D416" s="102"/>
    </row>
    <row r="417" spans="1:4" x14ac:dyDescent="0.2">
      <c r="A417" s="131">
        <v>418</v>
      </c>
      <c r="B417" s="110" t="s">
        <v>250</v>
      </c>
      <c r="C417" s="132" t="s">
        <v>511</v>
      </c>
      <c r="D417" s="102"/>
    </row>
    <row r="418" spans="1:4" x14ac:dyDescent="0.2">
      <c r="A418" s="131">
        <v>419</v>
      </c>
      <c r="B418" s="110" t="s">
        <v>251</v>
      </c>
      <c r="C418" s="132" t="s">
        <v>511</v>
      </c>
      <c r="D418" s="102"/>
    </row>
    <row r="419" spans="1:4" x14ac:dyDescent="0.2">
      <c r="A419" s="131">
        <v>420</v>
      </c>
      <c r="B419" s="110" t="s">
        <v>252</v>
      </c>
      <c r="C419" s="132" t="s">
        <v>511</v>
      </c>
      <c r="D419" s="102"/>
    </row>
    <row r="420" spans="1:4" x14ac:dyDescent="0.2">
      <c r="A420" s="131">
        <v>421</v>
      </c>
      <c r="B420" s="110" t="s">
        <v>253</v>
      </c>
      <c r="C420" s="132" t="s">
        <v>511</v>
      </c>
      <c r="D420" s="102"/>
    </row>
    <row r="421" spans="1:4" x14ac:dyDescent="0.2">
      <c r="A421" s="131">
        <v>422</v>
      </c>
      <c r="B421" s="110" t="s">
        <v>254</v>
      </c>
      <c r="C421" s="132" t="s">
        <v>511</v>
      </c>
      <c r="D421" s="102"/>
    </row>
    <row r="422" spans="1:4" x14ac:dyDescent="0.2">
      <c r="A422" s="131">
        <v>423</v>
      </c>
      <c r="B422" s="110" t="s">
        <v>255</v>
      </c>
      <c r="C422" s="132" t="s">
        <v>511</v>
      </c>
      <c r="D422" s="102"/>
    </row>
    <row r="423" spans="1:4" x14ac:dyDescent="0.2">
      <c r="A423" s="131">
        <v>424</v>
      </c>
      <c r="B423" s="110" t="s">
        <v>256</v>
      </c>
      <c r="C423" s="132" t="s">
        <v>511</v>
      </c>
      <c r="D423" s="102"/>
    </row>
    <row r="424" spans="1:4" x14ac:dyDescent="0.2">
      <c r="A424" s="131">
        <v>425</v>
      </c>
      <c r="B424" s="110" t="s">
        <v>257</v>
      </c>
      <c r="C424" s="132" t="s">
        <v>512</v>
      </c>
      <c r="D424" s="102"/>
    </row>
    <row r="425" spans="1:4" x14ac:dyDescent="0.2">
      <c r="A425" s="131">
        <v>426</v>
      </c>
      <c r="B425" s="110" t="s">
        <v>131</v>
      </c>
      <c r="C425" s="132" t="s">
        <v>512</v>
      </c>
      <c r="D425" s="102"/>
    </row>
    <row r="426" spans="1:4" x14ac:dyDescent="0.2">
      <c r="A426" s="131">
        <v>427</v>
      </c>
      <c r="B426" s="110" t="s">
        <v>258</v>
      </c>
      <c r="C426" s="132" t="s">
        <v>512</v>
      </c>
      <c r="D426" s="102"/>
    </row>
    <row r="427" spans="1:4" x14ac:dyDescent="0.2">
      <c r="A427" s="131">
        <v>428</v>
      </c>
      <c r="B427" s="110" t="s">
        <v>259</v>
      </c>
      <c r="C427" s="132" t="s">
        <v>260</v>
      </c>
      <c r="D427" s="102"/>
    </row>
    <row r="428" spans="1:4" x14ac:dyDescent="0.2">
      <c r="A428" s="131">
        <v>429</v>
      </c>
      <c r="B428" s="110" t="s">
        <v>261</v>
      </c>
      <c r="C428" s="132" t="s">
        <v>260</v>
      </c>
      <c r="D428" s="102"/>
    </row>
    <row r="429" spans="1:4" x14ac:dyDescent="0.2">
      <c r="A429" s="131">
        <v>430</v>
      </c>
      <c r="B429" s="110" t="s">
        <v>133</v>
      </c>
      <c r="C429" s="132" t="s">
        <v>260</v>
      </c>
      <c r="D429" s="102"/>
    </row>
    <row r="430" spans="1:4" x14ac:dyDescent="0.2">
      <c r="A430" s="131">
        <v>431</v>
      </c>
      <c r="B430" s="110" t="s">
        <v>132</v>
      </c>
      <c r="C430" s="132" t="s">
        <v>260</v>
      </c>
      <c r="D430" s="102"/>
    </row>
    <row r="431" spans="1:4" x14ac:dyDescent="0.2">
      <c r="A431" s="131">
        <v>432</v>
      </c>
      <c r="B431" s="110" t="s">
        <v>131</v>
      </c>
      <c r="C431" s="132" t="s">
        <v>512</v>
      </c>
      <c r="D431" s="102"/>
    </row>
    <row r="432" spans="1:4" x14ac:dyDescent="0.2">
      <c r="A432" s="131">
        <v>434</v>
      </c>
      <c r="B432" s="110" t="s">
        <v>262</v>
      </c>
      <c r="C432" s="132" t="s">
        <v>511</v>
      </c>
      <c r="D432" s="102"/>
    </row>
    <row r="433" spans="1:4" x14ac:dyDescent="0.2">
      <c r="A433" s="131">
        <v>435</v>
      </c>
      <c r="B433" s="110" t="s">
        <v>263</v>
      </c>
      <c r="C433" s="132" t="s">
        <v>512</v>
      </c>
      <c r="D433" s="102"/>
    </row>
    <row r="434" spans="1:4" x14ac:dyDescent="0.2">
      <c r="A434" s="131">
        <v>436</v>
      </c>
      <c r="B434" s="110" t="s">
        <v>264</v>
      </c>
      <c r="C434" s="132" t="s">
        <v>512</v>
      </c>
      <c r="D434" s="102"/>
    </row>
    <row r="435" spans="1:4" x14ac:dyDescent="0.2">
      <c r="A435" s="131">
        <v>437</v>
      </c>
      <c r="B435" s="110" t="s">
        <v>265</v>
      </c>
      <c r="C435" s="132" t="s">
        <v>512</v>
      </c>
      <c r="D435" s="102"/>
    </row>
    <row r="436" spans="1:4" x14ac:dyDescent="0.2">
      <c r="A436" s="131">
        <v>439</v>
      </c>
      <c r="B436" s="110" t="s">
        <v>266</v>
      </c>
      <c r="C436" s="132" t="s">
        <v>512</v>
      </c>
      <c r="D436" s="102"/>
    </row>
    <row r="437" spans="1:4" x14ac:dyDescent="0.2">
      <c r="A437" s="131">
        <v>440</v>
      </c>
      <c r="B437" s="110" t="s">
        <v>267</v>
      </c>
      <c r="C437" s="132" t="s">
        <v>512</v>
      </c>
      <c r="D437" s="102"/>
    </row>
    <row r="438" spans="1:4" x14ac:dyDescent="0.2">
      <c r="A438" s="131">
        <v>441</v>
      </c>
      <c r="B438" s="110" t="s">
        <v>169</v>
      </c>
      <c r="C438" s="132" t="s">
        <v>512</v>
      </c>
      <c r="D438" s="102"/>
    </row>
    <row r="439" spans="1:4" x14ac:dyDescent="0.2">
      <c r="A439" s="131">
        <v>442</v>
      </c>
      <c r="B439" s="110" t="s">
        <v>131</v>
      </c>
      <c r="C439" s="132" t="s">
        <v>511</v>
      </c>
      <c r="D439" s="102"/>
    </row>
    <row r="440" spans="1:4" x14ac:dyDescent="0.2">
      <c r="A440" s="131">
        <v>443</v>
      </c>
      <c r="B440" s="110" t="s">
        <v>205</v>
      </c>
      <c r="C440" s="132" t="s">
        <v>512</v>
      </c>
      <c r="D440" s="102"/>
    </row>
    <row r="441" spans="1:4" x14ac:dyDescent="0.2">
      <c r="A441" s="131">
        <v>444</v>
      </c>
      <c r="B441" s="110" t="s">
        <v>210</v>
      </c>
      <c r="C441" s="132" t="s">
        <v>512</v>
      </c>
      <c r="D441" s="102"/>
    </row>
    <row r="442" spans="1:4" x14ac:dyDescent="0.2">
      <c r="A442" s="131">
        <v>444</v>
      </c>
      <c r="B442" s="110" t="s">
        <v>210</v>
      </c>
      <c r="C442" s="132" t="s">
        <v>511</v>
      </c>
      <c r="D442" s="102"/>
    </row>
    <row r="443" spans="1:4" x14ac:dyDescent="0.2">
      <c r="A443" s="131">
        <v>445</v>
      </c>
      <c r="B443" s="110" t="s">
        <v>268</v>
      </c>
      <c r="C443" s="132" t="s">
        <v>512</v>
      </c>
      <c r="D443" s="102"/>
    </row>
    <row r="444" spans="1:4" x14ac:dyDescent="0.2">
      <c r="A444" s="131">
        <v>446</v>
      </c>
      <c r="B444" s="110" t="s">
        <v>268</v>
      </c>
      <c r="C444" s="132" t="s">
        <v>512</v>
      </c>
      <c r="D444" s="102"/>
    </row>
    <row r="445" spans="1:4" x14ac:dyDescent="0.2">
      <c r="A445" s="131">
        <v>447</v>
      </c>
      <c r="B445" s="110" t="s">
        <v>179</v>
      </c>
      <c r="C445" s="132" t="s">
        <v>512</v>
      </c>
      <c r="D445" s="102"/>
    </row>
    <row r="446" spans="1:4" x14ac:dyDescent="0.2">
      <c r="A446" s="131">
        <v>448</v>
      </c>
      <c r="B446" s="110" t="s">
        <v>179</v>
      </c>
      <c r="C446" s="132" t="s">
        <v>512</v>
      </c>
      <c r="D446" s="102"/>
    </row>
    <row r="447" spans="1:4" x14ac:dyDescent="0.2">
      <c r="A447" s="131">
        <v>449</v>
      </c>
      <c r="B447" s="110" t="s">
        <v>179</v>
      </c>
      <c r="C447" s="132" t="s">
        <v>512</v>
      </c>
      <c r="D447" s="102"/>
    </row>
    <row r="448" spans="1:4" x14ac:dyDescent="0.2">
      <c r="A448" s="131">
        <v>450</v>
      </c>
      <c r="B448" s="110" t="s">
        <v>179</v>
      </c>
      <c r="C448" s="132" t="s">
        <v>512</v>
      </c>
      <c r="D448" s="102"/>
    </row>
    <row r="449" spans="1:4" x14ac:dyDescent="0.2">
      <c r="A449" s="131">
        <v>451</v>
      </c>
      <c r="B449" s="110" t="s">
        <v>179</v>
      </c>
      <c r="C449" s="132" t="s">
        <v>512</v>
      </c>
      <c r="D449" s="102"/>
    </row>
    <row r="450" spans="1:4" x14ac:dyDescent="0.2">
      <c r="A450" s="131">
        <v>452</v>
      </c>
      <c r="B450" s="110" t="s">
        <v>179</v>
      </c>
      <c r="C450" s="132" t="s">
        <v>512</v>
      </c>
      <c r="D450" s="102"/>
    </row>
    <row r="451" spans="1:4" x14ac:dyDescent="0.2">
      <c r="A451" s="131">
        <v>453</v>
      </c>
      <c r="B451" s="110" t="s">
        <v>179</v>
      </c>
      <c r="C451" s="132" t="s">
        <v>512</v>
      </c>
      <c r="D451" s="102"/>
    </row>
    <row r="452" spans="1:4" x14ac:dyDescent="0.2">
      <c r="A452" s="131">
        <v>454</v>
      </c>
      <c r="B452" s="110" t="s">
        <v>179</v>
      </c>
      <c r="C452" s="132" t="s">
        <v>512</v>
      </c>
      <c r="D452" s="102"/>
    </row>
    <row r="453" spans="1:4" x14ac:dyDescent="0.2">
      <c r="A453" s="131">
        <v>455</v>
      </c>
      <c r="B453" s="110" t="s">
        <v>179</v>
      </c>
      <c r="C453" s="132" t="s">
        <v>512</v>
      </c>
      <c r="D453" s="102"/>
    </row>
    <row r="454" spans="1:4" x14ac:dyDescent="0.2">
      <c r="A454" s="131">
        <v>456</v>
      </c>
      <c r="B454" s="110" t="s">
        <v>179</v>
      </c>
      <c r="C454" s="132" t="s">
        <v>512</v>
      </c>
      <c r="D454" s="102"/>
    </row>
    <row r="455" spans="1:4" x14ac:dyDescent="0.2">
      <c r="A455" s="131">
        <v>459</v>
      </c>
      <c r="B455" s="110" t="s">
        <v>179</v>
      </c>
      <c r="C455" s="132" t="s">
        <v>512</v>
      </c>
      <c r="D455" s="102"/>
    </row>
    <row r="456" spans="1:4" x14ac:dyDescent="0.2">
      <c r="A456" s="131">
        <v>460</v>
      </c>
      <c r="B456" s="110" t="s">
        <v>269</v>
      </c>
      <c r="C456" s="132" t="s">
        <v>511</v>
      </c>
      <c r="D456" s="102"/>
    </row>
    <row r="457" spans="1:4" x14ac:dyDescent="0.2">
      <c r="A457" s="131">
        <v>461</v>
      </c>
      <c r="B457" s="110" t="s">
        <v>269</v>
      </c>
      <c r="C457" s="132" t="s">
        <v>511</v>
      </c>
      <c r="D457" s="102"/>
    </row>
    <row r="458" spans="1:4" x14ac:dyDescent="0.2">
      <c r="A458" s="131">
        <v>462</v>
      </c>
      <c r="B458" s="110" t="s">
        <v>270</v>
      </c>
      <c r="C458" s="132" t="s">
        <v>511</v>
      </c>
      <c r="D458" s="102"/>
    </row>
    <row r="459" spans="1:4" x14ac:dyDescent="0.2">
      <c r="A459" s="131">
        <v>463</v>
      </c>
      <c r="B459" s="110" t="s">
        <v>271</v>
      </c>
      <c r="C459" s="132" t="s">
        <v>511</v>
      </c>
      <c r="D459" s="102"/>
    </row>
    <row r="460" spans="1:4" x14ac:dyDescent="0.2">
      <c r="A460" s="131">
        <v>464</v>
      </c>
      <c r="B460" s="110" t="s">
        <v>272</v>
      </c>
      <c r="C460" s="132" t="s">
        <v>512</v>
      </c>
      <c r="D460" s="102"/>
    </row>
    <row r="461" spans="1:4" x14ac:dyDescent="0.2">
      <c r="A461" s="131">
        <v>465</v>
      </c>
      <c r="B461" s="110" t="s">
        <v>273</v>
      </c>
      <c r="C461" s="132" t="s">
        <v>512</v>
      </c>
      <c r="D461" s="102"/>
    </row>
    <row r="462" spans="1:4" x14ac:dyDescent="0.2">
      <c r="A462" s="131">
        <v>466</v>
      </c>
      <c r="B462" s="110" t="s">
        <v>274</v>
      </c>
      <c r="C462" s="132" t="s">
        <v>512</v>
      </c>
      <c r="D462" s="102"/>
    </row>
    <row r="463" spans="1:4" x14ac:dyDescent="0.2">
      <c r="A463" s="131">
        <v>467</v>
      </c>
      <c r="B463" s="110" t="s">
        <v>274</v>
      </c>
      <c r="C463" s="132" t="s">
        <v>512</v>
      </c>
      <c r="D463" s="102"/>
    </row>
    <row r="464" spans="1:4" x14ac:dyDescent="0.2">
      <c r="A464" s="131">
        <v>468</v>
      </c>
      <c r="B464" s="110" t="s">
        <v>274</v>
      </c>
      <c r="C464" s="132" t="s">
        <v>512</v>
      </c>
      <c r="D464" s="102"/>
    </row>
    <row r="465" spans="1:4" x14ac:dyDescent="0.2">
      <c r="A465" s="131">
        <v>469</v>
      </c>
      <c r="B465" s="110" t="s">
        <v>274</v>
      </c>
      <c r="C465" s="132" t="s">
        <v>512</v>
      </c>
      <c r="D465" s="102"/>
    </row>
    <row r="466" spans="1:4" x14ac:dyDescent="0.2">
      <c r="A466" s="131">
        <v>470</v>
      </c>
      <c r="B466" s="110" t="s">
        <v>274</v>
      </c>
      <c r="C466" s="132" t="s">
        <v>512</v>
      </c>
      <c r="D466" s="102"/>
    </row>
    <row r="467" spans="1:4" x14ac:dyDescent="0.2">
      <c r="A467" s="131">
        <v>473</v>
      </c>
      <c r="B467" s="110" t="s">
        <v>275</v>
      </c>
      <c r="C467" s="132" t="s">
        <v>512</v>
      </c>
      <c r="D467" s="102"/>
    </row>
    <row r="468" spans="1:4" x14ac:dyDescent="0.2">
      <c r="A468" s="131">
        <v>474</v>
      </c>
      <c r="B468" s="110" t="s">
        <v>276</v>
      </c>
      <c r="C468" s="132" t="s">
        <v>511</v>
      </c>
      <c r="D468" s="102"/>
    </row>
    <row r="469" spans="1:4" x14ac:dyDescent="0.2">
      <c r="A469" s="131">
        <v>475</v>
      </c>
      <c r="B469" s="110" t="s">
        <v>277</v>
      </c>
      <c r="C469" s="132" t="s">
        <v>512</v>
      </c>
      <c r="D469" s="102"/>
    </row>
    <row r="470" spans="1:4" x14ac:dyDescent="0.2">
      <c r="A470" s="131">
        <v>476</v>
      </c>
      <c r="B470" s="110" t="s">
        <v>278</v>
      </c>
      <c r="C470" s="132" t="s">
        <v>511</v>
      </c>
      <c r="D470" s="102"/>
    </row>
    <row r="471" spans="1:4" x14ac:dyDescent="0.2">
      <c r="A471" s="131">
        <v>477</v>
      </c>
      <c r="B471" s="110" t="s">
        <v>278</v>
      </c>
      <c r="C471" s="132" t="s">
        <v>511</v>
      </c>
      <c r="D471" s="102"/>
    </row>
    <row r="472" spans="1:4" x14ac:dyDescent="0.2">
      <c r="A472" s="131">
        <v>478</v>
      </c>
      <c r="B472" s="110" t="s">
        <v>210</v>
      </c>
      <c r="C472" s="132" t="s">
        <v>512</v>
      </c>
      <c r="D472" s="102"/>
    </row>
    <row r="473" spans="1:4" x14ac:dyDescent="0.2">
      <c r="A473" s="131">
        <v>479</v>
      </c>
      <c r="B473" s="110" t="s">
        <v>266</v>
      </c>
      <c r="C473" s="132" t="s">
        <v>512</v>
      </c>
      <c r="D473" s="102"/>
    </row>
    <row r="474" spans="1:4" x14ac:dyDescent="0.2">
      <c r="A474" s="131">
        <v>480</v>
      </c>
      <c r="B474" s="110" t="s">
        <v>266</v>
      </c>
      <c r="C474" s="132" t="s">
        <v>512</v>
      </c>
      <c r="D474" s="102"/>
    </row>
    <row r="475" spans="1:4" x14ac:dyDescent="0.2">
      <c r="A475" s="131">
        <v>481</v>
      </c>
      <c r="B475" s="110" t="s">
        <v>266</v>
      </c>
      <c r="C475" s="132" t="s">
        <v>512</v>
      </c>
      <c r="D475" s="102"/>
    </row>
    <row r="476" spans="1:4" x14ac:dyDescent="0.2">
      <c r="A476" s="131">
        <v>482</v>
      </c>
      <c r="B476" s="110" t="s">
        <v>279</v>
      </c>
      <c r="C476" s="132" t="s">
        <v>280</v>
      </c>
      <c r="D476" s="102"/>
    </row>
    <row r="477" spans="1:4" x14ac:dyDescent="0.2">
      <c r="A477" s="131">
        <v>483</v>
      </c>
      <c r="B477" s="110" t="s">
        <v>281</v>
      </c>
      <c r="C477" s="132" t="s">
        <v>280</v>
      </c>
      <c r="D477" s="102"/>
    </row>
    <row r="478" spans="1:4" x14ac:dyDescent="0.2">
      <c r="A478" s="131">
        <v>484</v>
      </c>
      <c r="B478" s="110" t="s">
        <v>282</v>
      </c>
      <c r="C478" s="132" t="s">
        <v>280</v>
      </c>
      <c r="D478" s="102"/>
    </row>
    <row r="479" spans="1:4" x14ac:dyDescent="0.2">
      <c r="A479" s="131">
        <v>485</v>
      </c>
      <c r="B479" s="110" t="s">
        <v>283</v>
      </c>
      <c r="C479" s="132" t="s">
        <v>280</v>
      </c>
      <c r="D479" s="102"/>
    </row>
    <row r="480" spans="1:4" x14ac:dyDescent="0.2">
      <c r="A480" s="131">
        <v>486</v>
      </c>
      <c r="B480" s="110" t="s">
        <v>284</v>
      </c>
      <c r="C480" s="132" t="s">
        <v>280</v>
      </c>
      <c r="D480" s="102"/>
    </row>
    <row r="481" spans="1:4" x14ac:dyDescent="0.2">
      <c r="A481" s="131">
        <v>487</v>
      </c>
      <c r="B481" s="110" t="s">
        <v>285</v>
      </c>
      <c r="C481" s="132" t="s">
        <v>280</v>
      </c>
      <c r="D481" s="102"/>
    </row>
    <row r="482" spans="1:4" x14ac:dyDescent="0.2">
      <c r="A482" s="131">
        <v>488</v>
      </c>
      <c r="B482" s="110" t="s">
        <v>286</v>
      </c>
      <c r="C482" s="132" t="s">
        <v>280</v>
      </c>
      <c r="D482" s="102"/>
    </row>
    <row r="483" spans="1:4" x14ac:dyDescent="0.2">
      <c r="A483" s="131">
        <v>489</v>
      </c>
      <c r="B483" s="110" t="s">
        <v>287</v>
      </c>
      <c r="C483" s="132" t="s">
        <v>280</v>
      </c>
      <c r="D483" s="102"/>
    </row>
    <row r="484" spans="1:4" x14ac:dyDescent="0.2">
      <c r="A484" s="131">
        <v>490</v>
      </c>
      <c r="B484" s="110" t="s">
        <v>288</v>
      </c>
      <c r="C484" s="132" t="s">
        <v>280</v>
      </c>
      <c r="D484" s="102"/>
    </row>
    <row r="485" spans="1:4" x14ac:dyDescent="0.2">
      <c r="A485" s="131">
        <v>491</v>
      </c>
      <c r="B485" s="110" t="s">
        <v>289</v>
      </c>
      <c r="C485" s="132" t="s">
        <v>280</v>
      </c>
      <c r="D485" s="102"/>
    </row>
    <row r="486" spans="1:4" x14ac:dyDescent="0.2">
      <c r="A486" s="131">
        <v>492</v>
      </c>
      <c r="B486" s="110" t="s">
        <v>290</v>
      </c>
      <c r="C486" s="132" t="s">
        <v>280</v>
      </c>
      <c r="D486" s="102"/>
    </row>
    <row r="487" spans="1:4" x14ac:dyDescent="0.2">
      <c r="A487" s="131">
        <v>493</v>
      </c>
      <c r="B487" s="110" t="s">
        <v>291</v>
      </c>
      <c r="C487" s="132" t="s">
        <v>280</v>
      </c>
      <c r="D487" s="102"/>
    </row>
    <row r="488" spans="1:4" x14ac:dyDescent="0.2">
      <c r="A488" s="131">
        <v>494</v>
      </c>
      <c r="B488" s="110" t="s">
        <v>292</v>
      </c>
      <c r="C488" s="132" t="s">
        <v>280</v>
      </c>
      <c r="D488" s="102"/>
    </row>
    <row r="489" spans="1:4" x14ac:dyDescent="0.2">
      <c r="A489" s="131">
        <v>495</v>
      </c>
      <c r="B489" s="110" t="s">
        <v>293</v>
      </c>
      <c r="C489" s="132" t="s">
        <v>280</v>
      </c>
      <c r="D489" s="102"/>
    </row>
    <row r="490" spans="1:4" x14ac:dyDescent="0.2">
      <c r="A490" s="131">
        <v>496</v>
      </c>
      <c r="B490" s="110" t="s">
        <v>294</v>
      </c>
      <c r="C490" s="132" t="s">
        <v>280</v>
      </c>
      <c r="D490" s="102"/>
    </row>
    <row r="491" spans="1:4" x14ac:dyDescent="0.2">
      <c r="A491" s="131">
        <v>497</v>
      </c>
      <c r="B491" s="110" t="s">
        <v>295</v>
      </c>
      <c r="C491" s="132" t="s">
        <v>280</v>
      </c>
      <c r="D491" s="102"/>
    </row>
    <row r="492" spans="1:4" x14ac:dyDescent="0.2">
      <c r="A492" s="131">
        <v>498</v>
      </c>
      <c r="B492" s="110" t="s">
        <v>296</v>
      </c>
      <c r="C492" s="132" t="s">
        <v>280</v>
      </c>
      <c r="D492" s="102"/>
    </row>
    <row r="493" spans="1:4" x14ac:dyDescent="0.2">
      <c r="A493" s="131">
        <v>701</v>
      </c>
      <c r="B493" s="110" t="s">
        <v>297</v>
      </c>
      <c r="C493" s="132" t="s">
        <v>511</v>
      </c>
      <c r="D493" s="102"/>
    </row>
    <row r="494" spans="1:4" x14ac:dyDescent="0.2">
      <c r="A494" s="131">
        <v>702</v>
      </c>
      <c r="B494" s="110" t="s">
        <v>297</v>
      </c>
      <c r="C494" s="132" t="s">
        <v>511</v>
      </c>
      <c r="D494" s="102"/>
    </row>
    <row r="495" spans="1:4" x14ac:dyDescent="0.2">
      <c r="A495" s="131">
        <v>703</v>
      </c>
      <c r="B495" s="110" t="s">
        <v>233</v>
      </c>
      <c r="C495" s="132" t="s">
        <v>511</v>
      </c>
      <c r="D495" s="102"/>
    </row>
    <row r="496" spans="1:4" x14ac:dyDescent="0.2">
      <c r="A496" s="131">
        <v>704</v>
      </c>
      <c r="B496" s="110" t="s">
        <v>233</v>
      </c>
      <c r="C496" s="132" t="s">
        <v>511</v>
      </c>
      <c r="D496" s="102"/>
    </row>
    <row r="497" spans="1:4" x14ac:dyDescent="0.2">
      <c r="A497" s="131">
        <v>705</v>
      </c>
      <c r="B497" s="110" t="s">
        <v>233</v>
      </c>
      <c r="C497" s="132" t="s">
        <v>511</v>
      </c>
      <c r="D497" s="102"/>
    </row>
    <row r="498" spans="1:4" x14ac:dyDescent="0.2">
      <c r="A498" s="131">
        <v>706</v>
      </c>
      <c r="B498" s="110" t="s">
        <v>233</v>
      </c>
      <c r="C498" s="132" t="s">
        <v>511</v>
      </c>
      <c r="D498" s="102"/>
    </row>
    <row r="499" spans="1:4" x14ac:dyDescent="0.2">
      <c r="A499" s="131">
        <v>707</v>
      </c>
      <c r="B499" s="110" t="s">
        <v>233</v>
      </c>
      <c r="C499" s="132" t="s">
        <v>511</v>
      </c>
      <c r="D499" s="102"/>
    </row>
    <row r="500" spans="1:4" x14ac:dyDescent="0.2">
      <c r="A500" s="131">
        <v>708</v>
      </c>
      <c r="B500" s="110" t="s">
        <v>233</v>
      </c>
      <c r="C500" s="132" t="s">
        <v>511</v>
      </c>
      <c r="D500" s="102"/>
    </row>
    <row r="501" spans="1:4" x14ac:dyDescent="0.2">
      <c r="A501" s="131">
        <v>709</v>
      </c>
      <c r="B501" s="110" t="s">
        <v>233</v>
      </c>
      <c r="C501" s="132" t="s">
        <v>511</v>
      </c>
      <c r="D501" s="102"/>
    </row>
    <row r="502" spans="1:4" x14ac:dyDescent="0.2">
      <c r="A502" s="131">
        <v>710</v>
      </c>
      <c r="B502" s="110" t="s">
        <v>233</v>
      </c>
      <c r="C502" s="132" t="s">
        <v>511</v>
      </c>
      <c r="D502" s="102"/>
    </row>
    <row r="503" spans="1:4" x14ac:dyDescent="0.2">
      <c r="A503" s="131">
        <v>711</v>
      </c>
      <c r="B503" s="110" t="s">
        <v>233</v>
      </c>
      <c r="C503" s="132" t="s">
        <v>511</v>
      </c>
      <c r="D503" s="102"/>
    </row>
    <row r="504" spans="1:4" x14ac:dyDescent="0.2">
      <c r="A504" s="131">
        <v>712</v>
      </c>
      <c r="B504" s="110" t="s">
        <v>298</v>
      </c>
      <c r="C504" s="132" t="s">
        <v>511</v>
      </c>
      <c r="D504" s="102"/>
    </row>
    <row r="505" spans="1:4" x14ac:dyDescent="0.2">
      <c r="A505" s="131">
        <v>713</v>
      </c>
      <c r="B505" s="110" t="s">
        <v>298</v>
      </c>
      <c r="C505" s="132" t="s">
        <v>511</v>
      </c>
      <c r="D505" s="102"/>
    </row>
    <row r="506" spans="1:4" x14ac:dyDescent="0.2">
      <c r="A506" s="131">
        <v>714</v>
      </c>
      <c r="B506" s="110" t="s">
        <v>298</v>
      </c>
      <c r="C506" s="132" t="s">
        <v>511</v>
      </c>
      <c r="D506" s="102"/>
    </row>
    <row r="507" spans="1:4" x14ac:dyDescent="0.2">
      <c r="A507" s="131">
        <v>715</v>
      </c>
      <c r="B507" s="110" t="s">
        <v>298</v>
      </c>
      <c r="C507" s="132" t="s">
        <v>511</v>
      </c>
      <c r="D507" s="102"/>
    </row>
    <row r="508" spans="1:4" x14ac:dyDescent="0.2">
      <c r="A508" s="131">
        <v>716</v>
      </c>
      <c r="B508" s="110" t="s">
        <v>299</v>
      </c>
      <c r="C508" s="132" t="s">
        <v>511</v>
      </c>
      <c r="D508" s="102"/>
    </row>
    <row r="509" spans="1:4" x14ac:dyDescent="0.2">
      <c r="A509" s="131">
        <v>717</v>
      </c>
      <c r="B509" s="110" t="s">
        <v>299</v>
      </c>
      <c r="C509" s="132" t="s">
        <v>511</v>
      </c>
      <c r="D509" s="102"/>
    </row>
    <row r="510" spans="1:4" x14ac:dyDescent="0.2">
      <c r="A510" s="131">
        <v>718</v>
      </c>
      <c r="B510" s="110" t="s">
        <v>300</v>
      </c>
      <c r="C510" s="132" t="s">
        <v>511</v>
      </c>
      <c r="D510" s="102"/>
    </row>
    <row r="511" spans="1:4" x14ac:dyDescent="0.2">
      <c r="A511" s="131">
        <v>719</v>
      </c>
      <c r="B511" s="110" t="s">
        <v>300</v>
      </c>
      <c r="C511" s="132" t="s">
        <v>511</v>
      </c>
      <c r="D511" s="102"/>
    </row>
    <row r="512" spans="1:4" x14ac:dyDescent="0.2">
      <c r="A512" s="131">
        <v>720</v>
      </c>
      <c r="B512" s="110" t="s">
        <v>166</v>
      </c>
      <c r="C512" s="132" t="s">
        <v>512</v>
      </c>
      <c r="D512" s="102"/>
    </row>
    <row r="513" spans="1:4" x14ac:dyDescent="0.2">
      <c r="A513" s="131">
        <v>721</v>
      </c>
      <c r="B513" s="110" t="s">
        <v>301</v>
      </c>
      <c r="C513" s="132" t="s">
        <v>512</v>
      </c>
      <c r="D513" s="102"/>
    </row>
    <row r="514" spans="1:4" x14ac:dyDescent="0.2">
      <c r="A514" s="131">
        <v>722</v>
      </c>
      <c r="B514" s="110" t="s">
        <v>301</v>
      </c>
      <c r="C514" s="132" t="s">
        <v>512</v>
      </c>
      <c r="D514" s="102"/>
    </row>
    <row r="515" spans="1:4" x14ac:dyDescent="0.2">
      <c r="A515" s="131">
        <v>723</v>
      </c>
      <c r="B515" s="110" t="s">
        <v>301</v>
      </c>
      <c r="C515" s="132" t="s">
        <v>512</v>
      </c>
      <c r="D515" s="102"/>
    </row>
    <row r="516" spans="1:4" x14ac:dyDescent="0.2">
      <c r="A516" s="131">
        <v>724</v>
      </c>
      <c r="B516" s="110" t="s">
        <v>301</v>
      </c>
      <c r="C516" s="132" t="s">
        <v>512</v>
      </c>
      <c r="D516" s="102"/>
    </row>
    <row r="517" spans="1:4" x14ac:dyDescent="0.2">
      <c r="A517" s="131">
        <v>725</v>
      </c>
      <c r="B517" s="110" t="s">
        <v>301</v>
      </c>
      <c r="C517" s="132" t="s">
        <v>512</v>
      </c>
      <c r="D517" s="102"/>
    </row>
    <row r="518" spans="1:4" x14ac:dyDescent="0.2">
      <c r="A518" s="131">
        <v>726</v>
      </c>
      <c r="B518" s="110" t="s">
        <v>301</v>
      </c>
      <c r="C518" s="132" t="s">
        <v>512</v>
      </c>
      <c r="D518" s="102"/>
    </row>
    <row r="519" spans="1:4" x14ac:dyDescent="0.2">
      <c r="A519" s="131">
        <v>727</v>
      </c>
      <c r="B519" s="110" t="s">
        <v>301</v>
      </c>
      <c r="C519" s="132" t="s">
        <v>512</v>
      </c>
      <c r="D519" s="102"/>
    </row>
    <row r="520" spans="1:4" x14ac:dyDescent="0.2">
      <c r="A520" s="131">
        <v>728</v>
      </c>
      <c r="B520" s="110" t="s">
        <v>302</v>
      </c>
      <c r="C520" s="132" t="s">
        <v>512</v>
      </c>
      <c r="D520" s="102"/>
    </row>
    <row r="521" spans="1:4" x14ac:dyDescent="0.2">
      <c r="A521" s="131">
        <v>729</v>
      </c>
      <c r="B521" s="110" t="s">
        <v>301</v>
      </c>
      <c r="C521" s="132" t="s">
        <v>512</v>
      </c>
      <c r="D521" s="102"/>
    </row>
    <row r="522" spans="1:4" x14ac:dyDescent="0.2">
      <c r="A522" s="131">
        <v>730</v>
      </c>
      <c r="B522" s="110" t="s">
        <v>302</v>
      </c>
      <c r="C522" s="132" t="s">
        <v>512</v>
      </c>
      <c r="D522" s="102"/>
    </row>
    <row r="523" spans="1:4" x14ac:dyDescent="0.2">
      <c r="A523" s="131">
        <v>731</v>
      </c>
      <c r="B523" s="110" t="s">
        <v>301</v>
      </c>
      <c r="C523" s="132" t="s">
        <v>512</v>
      </c>
      <c r="D523" s="102"/>
    </row>
    <row r="524" spans="1:4" x14ac:dyDescent="0.2">
      <c r="A524" s="131">
        <v>732</v>
      </c>
      <c r="B524" s="110" t="s">
        <v>302</v>
      </c>
      <c r="C524" s="132" t="s">
        <v>512</v>
      </c>
      <c r="D524" s="102"/>
    </row>
    <row r="525" spans="1:4" x14ac:dyDescent="0.2">
      <c r="A525" s="131">
        <v>733</v>
      </c>
      <c r="B525" s="110" t="s">
        <v>301</v>
      </c>
      <c r="C525" s="132" t="s">
        <v>512</v>
      </c>
      <c r="D525" s="102"/>
    </row>
    <row r="526" spans="1:4" x14ac:dyDescent="0.2">
      <c r="A526" s="131">
        <v>734</v>
      </c>
      <c r="B526" s="110" t="s">
        <v>302</v>
      </c>
      <c r="C526" s="132" t="s">
        <v>512</v>
      </c>
      <c r="D526" s="102"/>
    </row>
    <row r="527" spans="1:4" x14ac:dyDescent="0.2">
      <c r="A527" s="131">
        <v>735</v>
      </c>
      <c r="B527" s="110" t="s">
        <v>301</v>
      </c>
      <c r="C527" s="132" t="s">
        <v>512</v>
      </c>
      <c r="D527" s="102"/>
    </row>
    <row r="528" spans="1:4" x14ac:dyDescent="0.2">
      <c r="A528" s="131">
        <v>736</v>
      </c>
      <c r="B528" s="110" t="s">
        <v>302</v>
      </c>
      <c r="C528" s="132" t="s">
        <v>512</v>
      </c>
      <c r="D528" s="102"/>
    </row>
    <row r="529" spans="1:4" x14ac:dyDescent="0.2">
      <c r="A529" s="131">
        <v>737</v>
      </c>
      <c r="B529" s="110" t="s">
        <v>301</v>
      </c>
      <c r="C529" s="132" t="s">
        <v>512</v>
      </c>
      <c r="D529" s="102"/>
    </row>
    <row r="530" spans="1:4" x14ac:dyDescent="0.2">
      <c r="A530" s="131">
        <v>738</v>
      </c>
      <c r="B530" s="110" t="s">
        <v>302</v>
      </c>
      <c r="C530" s="132" t="s">
        <v>512</v>
      </c>
      <c r="D530" s="102"/>
    </row>
    <row r="531" spans="1:4" x14ac:dyDescent="0.2">
      <c r="A531" s="131">
        <v>739</v>
      </c>
      <c r="B531" s="110" t="s">
        <v>301</v>
      </c>
      <c r="C531" s="132" t="s">
        <v>512</v>
      </c>
      <c r="D531" s="102"/>
    </row>
    <row r="532" spans="1:4" x14ac:dyDescent="0.2">
      <c r="A532" s="131">
        <v>740</v>
      </c>
      <c r="B532" s="110" t="s">
        <v>302</v>
      </c>
      <c r="C532" s="132" t="s">
        <v>512</v>
      </c>
      <c r="D532" s="102"/>
    </row>
    <row r="533" spans="1:4" x14ac:dyDescent="0.2">
      <c r="A533" s="131">
        <v>741</v>
      </c>
      <c r="B533" s="110" t="s">
        <v>301</v>
      </c>
      <c r="C533" s="132" t="s">
        <v>512</v>
      </c>
      <c r="D533" s="102"/>
    </row>
    <row r="534" spans="1:4" x14ac:dyDescent="0.2">
      <c r="A534" s="131">
        <v>742</v>
      </c>
      <c r="B534" s="110" t="s">
        <v>302</v>
      </c>
      <c r="C534" s="132" t="s">
        <v>512</v>
      </c>
      <c r="D534" s="102"/>
    </row>
    <row r="535" spans="1:4" x14ac:dyDescent="0.2">
      <c r="A535" s="131">
        <v>743</v>
      </c>
      <c r="B535" s="110" t="s">
        <v>301</v>
      </c>
      <c r="C535" s="132" t="s">
        <v>512</v>
      </c>
      <c r="D535" s="102"/>
    </row>
    <row r="536" spans="1:4" x14ac:dyDescent="0.2">
      <c r="A536" s="131">
        <v>744</v>
      </c>
      <c r="B536" s="110" t="s">
        <v>302</v>
      </c>
      <c r="C536" s="132" t="s">
        <v>512</v>
      </c>
      <c r="D536" s="102"/>
    </row>
    <row r="537" spans="1:4" x14ac:dyDescent="0.2">
      <c r="A537" s="131">
        <v>745</v>
      </c>
      <c r="B537" s="110" t="s">
        <v>301</v>
      </c>
      <c r="C537" s="132" t="s">
        <v>512</v>
      </c>
      <c r="D537" s="102"/>
    </row>
    <row r="538" spans="1:4" x14ac:dyDescent="0.2">
      <c r="A538" s="131">
        <v>746</v>
      </c>
      <c r="B538" s="110" t="s">
        <v>302</v>
      </c>
      <c r="C538" s="132" t="s">
        <v>512</v>
      </c>
      <c r="D538" s="102"/>
    </row>
    <row r="539" spans="1:4" x14ac:dyDescent="0.2">
      <c r="A539" s="131">
        <v>747</v>
      </c>
      <c r="B539" s="110" t="s">
        <v>301</v>
      </c>
      <c r="C539" s="132" t="s">
        <v>512</v>
      </c>
      <c r="D539" s="102"/>
    </row>
    <row r="540" spans="1:4" x14ac:dyDescent="0.2">
      <c r="A540" s="131">
        <v>748</v>
      </c>
      <c r="B540" s="110" t="s">
        <v>301</v>
      </c>
      <c r="C540" s="132" t="s">
        <v>512</v>
      </c>
      <c r="D540" s="102"/>
    </row>
    <row r="541" spans="1:4" x14ac:dyDescent="0.2">
      <c r="A541" s="131">
        <v>749</v>
      </c>
      <c r="B541" s="110" t="s">
        <v>302</v>
      </c>
      <c r="C541" s="132" t="s">
        <v>512</v>
      </c>
      <c r="D541" s="102"/>
    </row>
    <row r="542" spans="1:4" x14ac:dyDescent="0.2">
      <c r="A542" s="131">
        <v>752</v>
      </c>
      <c r="B542" s="110" t="s">
        <v>301</v>
      </c>
      <c r="C542" s="132" t="s">
        <v>512</v>
      </c>
      <c r="D542" s="102"/>
    </row>
    <row r="543" spans="1:4" x14ac:dyDescent="0.2">
      <c r="A543" s="131">
        <v>753</v>
      </c>
      <c r="B543" s="110" t="s">
        <v>303</v>
      </c>
      <c r="C543" s="132" t="s">
        <v>512</v>
      </c>
      <c r="D543" s="102"/>
    </row>
    <row r="544" spans="1:4" x14ac:dyDescent="0.2">
      <c r="A544" s="131">
        <v>754</v>
      </c>
      <c r="B544" s="110" t="s">
        <v>301</v>
      </c>
      <c r="C544" s="132" t="s">
        <v>512</v>
      </c>
      <c r="D544" s="102"/>
    </row>
    <row r="545" spans="1:4" x14ac:dyDescent="0.2">
      <c r="A545" s="131">
        <v>755</v>
      </c>
      <c r="B545" s="110" t="s">
        <v>303</v>
      </c>
      <c r="C545" s="132" t="s">
        <v>512</v>
      </c>
      <c r="D545" s="102"/>
    </row>
    <row r="546" spans="1:4" x14ac:dyDescent="0.2">
      <c r="A546" s="131">
        <v>756</v>
      </c>
      <c r="B546" s="110" t="s">
        <v>301</v>
      </c>
      <c r="C546" s="132" t="s">
        <v>512</v>
      </c>
      <c r="D546" s="102"/>
    </row>
    <row r="547" spans="1:4" x14ac:dyDescent="0.2">
      <c r="A547" s="131">
        <v>757</v>
      </c>
      <c r="B547" s="110" t="s">
        <v>303</v>
      </c>
      <c r="C547" s="132" t="s">
        <v>512</v>
      </c>
      <c r="D547" s="102"/>
    </row>
    <row r="548" spans="1:4" x14ac:dyDescent="0.2">
      <c r="A548" s="131">
        <v>758</v>
      </c>
      <c r="B548" s="110" t="s">
        <v>301</v>
      </c>
      <c r="C548" s="132" t="s">
        <v>512</v>
      </c>
      <c r="D548" s="102"/>
    </row>
    <row r="549" spans="1:4" x14ac:dyDescent="0.2">
      <c r="A549" s="131">
        <v>759</v>
      </c>
      <c r="B549" s="110" t="s">
        <v>303</v>
      </c>
      <c r="C549" s="132" t="s">
        <v>512</v>
      </c>
      <c r="D549" s="102"/>
    </row>
    <row r="550" spans="1:4" x14ac:dyDescent="0.2">
      <c r="A550" s="131">
        <v>760</v>
      </c>
      <c r="B550" s="110" t="s">
        <v>301</v>
      </c>
      <c r="C550" s="132" t="s">
        <v>512</v>
      </c>
      <c r="D550" s="102"/>
    </row>
    <row r="551" spans="1:4" x14ac:dyDescent="0.2">
      <c r="A551" s="131">
        <v>761</v>
      </c>
      <c r="B551" s="110" t="s">
        <v>303</v>
      </c>
      <c r="C551" s="132" t="s">
        <v>512</v>
      </c>
      <c r="D551" s="102"/>
    </row>
    <row r="552" spans="1:4" x14ac:dyDescent="0.2">
      <c r="A552" s="131">
        <v>762</v>
      </c>
      <c r="B552" s="110" t="s">
        <v>301</v>
      </c>
      <c r="C552" s="132" t="s">
        <v>512</v>
      </c>
      <c r="D552" s="102"/>
    </row>
    <row r="553" spans="1:4" x14ac:dyDescent="0.2">
      <c r="A553" s="131">
        <v>763</v>
      </c>
      <c r="B553" s="110" t="s">
        <v>303</v>
      </c>
      <c r="C553" s="132" t="s">
        <v>512</v>
      </c>
      <c r="D553" s="102"/>
    </row>
    <row r="554" spans="1:4" x14ac:dyDescent="0.2">
      <c r="A554" s="131">
        <v>764</v>
      </c>
      <c r="B554" s="110" t="s">
        <v>301</v>
      </c>
      <c r="C554" s="132" t="s">
        <v>512</v>
      </c>
      <c r="D554" s="102"/>
    </row>
    <row r="555" spans="1:4" x14ac:dyDescent="0.2">
      <c r="A555" s="131">
        <v>765</v>
      </c>
      <c r="B555" s="110" t="s">
        <v>303</v>
      </c>
      <c r="C555" s="132" t="s">
        <v>512</v>
      </c>
      <c r="D555" s="102"/>
    </row>
    <row r="556" spans="1:4" x14ac:dyDescent="0.2">
      <c r="A556" s="131">
        <v>766</v>
      </c>
      <c r="B556" s="110" t="s">
        <v>301</v>
      </c>
      <c r="C556" s="132" t="s">
        <v>512</v>
      </c>
      <c r="D556" s="102"/>
    </row>
    <row r="557" spans="1:4" x14ac:dyDescent="0.2">
      <c r="A557" s="131">
        <v>767</v>
      </c>
      <c r="B557" s="110" t="s">
        <v>303</v>
      </c>
      <c r="C557" s="132" t="s">
        <v>512</v>
      </c>
      <c r="D557" s="102"/>
    </row>
    <row r="558" spans="1:4" x14ac:dyDescent="0.2">
      <c r="A558" s="131">
        <v>768</v>
      </c>
      <c r="B558" s="110" t="s">
        <v>301</v>
      </c>
      <c r="C558" s="132" t="s">
        <v>512</v>
      </c>
      <c r="D558" s="102"/>
    </row>
    <row r="559" spans="1:4" x14ac:dyDescent="0.2">
      <c r="A559" s="131">
        <v>769</v>
      </c>
      <c r="B559" s="110" t="s">
        <v>303</v>
      </c>
      <c r="C559" s="132" t="s">
        <v>512</v>
      </c>
      <c r="D559" s="102"/>
    </row>
    <row r="560" spans="1:4" x14ac:dyDescent="0.2">
      <c r="A560" s="131">
        <v>770</v>
      </c>
      <c r="B560" s="110" t="s">
        <v>304</v>
      </c>
      <c r="C560" s="132" t="s">
        <v>512</v>
      </c>
      <c r="D560" s="102"/>
    </row>
    <row r="561" spans="1:4" x14ac:dyDescent="0.2">
      <c r="A561" s="131">
        <v>775</v>
      </c>
      <c r="B561" s="110" t="s">
        <v>305</v>
      </c>
      <c r="C561" s="132" t="s">
        <v>512</v>
      </c>
      <c r="D561" s="102"/>
    </row>
    <row r="562" spans="1:4" x14ac:dyDescent="0.2">
      <c r="A562" s="131">
        <v>776</v>
      </c>
      <c r="B562" s="110" t="s">
        <v>305</v>
      </c>
      <c r="C562" s="132" t="s">
        <v>512</v>
      </c>
      <c r="D562" s="102"/>
    </row>
    <row r="563" spans="1:4" x14ac:dyDescent="0.2">
      <c r="A563" s="131">
        <v>781</v>
      </c>
      <c r="B563" s="110" t="s">
        <v>301</v>
      </c>
      <c r="C563" s="132" t="s">
        <v>511</v>
      </c>
      <c r="D563" s="102"/>
    </row>
    <row r="564" spans="1:4" x14ac:dyDescent="0.2">
      <c r="A564" s="131">
        <v>782</v>
      </c>
      <c r="B564" s="110" t="s">
        <v>301</v>
      </c>
      <c r="C564" s="132" t="s">
        <v>512</v>
      </c>
      <c r="D564" s="102"/>
    </row>
    <row r="565" spans="1:4" x14ac:dyDescent="0.2">
      <c r="A565" s="131">
        <v>783</v>
      </c>
      <c r="B565" s="110" t="s">
        <v>301</v>
      </c>
      <c r="C565" s="132" t="s">
        <v>512</v>
      </c>
      <c r="D565" s="102"/>
    </row>
    <row r="566" spans="1:4" x14ac:dyDescent="0.2">
      <c r="A566" s="131">
        <v>784</v>
      </c>
      <c r="B566" s="110" t="s">
        <v>301</v>
      </c>
      <c r="C566" s="132" t="s">
        <v>512</v>
      </c>
      <c r="D566" s="102"/>
    </row>
    <row r="567" spans="1:4" x14ac:dyDescent="0.2">
      <c r="A567" s="131">
        <v>785</v>
      </c>
      <c r="B567" s="110" t="s">
        <v>301</v>
      </c>
      <c r="C567" s="132" t="s">
        <v>512</v>
      </c>
      <c r="D567" s="102"/>
    </row>
    <row r="568" spans="1:4" x14ac:dyDescent="0.2">
      <c r="A568" s="131">
        <v>786</v>
      </c>
      <c r="B568" s="110" t="s">
        <v>301</v>
      </c>
      <c r="C568" s="132" t="s">
        <v>512</v>
      </c>
      <c r="D568" s="102"/>
    </row>
    <row r="569" spans="1:4" x14ac:dyDescent="0.2">
      <c r="A569" s="131">
        <v>787</v>
      </c>
      <c r="B569" s="110" t="s">
        <v>306</v>
      </c>
      <c r="C569" s="132" t="s">
        <v>512</v>
      </c>
      <c r="D569" s="102"/>
    </row>
    <row r="570" spans="1:4" x14ac:dyDescent="0.2">
      <c r="A570" s="131">
        <v>788</v>
      </c>
      <c r="B570" s="110" t="s">
        <v>307</v>
      </c>
      <c r="C570" s="132" t="s">
        <v>512</v>
      </c>
      <c r="D570" s="102"/>
    </row>
    <row r="571" spans="1:4" x14ac:dyDescent="0.2">
      <c r="A571" s="131">
        <v>789</v>
      </c>
      <c r="B571" s="110" t="s">
        <v>308</v>
      </c>
      <c r="C571" s="132" t="s">
        <v>512</v>
      </c>
      <c r="D571" s="102"/>
    </row>
    <row r="572" spans="1:4" x14ac:dyDescent="0.2">
      <c r="A572" s="131">
        <v>790</v>
      </c>
      <c r="B572" s="110" t="s">
        <v>309</v>
      </c>
      <c r="C572" s="132" t="s">
        <v>512</v>
      </c>
      <c r="D572" s="102"/>
    </row>
    <row r="573" spans="1:4" x14ac:dyDescent="0.2">
      <c r="A573" s="131">
        <v>791</v>
      </c>
      <c r="B573" s="110" t="s">
        <v>310</v>
      </c>
      <c r="C573" s="132" t="s">
        <v>512</v>
      </c>
      <c r="D573" s="102"/>
    </row>
    <row r="574" spans="1:4" x14ac:dyDescent="0.2">
      <c r="A574" s="131">
        <v>792</v>
      </c>
      <c r="B574" s="110" t="s">
        <v>311</v>
      </c>
      <c r="C574" s="132" t="s">
        <v>512</v>
      </c>
      <c r="D574" s="102"/>
    </row>
    <row r="575" spans="1:4" x14ac:dyDescent="0.2">
      <c r="A575" s="131">
        <v>793</v>
      </c>
      <c r="B575" s="110" t="s">
        <v>301</v>
      </c>
      <c r="C575" s="132" t="s">
        <v>512</v>
      </c>
      <c r="D575" s="102"/>
    </row>
    <row r="576" spans="1:4" x14ac:dyDescent="0.2">
      <c r="A576" s="131">
        <v>794</v>
      </c>
      <c r="B576" s="110" t="s">
        <v>302</v>
      </c>
      <c r="C576" s="132" t="s">
        <v>512</v>
      </c>
      <c r="D576" s="102"/>
    </row>
    <row r="577" spans="1:4" x14ac:dyDescent="0.2">
      <c r="A577" s="131">
        <v>801</v>
      </c>
      <c r="B577" s="110" t="s">
        <v>230</v>
      </c>
      <c r="C577" s="132" t="s">
        <v>512</v>
      </c>
      <c r="D577" s="102"/>
    </row>
    <row r="578" spans="1:4" x14ac:dyDescent="0.2">
      <c r="A578" s="131">
        <v>802</v>
      </c>
      <c r="B578" s="110" t="s">
        <v>312</v>
      </c>
      <c r="C578" s="132" t="s">
        <v>512</v>
      </c>
      <c r="D578" s="102"/>
    </row>
    <row r="579" spans="1:4" x14ac:dyDescent="0.2">
      <c r="A579" s="131">
        <v>803</v>
      </c>
      <c r="B579" s="110" t="s">
        <v>313</v>
      </c>
      <c r="C579" s="132" t="s">
        <v>511</v>
      </c>
      <c r="D579" s="102"/>
    </row>
    <row r="580" spans="1:4" x14ac:dyDescent="0.2">
      <c r="A580" s="131">
        <v>804</v>
      </c>
      <c r="B580" s="110" t="s">
        <v>312</v>
      </c>
      <c r="C580" s="132" t="s">
        <v>512</v>
      </c>
      <c r="D580" s="102"/>
    </row>
    <row r="581" spans="1:4" x14ac:dyDescent="0.2">
      <c r="A581" s="131">
        <v>805</v>
      </c>
      <c r="B581" s="110" t="s">
        <v>313</v>
      </c>
      <c r="C581" s="132" t="s">
        <v>511</v>
      </c>
      <c r="D581" s="102"/>
    </row>
    <row r="582" spans="1:4" x14ac:dyDescent="0.2">
      <c r="A582" s="131">
        <v>806</v>
      </c>
      <c r="B582" s="110" t="s">
        <v>312</v>
      </c>
      <c r="C582" s="132" t="s">
        <v>512</v>
      </c>
      <c r="D582" s="102"/>
    </row>
    <row r="583" spans="1:4" x14ac:dyDescent="0.2">
      <c r="A583" s="131">
        <v>807</v>
      </c>
      <c r="B583" s="110" t="s">
        <v>313</v>
      </c>
      <c r="C583" s="132" t="s">
        <v>511</v>
      </c>
      <c r="D583" s="102"/>
    </row>
    <row r="584" spans="1:4" x14ac:dyDescent="0.2">
      <c r="A584" s="131">
        <v>808</v>
      </c>
      <c r="B584" s="110" t="s">
        <v>312</v>
      </c>
      <c r="C584" s="132" t="s">
        <v>512</v>
      </c>
      <c r="D584" s="102"/>
    </row>
    <row r="585" spans="1:4" x14ac:dyDescent="0.2">
      <c r="A585" s="131">
        <v>809</v>
      </c>
      <c r="B585" s="110" t="s">
        <v>313</v>
      </c>
      <c r="C585" s="132" t="s">
        <v>511</v>
      </c>
      <c r="D585" s="102"/>
    </row>
    <row r="586" spans="1:4" x14ac:dyDescent="0.2">
      <c r="A586" s="131">
        <v>810</v>
      </c>
      <c r="B586" s="110" t="s">
        <v>312</v>
      </c>
      <c r="C586" s="132" t="s">
        <v>512</v>
      </c>
      <c r="D586" s="102"/>
    </row>
    <row r="587" spans="1:4" x14ac:dyDescent="0.2">
      <c r="A587" s="131">
        <v>811</v>
      </c>
      <c r="B587" s="110" t="s">
        <v>313</v>
      </c>
      <c r="C587" s="132" t="s">
        <v>511</v>
      </c>
      <c r="D587" s="102"/>
    </row>
    <row r="588" spans="1:4" x14ac:dyDescent="0.2">
      <c r="A588" s="131">
        <v>812</v>
      </c>
      <c r="B588" s="110" t="s">
        <v>312</v>
      </c>
      <c r="C588" s="132" t="s">
        <v>512</v>
      </c>
      <c r="D588" s="102"/>
    </row>
    <row r="589" spans="1:4" x14ac:dyDescent="0.2">
      <c r="A589" s="131">
        <v>813</v>
      </c>
      <c r="B589" s="110" t="s">
        <v>313</v>
      </c>
      <c r="C589" s="132" t="s">
        <v>511</v>
      </c>
      <c r="D589" s="102"/>
    </row>
    <row r="590" spans="1:4" x14ac:dyDescent="0.2">
      <c r="A590" s="131">
        <v>814</v>
      </c>
      <c r="B590" s="110" t="s">
        <v>312</v>
      </c>
      <c r="C590" s="132" t="s">
        <v>512</v>
      </c>
      <c r="D590" s="102"/>
    </row>
    <row r="591" spans="1:4" x14ac:dyDescent="0.2">
      <c r="A591" s="131">
        <v>815</v>
      </c>
      <c r="B591" s="110" t="s">
        <v>313</v>
      </c>
      <c r="C591" s="132" t="s">
        <v>511</v>
      </c>
      <c r="D591" s="102"/>
    </row>
    <row r="592" spans="1:4" x14ac:dyDescent="0.2">
      <c r="A592" s="131">
        <v>816</v>
      </c>
      <c r="B592" s="110" t="s">
        <v>312</v>
      </c>
      <c r="C592" s="132" t="s">
        <v>512</v>
      </c>
      <c r="D592" s="102"/>
    </row>
    <row r="593" spans="1:4" x14ac:dyDescent="0.2">
      <c r="A593" s="131">
        <v>817</v>
      </c>
      <c r="B593" s="110" t="s">
        <v>313</v>
      </c>
      <c r="C593" s="132" t="s">
        <v>511</v>
      </c>
      <c r="D593" s="102"/>
    </row>
    <row r="594" spans="1:4" x14ac:dyDescent="0.2">
      <c r="A594" s="131">
        <v>818</v>
      </c>
      <c r="B594" s="110" t="s">
        <v>312</v>
      </c>
      <c r="C594" s="132" t="s">
        <v>512</v>
      </c>
      <c r="D594" s="102"/>
    </row>
    <row r="595" spans="1:4" x14ac:dyDescent="0.2">
      <c r="A595" s="131">
        <v>819</v>
      </c>
      <c r="B595" s="110" t="s">
        <v>313</v>
      </c>
      <c r="C595" s="132" t="s">
        <v>511</v>
      </c>
      <c r="D595" s="102"/>
    </row>
    <row r="596" spans="1:4" x14ac:dyDescent="0.2">
      <c r="A596" s="131">
        <v>820</v>
      </c>
      <c r="B596" s="110" t="s">
        <v>312</v>
      </c>
      <c r="C596" s="132" t="s">
        <v>512</v>
      </c>
      <c r="D596" s="102"/>
    </row>
    <row r="597" spans="1:4" x14ac:dyDescent="0.2">
      <c r="A597" s="131">
        <v>821</v>
      </c>
      <c r="B597" s="110" t="s">
        <v>313</v>
      </c>
      <c r="C597" s="132" t="s">
        <v>511</v>
      </c>
      <c r="D597" s="102"/>
    </row>
    <row r="598" spans="1:4" x14ac:dyDescent="0.2">
      <c r="A598" s="131">
        <v>822</v>
      </c>
      <c r="B598" s="110" t="s">
        <v>312</v>
      </c>
      <c r="C598" s="132" t="s">
        <v>512</v>
      </c>
      <c r="D598" s="102"/>
    </row>
    <row r="599" spans="1:4" x14ac:dyDescent="0.2">
      <c r="A599" s="131">
        <v>823</v>
      </c>
      <c r="B599" s="110" t="s">
        <v>313</v>
      </c>
      <c r="C599" s="132" t="s">
        <v>511</v>
      </c>
      <c r="D599" s="102"/>
    </row>
    <row r="600" spans="1:4" x14ac:dyDescent="0.2">
      <c r="A600" s="131">
        <v>824</v>
      </c>
      <c r="B600" s="110" t="s">
        <v>312</v>
      </c>
      <c r="C600" s="132" t="s">
        <v>512</v>
      </c>
      <c r="D600" s="102"/>
    </row>
    <row r="601" spans="1:4" x14ac:dyDescent="0.2">
      <c r="A601" s="131">
        <v>825</v>
      </c>
      <c r="B601" s="110" t="s">
        <v>313</v>
      </c>
      <c r="C601" s="132" t="s">
        <v>511</v>
      </c>
      <c r="D601" s="102"/>
    </row>
    <row r="602" spans="1:4" x14ac:dyDescent="0.2">
      <c r="A602" s="131">
        <v>826</v>
      </c>
      <c r="B602" s="110" t="s">
        <v>312</v>
      </c>
      <c r="C602" s="132" t="s">
        <v>512</v>
      </c>
      <c r="D602" s="102"/>
    </row>
    <row r="603" spans="1:4" x14ac:dyDescent="0.2">
      <c r="A603" s="131">
        <v>827</v>
      </c>
      <c r="B603" s="110" t="s">
        <v>313</v>
      </c>
      <c r="C603" s="132" t="s">
        <v>511</v>
      </c>
      <c r="D603" s="102"/>
    </row>
    <row r="604" spans="1:4" x14ac:dyDescent="0.2">
      <c r="A604" s="131">
        <v>828</v>
      </c>
      <c r="B604" s="110" t="s">
        <v>312</v>
      </c>
      <c r="C604" s="132" t="s">
        <v>512</v>
      </c>
      <c r="D604" s="102"/>
    </row>
    <row r="605" spans="1:4" x14ac:dyDescent="0.2">
      <c r="A605" s="131">
        <v>829</v>
      </c>
      <c r="B605" s="110" t="s">
        <v>313</v>
      </c>
      <c r="C605" s="132" t="s">
        <v>511</v>
      </c>
      <c r="D605" s="102"/>
    </row>
    <row r="606" spans="1:4" x14ac:dyDescent="0.2">
      <c r="A606" s="131">
        <v>830</v>
      </c>
      <c r="B606" s="110" t="s">
        <v>312</v>
      </c>
      <c r="C606" s="132" t="s">
        <v>512</v>
      </c>
      <c r="D606" s="102"/>
    </row>
    <row r="607" spans="1:4" x14ac:dyDescent="0.2">
      <c r="A607" s="131">
        <v>831</v>
      </c>
      <c r="B607" s="110" t="s">
        <v>313</v>
      </c>
      <c r="C607" s="132" t="s">
        <v>511</v>
      </c>
      <c r="D607" s="102"/>
    </row>
    <row r="608" spans="1:4" x14ac:dyDescent="0.2">
      <c r="A608" s="131">
        <v>832</v>
      </c>
      <c r="B608" s="110" t="s">
        <v>312</v>
      </c>
      <c r="C608" s="132" t="s">
        <v>512</v>
      </c>
      <c r="D608" s="102"/>
    </row>
    <row r="609" spans="1:4" x14ac:dyDescent="0.2">
      <c r="A609" s="131">
        <v>833</v>
      </c>
      <c r="B609" s="110" t="s">
        <v>313</v>
      </c>
      <c r="C609" s="132" t="s">
        <v>511</v>
      </c>
      <c r="D609" s="102"/>
    </row>
    <row r="610" spans="1:4" x14ac:dyDescent="0.2">
      <c r="A610" s="131">
        <v>834</v>
      </c>
      <c r="B610" s="110" t="s">
        <v>312</v>
      </c>
      <c r="C610" s="132" t="s">
        <v>512</v>
      </c>
      <c r="D610" s="102"/>
    </row>
    <row r="611" spans="1:4" x14ac:dyDescent="0.2">
      <c r="A611" s="131">
        <v>835</v>
      </c>
      <c r="B611" s="110" t="s">
        <v>313</v>
      </c>
      <c r="C611" s="132" t="s">
        <v>511</v>
      </c>
      <c r="D611" s="102"/>
    </row>
    <row r="612" spans="1:4" x14ac:dyDescent="0.2">
      <c r="A612" s="131">
        <v>836</v>
      </c>
      <c r="B612" s="110" t="s">
        <v>312</v>
      </c>
      <c r="C612" s="132" t="s">
        <v>512</v>
      </c>
      <c r="D612" s="102"/>
    </row>
    <row r="613" spans="1:4" x14ac:dyDescent="0.2">
      <c r="A613" s="131">
        <v>837</v>
      </c>
      <c r="B613" s="110" t="s">
        <v>313</v>
      </c>
      <c r="C613" s="132" t="s">
        <v>511</v>
      </c>
      <c r="D613" s="102"/>
    </row>
    <row r="614" spans="1:4" x14ac:dyDescent="0.2">
      <c r="A614" s="131">
        <v>838</v>
      </c>
      <c r="B614" s="110" t="s">
        <v>312</v>
      </c>
      <c r="C614" s="132" t="s">
        <v>512</v>
      </c>
      <c r="D614" s="102"/>
    </row>
    <row r="615" spans="1:4" x14ac:dyDescent="0.2">
      <c r="A615" s="131">
        <v>839</v>
      </c>
      <c r="B615" s="110" t="s">
        <v>313</v>
      </c>
      <c r="C615" s="132" t="s">
        <v>511</v>
      </c>
      <c r="D615" s="102"/>
    </row>
    <row r="616" spans="1:4" x14ac:dyDescent="0.2">
      <c r="A616" s="131">
        <v>840</v>
      </c>
      <c r="B616" s="110" t="s">
        <v>312</v>
      </c>
      <c r="C616" s="132" t="s">
        <v>512</v>
      </c>
      <c r="D616" s="102"/>
    </row>
    <row r="617" spans="1:4" x14ac:dyDescent="0.2">
      <c r="A617" s="131">
        <v>841</v>
      </c>
      <c r="B617" s="110" t="s">
        <v>313</v>
      </c>
      <c r="C617" s="132" t="s">
        <v>511</v>
      </c>
      <c r="D617" s="102"/>
    </row>
    <row r="618" spans="1:4" x14ac:dyDescent="0.2">
      <c r="A618" s="131">
        <v>842</v>
      </c>
      <c r="B618" s="110" t="s">
        <v>312</v>
      </c>
      <c r="C618" s="132" t="s">
        <v>512</v>
      </c>
      <c r="D618" s="102"/>
    </row>
    <row r="619" spans="1:4" x14ac:dyDescent="0.2">
      <c r="A619" s="131">
        <v>843</v>
      </c>
      <c r="B619" s="110" t="s">
        <v>313</v>
      </c>
      <c r="C619" s="132" t="s">
        <v>511</v>
      </c>
      <c r="D619" s="102"/>
    </row>
    <row r="620" spans="1:4" x14ac:dyDescent="0.2">
      <c r="A620" s="131">
        <v>844</v>
      </c>
      <c r="B620" s="110" t="s">
        <v>312</v>
      </c>
      <c r="C620" s="132" t="s">
        <v>512</v>
      </c>
      <c r="D620" s="102"/>
    </row>
    <row r="621" spans="1:4" x14ac:dyDescent="0.2">
      <c r="A621" s="131">
        <v>845</v>
      </c>
      <c r="B621" s="110" t="s">
        <v>313</v>
      </c>
      <c r="C621" s="132" t="s">
        <v>511</v>
      </c>
      <c r="D621" s="102"/>
    </row>
    <row r="622" spans="1:4" x14ac:dyDescent="0.2">
      <c r="A622" s="131">
        <v>846</v>
      </c>
      <c r="B622" s="110" t="s">
        <v>312</v>
      </c>
      <c r="C622" s="132" t="s">
        <v>512</v>
      </c>
      <c r="D622" s="102"/>
    </row>
    <row r="623" spans="1:4" x14ac:dyDescent="0.2">
      <c r="A623" s="131">
        <v>847</v>
      </c>
      <c r="B623" s="110" t="s">
        <v>313</v>
      </c>
      <c r="C623" s="132" t="s">
        <v>511</v>
      </c>
      <c r="D623" s="102"/>
    </row>
    <row r="624" spans="1:4" x14ac:dyDescent="0.2">
      <c r="A624" s="131">
        <v>848</v>
      </c>
      <c r="B624" s="110" t="s">
        <v>312</v>
      </c>
      <c r="C624" s="132" t="s">
        <v>512</v>
      </c>
      <c r="D624" s="102"/>
    </row>
    <row r="625" spans="1:4" x14ac:dyDescent="0.2">
      <c r="A625" s="131">
        <v>849</v>
      </c>
      <c r="B625" s="110" t="s">
        <v>313</v>
      </c>
      <c r="C625" s="132" t="s">
        <v>511</v>
      </c>
      <c r="D625" s="102"/>
    </row>
    <row r="626" spans="1:4" x14ac:dyDescent="0.2">
      <c r="A626" s="131">
        <v>850</v>
      </c>
      <c r="B626" s="110" t="s">
        <v>313</v>
      </c>
      <c r="C626" s="132" t="s">
        <v>511</v>
      </c>
      <c r="D626" s="102"/>
    </row>
    <row r="627" spans="1:4" x14ac:dyDescent="0.2">
      <c r="A627" s="131">
        <v>851</v>
      </c>
      <c r="B627" s="110" t="s">
        <v>313</v>
      </c>
      <c r="C627" s="132" t="s">
        <v>511</v>
      </c>
      <c r="D627" s="102"/>
    </row>
    <row r="628" spans="1:4" x14ac:dyDescent="0.2">
      <c r="A628" s="131">
        <v>852</v>
      </c>
      <c r="B628" s="110" t="s">
        <v>312</v>
      </c>
      <c r="C628" s="132" t="s">
        <v>512</v>
      </c>
      <c r="D628" s="102"/>
    </row>
    <row r="629" spans="1:4" x14ac:dyDescent="0.2">
      <c r="A629" s="131">
        <v>853</v>
      </c>
      <c r="B629" s="110" t="s">
        <v>312</v>
      </c>
      <c r="C629" s="132" t="s">
        <v>512</v>
      </c>
      <c r="D629" s="102"/>
    </row>
    <row r="630" spans="1:4" x14ac:dyDescent="0.2">
      <c r="A630" s="131">
        <v>854</v>
      </c>
      <c r="B630" s="110" t="s">
        <v>312</v>
      </c>
      <c r="C630" s="132" t="s">
        <v>512</v>
      </c>
      <c r="D630" s="102"/>
    </row>
    <row r="631" spans="1:4" x14ac:dyDescent="0.2">
      <c r="A631" s="131">
        <v>855</v>
      </c>
      <c r="B631" s="110" t="s">
        <v>312</v>
      </c>
      <c r="C631" s="132" t="s">
        <v>512</v>
      </c>
      <c r="D631" s="102"/>
    </row>
    <row r="632" spans="1:4" x14ac:dyDescent="0.2">
      <c r="A632" s="131">
        <v>856</v>
      </c>
      <c r="B632" s="110" t="s">
        <v>312</v>
      </c>
      <c r="C632" s="132" t="s">
        <v>512</v>
      </c>
      <c r="D632" s="102"/>
    </row>
    <row r="633" spans="1:4" x14ac:dyDescent="0.2">
      <c r="A633" s="131">
        <v>857</v>
      </c>
      <c r="B633" s="110" t="s">
        <v>312</v>
      </c>
      <c r="C633" s="132" t="s">
        <v>512</v>
      </c>
      <c r="D633" s="102"/>
    </row>
    <row r="634" spans="1:4" x14ac:dyDescent="0.2">
      <c r="A634" s="131">
        <v>858</v>
      </c>
      <c r="B634" s="110" t="s">
        <v>312</v>
      </c>
      <c r="C634" s="132" t="s">
        <v>512</v>
      </c>
      <c r="D634" s="102"/>
    </row>
    <row r="635" spans="1:4" x14ac:dyDescent="0.2">
      <c r="A635" s="131">
        <v>859</v>
      </c>
      <c r="B635" s="110" t="s">
        <v>312</v>
      </c>
      <c r="C635" s="132" t="s">
        <v>512</v>
      </c>
      <c r="D635" s="102"/>
    </row>
    <row r="636" spans="1:4" x14ac:dyDescent="0.2">
      <c r="A636" s="131">
        <v>860</v>
      </c>
      <c r="B636" s="110" t="s">
        <v>312</v>
      </c>
      <c r="C636" s="132" t="s">
        <v>512</v>
      </c>
      <c r="D636" s="102"/>
    </row>
    <row r="637" spans="1:4" x14ac:dyDescent="0.2">
      <c r="A637" s="131">
        <v>861</v>
      </c>
      <c r="B637" s="110" t="s">
        <v>312</v>
      </c>
      <c r="C637" s="132" t="s">
        <v>512</v>
      </c>
      <c r="D637" s="102"/>
    </row>
    <row r="638" spans="1:4" x14ac:dyDescent="0.2">
      <c r="A638" s="131">
        <v>862</v>
      </c>
      <c r="B638" s="110" t="s">
        <v>312</v>
      </c>
      <c r="C638" s="132" t="s">
        <v>512</v>
      </c>
      <c r="D638" s="102"/>
    </row>
    <row r="639" spans="1:4" x14ac:dyDescent="0.2">
      <c r="A639" s="131">
        <v>863</v>
      </c>
      <c r="B639" s="110" t="s">
        <v>312</v>
      </c>
      <c r="C639" s="132" t="s">
        <v>512</v>
      </c>
      <c r="D639" s="102"/>
    </row>
    <row r="640" spans="1:4" x14ac:dyDescent="0.2">
      <c r="A640" s="131">
        <v>864</v>
      </c>
      <c r="B640" s="110" t="s">
        <v>312</v>
      </c>
      <c r="C640" s="132" t="s">
        <v>512</v>
      </c>
      <c r="D640" s="102"/>
    </row>
    <row r="641" spans="1:4" x14ac:dyDescent="0.2">
      <c r="A641" s="131">
        <v>865</v>
      </c>
      <c r="B641" s="110" t="s">
        <v>312</v>
      </c>
      <c r="C641" s="132" t="s">
        <v>512</v>
      </c>
      <c r="D641" s="102"/>
    </row>
    <row r="642" spans="1:4" x14ac:dyDescent="0.2">
      <c r="A642" s="131">
        <v>866</v>
      </c>
      <c r="B642" s="110" t="s">
        <v>313</v>
      </c>
      <c r="C642" s="132" t="s">
        <v>511</v>
      </c>
      <c r="D642" s="102"/>
    </row>
    <row r="643" spans="1:4" x14ac:dyDescent="0.2">
      <c r="A643" s="131">
        <v>867</v>
      </c>
      <c r="B643" s="110" t="s">
        <v>312</v>
      </c>
      <c r="C643" s="132" t="s">
        <v>512</v>
      </c>
      <c r="D643" s="102"/>
    </row>
    <row r="644" spans="1:4" x14ac:dyDescent="0.2">
      <c r="A644" s="131">
        <v>868</v>
      </c>
      <c r="B644" s="110" t="s">
        <v>313</v>
      </c>
      <c r="C644" s="132" t="s">
        <v>511</v>
      </c>
      <c r="D644" s="102"/>
    </row>
    <row r="645" spans="1:4" x14ac:dyDescent="0.2">
      <c r="A645" s="131">
        <v>869</v>
      </c>
      <c r="B645" s="110" t="s">
        <v>312</v>
      </c>
      <c r="C645" s="132" t="s">
        <v>512</v>
      </c>
      <c r="D645" s="102"/>
    </row>
    <row r="646" spans="1:4" x14ac:dyDescent="0.2">
      <c r="A646" s="131">
        <v>870</v>
      </c>
      <c r="B646" s="110" t="s">
        <v>313</v>
      </c>
      <c r="C646" s="132" t="s">
        <v>511</v>
      </c>
      <c r="D646" s="102"/>
    </row>
    <row r="647" spans="1:4" x14ac:dyDescent="0.2">
      <c r="A647" s="131">
        <v>871</v>
      </c>
      <c r="B647" s="110" t="s">
        <v>312</v>
      </c>
      <c r="C647" s="132" t="s">
        <v>512</v>
      </c>
      <c r="D647" s="102"/>
    </row>
    <row r="648" spans="1:4" x14ac:dyDescent="0.2">
      <c r="A648" s="131">
        <v>872</v>
      </c>
      <c r="B648" s="110" t="s">
        <v>313</v>
      </c>
      <c r="C648" s="132" t="s">
        <v>511</v>
      </c>
      <c r="D648" s="102"/>
    </row>
    <row r="649" spans="1:4" x14ac:dyDescent="0.2">
      <c r="A649" s="131">
        <v>873</v>
      </c>
      <c r="B649" s="110" t="s">
        <v>312</v>
      </c>
      <c r="C649" s="132" t="s">
        <v>512</v>
      </c>
      <c r="D649" s="102"/>
    </row>
    <row r="650" spans="1:4" x14ac:dyDescent="0.2">
      <c r="A650" s="131">
        <v>874</v>
      </c>
      <c r="B650" s="110" t="s">
        <v>313</v>
      </c>
      <c r="C650" s="132" t="s">
        <v>511</v>
      </c>
      <c r="D650" s="102"/>
    </row>
    <row r="651" spans="1:4" x14ac:dyDescent="0.2">
      <c r="A651" s="131">
        <v>875</v>
      </c>
      <c r="B651" s="110" t="s">
        <v>312</v>
      </c>
      <c r="C651" s="132" t="s">
        <v>512</v>
      </c>
      <c r="D651" s="102"/>
    </row>
    <row r="652" spans="1:4" x14ac:dyDescent="0.2">
      <c r="A652" s="131">
        <v>876</v>
      </c>
      <c r="B652" s="110" t="s">
        <v>313</v>
      </c>
      <c r="C652" s="132" t="s">
        <v>511</v>
      </c>
      <c r="D652" s="102"/>
    </row>
    <row r="653" spans="1:4" x14ac:dyDescent="0.2">
      <c r="A653" s="131">
        <v>877</v>
      </c>
      <c r="B653" s="110" t="s">
        <v>312</v>
      </c>
      <c r="C653" s="132" t="s">
        <v>512</v>
      </c>
      <c r="D653" s="102"/>
    </row>
    <row r="654" spans="1:4" x14ac:dyDescent="0.2">
      <c r="A654" s="131">
        <v>878</v>
      </c>
      <c r="B654" s="110" t="s">
        <v>313</v>
      </c>
      <c r="C654" s="132" t="s">
        <v>511</v>
      </c>
      <c r="D654" s="102"/>
    </row>
    <row r="655" spans="1:4" x14ac:dyDescent="0.2">
      <c r="A655" s="131">
        <v>879</v>
      </c>
      <c r="B655" s="110" t="s">
        <v>312</v>
      </c>
      <c r="C655" s="132" t="s">
        <v>512</v>
      </c>
      <c r="D655" s="102"/>
    </row>
    <row r="656" spans="1:4" x14ac:dyDescent="0.2">
      <c r="A656" s="131">
        <v>880</v>
      </c>
      <c r="B656" s="110" t="s">
        <v>313</v>
      </c>
      <c r="C656" s="132" t="s">
        <v>511</v>
      </c>
      <c r="D656" s="102"/>
    </row>
    <row r="657" spans="1:4" x14ac:dyDescent="0.2">
      <c r="A657" s="131">
        <v>881</v>
      </c>
      <c r="B657" s="110" t="s">
        <v>312</v>
      </c>
      <c r="C657" s="132" t="s">
        <v>512</v>
      </c>
      <c r="D657" s="102"/>
    </row>
    <row r="658" spans="1:4" x14ac:dyDescent="0.2">
      <c r="A658" s="131">
        <v>882</v>
      </c>
      <c r="B658" s="110" t="s">
        <v>313</v>
      </c>
      <c r="C658" s="132" t="s">
        <v>511</v>
      </c>
      <c r="D658" s="102"/>
    </row>
    <row r="659" spans="1:4" x14ac:dyDescent="0.2">
      <c r="A659" s="131">
        <v>883</v>
      </c>
      <c r="B659" s="110" t="s">
        <v>312</v>
      </c>
      <c r="C659" s="132" t="s">
        <v>512</v>
      </c>
      <c r="D659" s="102"/>
    </row>
    <row r="660" spans="1:4" x14ac:dyDescent="0.2">
      <c r="A660" s="131">
        <v>884</v>
      </c>
      <c r="B660" s="110" t="s">
        <v>313</v>
      </c>
      <c r="C660" s="132" t="s">
        <v>511</v>
      </c>
      <c r="D660" s="102"/>
    </row>
    <row r="661" spans="1:4" x14ac:dyDescent="0.2">
      <c r="A661" s="131">
        <v>885</v>
      </c>
      <c r="B661" s="110" t="s">
        <v>312</v>
      </c>
      <c r="C661" s="132" t="s">
        <v>512</v>
      </c>
      <c r="D661" s="102"/>
    </row>
    <row r="662" spans="1:4" x14ac:dyDescent="0.2">
      <c r="A662" s="131">
        <v>886</v>
      </c>
      <c r="B662" s="110" t="s">
        <v>313</v>
      </c>
      <c r="C662" s="132" t="s">
        <v>511</v>
      </c>
      <c r="D662" s="102"/>
    </row>
    <row r="663" spans="1:4" x14ac:dyDescent="0.2">
      <c r="A663" s="131">
        <v>887</v>
      </c>
      <c r="B663" s="110" t="s">
        <v>312</v>
      </c>
      <c r="C663" s="132" t="s">
        <v>512</v>
      </c>
      <c r="D663" s="102"/>
    </row>
    <row r="664" spans="1:4" x14ac:dyDescent="0.2">
      <c r="A664" s="131">
        <v>888</v>
      </c>
      <c r="B664" s="110" t="s">
        <v>313</v>
      </c>
      <c r="C664" s="132" t="s">
        <v>511</v>
      </c>
      <c r="D664" s="102"/>
    </row>
    <row r="665" spans="1:4" x14ac:dyDescent="0.2">
      <c r="A665" s="131">
        <v>889</v>
      </c>
      <c r="B665" s="110" t="s">
        <v>312</v>
      </c>
      <c r="C665" s="132" t="s">
        <v>512</v>
      </c>
      <c r="D665" s="102"/>
    </row>
    <row r="666" spans="1:4" x14ac:dyDescent="0.2">
      <c r="A666" s="131">
        <v>890</v>
      </c>
      <c r="B666" s="110" t="s">
        <v>313</v>
      </c>
      <c r="C666" s="132" t="s">
        <v>511</v>
      </c>
      <c r="D666" s="102"/>
    </row>
    <row r="667" spans="1:4" x14ac:dyDescent="0.2">
      <c r="A667" s="131">
        <v>891</v>
      </c>
      <c r="B667" s="110" t="s">
        <v>313</v>
      </c>
      <c r="C667" s="132" t="s">
        <v>511</v>
      </c>
      <c r="D667" s="102"/>
    </row>
    <row r="668" spans="1:4" x14ac:dyDescent="0.2">
      <c r="A668" s="131">
        <v>892</v>
      </c>
      <c r="B668" s="110" t="s">
        <v>313</v>
      </c>
      <c r="C668" s="132" t="s">
        <v>511</v>
      </c>
      <c r="D668" s="102"/>
    </row>
    <row r="669" spans="1:4" x14ac:dyDescent="0.2">
      <c r="A669" s="131">
        <v>893</v>
      </c>
      <c r="B669" s="110" t="s">
        <v>313</v>
      </c>
      <c r="C669" s="132" t="s">
        <v>511</v>
      </c>
      <c r="D669" s="102"/>
    </row>
    <row r="670" spans="1:4" x14ac:dyDescent="0.2">
      <c r="A670" s="131">
        <v>894</v>
      </c>
      <c r="B670" s="110" t="s">
        <v>270</v>
      </c>
      <c r="C670" s="132" t="s">
        <v>511</v>
      </c>
      <c r="D670" s="102"/>
    </row>
    <row r="671" spans="1:4" x14ac:dyDescent="0.2">
      <c r="A671" s="131">
        <v>895</v>
      </c>
      <c r="B671" s="110" t="s">
        <v>270</v>
      </c>
      <c r="C671" s="132" t="s">
        <v>511</v>
      </c>
      <c r="D671" s="102"/>
    </row>
    <row r="672" spans="1:4" x14ac:dyDescent="0.2">
      <c r="A672" s="131">
        <v>896</v>
      </c>
      <c r="B672" s="110" t="s">
        <v>270</v>
      </c>
      <c r="C672" s="132" t="s">
        <v>511</v>
      </c>
      <c r="D672" s="102"/>
    </row>
    <row r="673" spans="1:4" x14ac:dyDescent="0.2">
      <c r="A673" s="131">
        <v>897</v>
      </c>
      <c r="B673" s="110" t="s">
        <v>313</v>
      </c>
      <c r="C673" s="132" t="s">
        <v>511</v>
      </c>
      <c r="D673" s="102"/>
    </row>
    <row r="674" spans="1:4" x14ac:dyDescent="0.2">
      <c r="A674" s="131">
        <v>898</v>
      </c>
      <c r="B674" s="110" t="s">
        <v>313</v>
      </c>
      <c r="C674" s="132" t="s">
        <v>511</v>
      </c>
      <c r="D674" s="102"/>
    </row>
    <row r="675" spans="1:4" x14ac:dyDescent="0.2">
      <c r="A675" s="131">
        <v>899</v>
      </c>
      <c r="B675" s="110" t="s">
        <v>314</v>
      </c>
      <c r="C675" s="132" t="s">
        <v>511</v>
      </c>
      <c r="D675" s="102"/>
    </row>
    <row r="676" spans="1:4" x14ac:dyDescent="0.2">
      <c r="A676" s="131">
        <v>900</v>
      </c>
      <c r="B676" s="110" t="s">
        <v>314</v>
      </c>
      <c r="C676" s="132" t="s">
        <v>511</v>
      </c>
      <c r="D676" s="102"/>
    </row>
    <row r="677" spans="1:4" x14ac:dyDescent="0.2">
      <c r="A677" s="131">
        <v>901</v>
      </c>
      <c r="B677" s="110" t="s">
        <v>314</v>
      </c>
      <c r="C677" s="132" t="s">
        <v>511</v>
      </c>
      <c r="D677" s="102"/>
    </row>
    <row r="678" spans="1:4" x14ac:dyDescent="0.2">
      <c r="A678" s="131">
        <v>902</v>
      </c>
      <c r="B678" s="110" t="s">
        <v>314</v>
      </c>
      <c r="C678" s="132" t="s">
        <v>511</v>
      </c>
      <c r="D678" s="102"/>
    </row>
    <row r="679" spans="1:4" x14ac:dyDescent="0.2">
      <c r="A679" s="131">
        <v>903</v>
      </c>
      <c r="B679" s="110" t="s">
        <v>314</v>
      </c>
      <c r="C679" s="132" t="s">
        <v>511</v>
      </c>
      <c r="D679" s="102"/>
    </row>
    <row r="680" spans="1:4" x14ac:dyDescent="0.2">
      <c r="A680" s="131">
        <v>904</v>
      </c>
      <c r="B680" s="110" t="s">
        <v>315</v>
      </c>
      <c r="C680" s="132" t="s">
        <v>511</v>
      </c>
      <c r="D680" s="102"/>
    </row>
    <row r="681" spans="1:4" x14ac:dyDescent="0.2">
      <c r="A681" s="131">
        <v>905</v>
      </c>
      <c r="B681" s="110" t="s">
        <v>315</v>
      </c>
      <c r="C681" s="132" t="s">
        <v>511</v>
      </c>
      <c r="D681" s="102"/>
    </row>
    <row r="682" spans="1:4" x14ac:dyDescent="0.2">
      <c r="A682" s="131">
        <v>906</v>
      </c>
      <c r="B682" s="110" t="s">
        <v>315</v>
      </c>
      <c r="C682" s="132" t="s">
        <v>511</v>
      </c>
      <c r="D682" s="102"/>
    </row>
    <row r="683" spans="1:4" x14ac:dyDescent="0.2">
      <c r="A683" s="131">
        <v>907</v>
      </c>
      <c r="B683" s="110" t="s">
        <v>316</v>
      </c>
      <c r="C683" s="132" t="s">
        <v>511</v>
      </c>
      <c r="D683" s="102"/>
    </row>
    <row r="684" spans="1:4" x14ac:dyDescent="0.2">
      <c r="A684" s="131">
        <v>908</v>
      </c>
      <c r="B684" s="110" t="s">
        <v>316</v>
      </c>
      <c r="C684" s="132" t="s">
        <v>511</v>
      </c>
      <c r="D684" s="102"/>
    </row>
    <row r="685" spans="1:4" x14ac:dyDescent="0.2">
      <c r="A685" s="131">
        <v>909</v>
      </c>
      <c r="B685" s="110" t="s">
        <v>316</v>
      </c>
      <c r="C685" s="132" t="s">
        <v>511</v>
      </c>
      <c r="D685" s="102"/>
    </row>
    <row r="686" spans="1:4" x14ac:dyDescent="0.2">
      <c r="A686" s="131">
        <v>910</v>
      </c>
      <c r="B686" s="110" t="s">
        <v>316</v>
      </c>
      <c r="C686" s="132" t="s">
        <v>511</v>
      </c>
      <c r="D686" s="102"/>
    </row>
    <row r="687" spans="1:4" x14ac:dyDescent="0.2">
      <c r="A687" s="131">
        <v>911</v>
      </c>
      <c r="B687" s="110" t="s">
        <v>316</v>
      </c>
      <c r="C687" s="132" t="s">
        <v>511</v>
      </c>
      <c r="D687" s="102"/>
    </row>
    <row r="688" spans="1:4" x14ac:dyDescent="0.2">
      <c r="A688" s="131">
        <v>912</v>
      </c>
      <c r="B688" s="110" t="s">
        <v>316</v>
      </c>
      <c r="C688" s="132" t="s">
        <v>511</v>
      </c>
      <c r="D688" s="102"/>
    </row>
    <row r="689" spans="1:4" x14ac:dyDescent="0.2">
      <c r="A689" s="131">
        <v>913</v>
      </c>
      <c r="B689" s="110" t="s">
        <v>316</v>
      </c>
      <c r="C689" s="132" t="s">
        <v>511</v>
      </c>
      <c r="D689" s="102"/>
    </row>
    <row r="690" spans="1:4" x14ac:dyDescent="0.2">
      <c r="A690" s="131">
        <v>914</v>
      </c>
      <c r="B690" s="110" t="s">
        <v>317</v>
      </c>
      <c r="C690" s="132" t="s">
        <v>512</v>
      </c>
      <c r="D690" s="102"/>
    </row>
    <row r="691" spans="1:4" x14ac:dyDescent="0.2">
      <c r="A691" s="131">
        <v>915</v>
      </c>
      <c r="B691" s="110" t="s">
        <v>270</v>
      </c>
      <c r="C691" s="132" t="s">
        <v>512</v>
      </c>
      <c r="D691" s="102"/>
    </row>
    <row r="692" spans="1:4" x14ac:dyDescent="0.2">
      <c r="A692" s="131">
        <v>916</v>
      </c>
      <c r="B692" s="110" t="s">
        <v>270</v>
      </c>
      <c r="C692" s="132" t="s">
        <v>512</v>
      </c>
      <c r="D692" s="102"/>
    </row>
    <row r="693" spans="1:4" x14ac:dyDescent="0.2">
      <c r="A693" s="131">
        <v>917</v>
      </c>
      <c r="B693" s="110" t="s">
        <v>270</v>
      </c>
      <c r="C693" s="132" t="s">
        <v>512</v>
      </c>
      <c r="D693" s="102"/>
    </row>
    <row r="694" spans="1:4" x14ac:dyDescent="0.2">
      <c r="A694" s="131">
        <v>918</v>
      </c>
      <c r="B694" s="110" t="s">
        <v>205</v>
      </c>
      <c r="C694" s="132" t="s">
        <v>512</v>
      </c>
      <c r="D694" s="102"/>
    </row>
    <row r="695" spans="1:4" x14ac:dyDescent="0.2">
      <c r="A695" s="131">
        <v>919</v>
      </c>
      <c r="B695" s="110" t="s">
        <v>318</v>
      </c>
      <c r="C695" s="132" t="s">
        <v>512</v>
      </c>
      <c r="D695" s="102"/>
    </row>
    <row r="696" spans="1:4" x14ac:dyDescent="0.2">
      <c r="A696" s="131">
        <v>920</v>
      </c>
      <c r="B696" s="110" t="s">
        <v>318</v>
      </c>
      <c r="C696" s="132" t="s">
        <v>512</v>
      </c>
      <c r="D696" s="102"/>
    </row>
    <row r="697" spans="1:4" x14ac:dyDescent="0.2">
      <c r="A697" s="131">
        <v>922</v>
      </c>
      <c r="B697" s="110" t="s">
        <v>230</v>
      </c>
      <c r="C697" s="132" t="s">
        <v>512</v>
      </c>
      <c r="D697" s="102"/>
    </row>
    <row r="698" spans="1:4" x14ac:dyDescent="0.2">
      <c r="A698" s="131">
        <v>923</v>
      </c>
      <c r="B698" s="110" t="s">
        <v>230</v>
      </c>
      <c r="C698" s="132" t="s">
        <v>512</v>
      </c>
      <c r="D698" s="102"/>
    </row>
    <row r="699" spans="1:4" x14ac:dyDescent="0.2">
      <c r="A699" s="131">
        <v>924</v>
      </c>
      <c r="B699" s="110" t="s">
        <v>230</v>
      </c>
      <c r="C699" s="132" t="s">
        <v>512</v>
      </c>
      <c r="D699" s="102"/>
    </row>
    <row r="700" spans="1:4" x14ac:dyDescent="0.2">
      <c r="A700" s="131">
        <v>925</v>
      </c>
      <c r="B700" s="110" t="s">
        <v>319</v>
      </c>
      <c r="C700" s="132" t="s">
        <v>260</v>
      </c>
      <c r="D700" s="102"/>
    </row>
    <row r="701" spans="1:4" x14ac:dyDescent="0.2">
      <c r="A701" s="131">
        <v>926</v>
      </c>
      <c r="B701" s="110" t="s">
        <v>261</v>
      </c>
      <c r="C701" s="132" t="s">
        <v>260</v>
      </c>
      <c r="D701" s="102"/>
    </row>
    <row r="702" spans="1:4" x14ac:dyDescent="0.2">
      <c r="A702" s="131">
        <v>927</v>
      </c>
      <c r="B702" s="110" t="s">
        <v>132</v>
      </c>
      <c r="C702" s="132" t="s">
        <v>260</v>
      </c>
      <c r="D702" s="102"/>
    </row>
    <row r="703" spans="1:4" x14ac:dyDescent="0.2">
      <c r="A703" s="131">
        <v>928</v>
      </c>
      <c r="B703" s="110" t="s">
        <v>133</v>
      </c>
      <c r="C703" s="132" t="s">
        <v>260</v>
      </c>
      <c r="D703" s="102"/>
    </row>
    <row r="704" spans="1:4" x14ac:dyDescent="0.2">
      <c r="A704" s="131">
        <v>929</v>
      </c>
      <c r="B704" s="110" t="s">
        <v>314</v>
      </c>
      <c r="C704" s="132" t="s">
        <v>511</v>
      </c>
      <c r="D704" s="102"/>
    </row>
    <row r="705" spans="1:4" x14ac:dyDescent="0.2">
      <c r="A705" s="131">
        <v>930</v>
      </c>
      <c r="B705" s="110" t="s">
        <v>314</v>
      </c>
      <c r="C705" s="132" t="s">
        <v>511</v>
      </c>
      <c r="D705" s="102"/>
    </row>
    <row r="706" spans="1:4" x14ac:dyDescent="0.2">
      <c r="A706" s="131">
        <v>931</v>
      </c>
      <c r="B706" s="110" t="s">
        <v>314</v>
      </c>
      <c r="C706" s="132" t="s">
        <v>511</v>
      </c>
      <c r="D706" s="102"/>
    </row>
    <row r="707" spans="1:4" x14ac:dyDescent="0.2">
      <c r="A707" s="131">
        <v>932</v>
      </c>
      <c r="B707" s="110" t="s">
        <v>320</v>
      </c>
      <c r="C707" s="132" t="s">
        <v>512</v>
      </c>
      <c r="D707" s="102"/>
    </row>
    <row r="708" spans="1:4" x14ac:dyDescent="0.2">
      <c r="A708" s="131">
        <v>933</v>
      </c>
      <c r="B708" s="110" t="s">
        <v>312</v>
      </c>
      <c r="C708" s="132" t="s">
        <v>512</v>
      </c>
      <c r="D708" s="102"/>
    </row>
    <row r="709" spans="1:4" x14ac:dyDescent="0.2">
      <c r="A709" s="131">
        <v>934</v>
      </c>
      <c r="B709" s="110" t="s">
        <v>313</v>
      </c>
      <c r="C709" s="132" t="s">
        <v>511</v>
      </c>
      <c r="D709" s="102"/>
    </row>
    <row r="710" spans="1:4" x14ac:dyDescent="0.2">
      <c r="A710" s="131">
        <v>935</v>
      </c>
      <c r="B710" s="110" t="s">
        <v>321</v>
      </c>
      <c r="C710" s="132" t="s">
        <v>512</v>
      </c>
      <c r="D710" s="102"/>
    </row>
    <row r="711" spans="1:4" x14ac:dyDescent="0.2">
      <c r="A711" s="131">
        <v>936</v>
      </c>
      <c r="B711" s="110" t="s">
        <v>321</v>
      </c>
      <c r="C711" s="132" t="s">
        <v>512</v>
      </c>
      <c r="D711" s="102"/>
    </row>
    <row r="712" spans="1:4" x14ac:dyDescent="0.2">
      <c r="A712" s="131">
        <v>937</v>
      </c>
      <c r="B712" s="110" t="s">
        <v>321</v>
      </c>
      <c r="C712" s="132" t="s">
        <v>512</v>
      </c>
      <c r="D712" s="102"/>
    </row>
    <row r="713" spans="1:4" x14ac:dyDescent="0.2">
      <c r="A713" s="131">
        <v>938</v>
      </c>
      <c r="B713" s="110" t="s">
        <v>321</v>
      </c>
      <c r="C713" s="132" t="s">
        <v>512</v>
      </c>
      <c r="D713" s="102"/>
    </row>
    <row r="714" spans="1:4" x14ac:dyDescent="0.2">
      <c r="A714" s="131">
        <v>939</v>
      </c>
      <c r="B714" s="110" t="s">
        <v>321</v>
      </c>
      <c r="C714" s="132" t="s">
        <v>512</v>
      </c>
      <c r="D714" s="102"/>
    </row>
    <row r="715" spans="1:4" x14ac:dyDescent="0.2">
      <c r="A715" s="131">
        <v>940</v>
      </c>
      <c r="B715" s="110" t="s">
        <v>322</v>
      </c>
      <c r="C715" s="132" t="s">
        <v>280</v>
      </c>
      <c r="D715" s="102"/>
    </row>
    <row r="716" spans="1:4" x14ac:dyDescent="0.2">
      <c r="A716" s="131">
        <v>941</v>
      </c>
      <c r="B716" s="110" t="s">
        <v>323</v>
      </c>
      <c r="C716" s="132" t="s">
        <v>280</v>
      </c>
      <c r="D716" s="102"/>
    </row>
    <row r="717" spans="1:4" x14ac:dyDescent="0.2">
      <c r="A717" s="131">
        <v>942</v>
      </c>
      <c r="B717" s="110" t="s">
        <v>174</v>
      </c>
      <c r="C717" s="132" t="s">
        <v>512</v>
      </c>
      <c r="D717" s="102"/>
    </row>
    <row r="718" spans="1:4" x14ac:dyDescent="0.2">
      <c r="A718" s="131">
        <v>943</v>
      </c>
      <c r="B718" s="110" t="s">
        <v>131</v>
      </c>
      <c r="C718" s="132" t="s">
        <v>512</v>
      </c>
      <c r="D718" s="102"/>
    </row>
    <row r="719" spans="1:4" x14ac:dyDescent="0.2">
      <c r="A719" s="131">
        <v>944</v>
      </c>
      <c r="B719" s="110" t="s">
        <v>131</v>
      </c>
      <c r="C719" s="132" t="s">
        <v>512</v>
      </c>
      <c r="D719" s="102"/>
    </row>
    <row r="720" spans="1:4" x14ac:dyDescent="0.2">
      <c r="A720" s="131">
        <v>945</v>
      </c>
      <c r="B720" s="110" t="s">
        <v>131</v>
      </c>
      <c r="C720" s="132" t="s">
        <v>512</v>
      </c>
      <c r="D720" s="102"/>
    </row>
    <row r="721" spans="1:4" x14ac:dyDescent="0.2">
      <c r="A721" s="131">
        <v>946</v>
      </c>
      <c r="B721" s="110" t="s">
        <v>131</v>
      </c>
      <c r="C721" s="132" t="s">
        <v>512</v>
      </c>
      <c r="D721" s="102"/>
    </row>
    <row r="722" spans="1:4" x14ac:dyDescent="0.2">
      <c r="A722" s="131">
        <v>947</v>
      </c>
      <c r="B722" s="110" t="s">
        <v>324</v>
      </c>
      <c r="C722" s="132" t="s">
        <v>512</v>
      </c>
      <c r="D722" s="102"/>
    </row>
    <row r="723" spans="1:4" x14ac:dyDescent="0.2">
      <c r="A723" s="131">
        <v>948</v>
      </c>
      <c r="B723" s="110" t="s">
        <v>325</v>
      </c>
      <c r="C723" s="132" t="s">
        <v>512</v>
      </c>
      <c r="D723" s="102"/>
    </row>
    <row r="724" spans="1:4" x14ac:dyDescent="0.2">
      <c r="A724" s="131">
        <v>949</v>
      </c>
      <c r="B724" s="110" t="s">
        <v>326</v>
      </c>
      <c r="C724" s="132" t="s">
        <v>512</v>
      </c>
      <c r="D724" s="102"/>
    </row>
    <row r="725" spans="1:4" x14ac:dyDescent="0.2">
      <c r="A725" s="131">
        <v>950</v>
      </c>
      <c r="B725" s="110" t="s">
        <v>327</v>
      </c>
      <c r="C725" s="132" t="s">
        <v>511</v>
      </c>
      <c r="D725" s="102"/>
    </row>
    <row r="726" spans="1:4" x14ac:dyDescent="0.2">
      <c r="A726" s="131">
        <v>951</v>
      </c>
      <c r="B726" s="110" t="s">
        <v>328</v>
      </c>
      <c r="C726" s="132" t="s">
        <v>511</v>
      </c>
      <c r="D726" s="102"/>
    </row>
    <row r="727" spans="1:4" x14ac:dyDescent="0.2">
      <c r="A727" s="131">
        <v>952</v>
      </c>
      <c r="B727" s="110" t="s">
        <v>329</v>
      </c>
      <c r="C727" s="132" t="s">
        <v>512</v>
      </c>
      <c r="D727" s="102"/>
    </row>
    <row r="728" spans="1:4" x14ac:dyDescent="0.2">
      <c r="A728" s="131">
        <v>953</v>
      </c>
      <c r="B728" s="110" t="s">
        <v>330</v>
      </c>
      <c r="C728" s="132" t="s">
        <v>512</v>
      </c>
      <c r="D728" s="102"/>
    </row>
    <row r="729" spans="1:4" x14ac:dyDescent="0.2">
      <c r="A729" s="131">
        <v>954</v>
      </c>
      <c r="B729" s="110" t="s">
        <v>331</v>
      </c>
      <c r="C729" s="132" t="s">
        <v>512</v>
      </c>
      <c r="D729" s="102"/>
    </row>
    <row r="730" spans="1:4" x14ac:dyDescent="0.2">
      <c r="A730" s="131">
        <v>955</v>
      </c>
      <c r="B730" s="110" t="s">
        <v>332</v>
      </c>
      <c r="C730" s="132" t="s">
        <v>512</v>
      </c>
      <c r="D730" s="102"/>
    </row>
    <row r="731" spans="1:4" x14ac:dyDescent="0.2">
      <c r="A731" s="131">
        <v>956</v>
      </c>
      <c r="B731" s="110" t="s">
        <v>333</v>
      </c>
      <c r="C731" s="132" t="s">
        <v>512</v>
      </c>
      <c r="D731" s="102"/>
    </row>
    <row r="732" spans="1:4" x14ac:dyDescent="0.2">
      <c r="A732" s="131">
        <v>957</v>
      </c>
      <c r="B732" s="110" t="s">
        <v>334</v>
      </c>
      <c r="C732" s="132" t="s">
        <v>512</v>
      </c>
      <c r="D732" s="102"/>
    </row>
    <row r="733" spans="1:4" x14ac:dyDescent="0.2">
      <c r="A733" s="131">
        <v>958</v>
      </c>
      <c r="B733" s="110" t="s">
        <v>335</v>
      </c>
      <c r="C733" s="132" t="s">
        <v>512</v>
      </c>
      <c r="D733" s="102"/>
    </row>
    <row r="734" spans="1:4" x14ac:dyDescent="0.2">
      <c r="A734" s="131">
        <v>959</v>
      </c>
      <c r="B734" s="110" t="s">
        <v>336</v>
      </c>
      <c r="C734" s="132" t="s">
        <v>512</v>
      </c>
      <c r="D734" s="102"/>
    </row>
    <row r="735" spans="1:4" x14ac:dyDescent="0.2">
      <c r="A735" s="131">
        <v>960</v>
      </c>
      <c r="B735" s="110" t="s">
        <v>337</v>
      </c>
      <c r="C735" s="132" t="s">
        <v>512</v>
      </c>
      <c r="D735" s="102"/>
    </row>
    <row r="736" spans="1:4" x14ac:dyDescent="0.2">
      <c r="A736" s="131">
        <v>961</v>
      </c>
      <c r="B736" s="110" t="s">
        <v>338</v>
      </c>
      <c r="C736" s="132" t="s">
        <v>512</v>
      </c>
      <c r="D736" s="102"/>
    </row>
    <row r="737" spans="1:4" x14ac:dyDescent="0.2">
      <c r="A737" s="131">
        <v>962</v>
      </c>
      <c r="B737" s="110" t="s">
        <v>339</v>
      </c>
      <c r="C737" s="132" t="s">
        <v>512</v>
      </c>
      <c r="D737" s="102"/>
    </row>
    <row r="738" spans="1:4" x14ac:dyDescent="0.2">
      <c r="A738" s="131">
        <v>963</v>
      </c>
      <c r="B738" s="110" t="s">
        <v>340</v>
      </c>
      <c r="C738" s="132" t="s">
        <v>512</v>
      </c>
      <c r="D738" s="102"/>
    </row>
    <row r="739" spans="1:4" x14ac:dyDescent="0.2">
      <c r="A739" s="131">
        <v>964</v>
      </c>
      <c r="B739" s="110" t="s">
        <v>341</v>
      </c>
      <c r="C739" s="132" t="s">
        <v>512</v>
      </c>
      <c r="D739" s="102"/>
    </row>
    <row r="740" spans="1:4" x14ac:dyDescent="0.2">
      <c r="A740" s="131">
        <v>965</v>
      </c>
      <c r="B740" s="110" t="s">
        <v>342</v>
      </c>
      <c r="C740" s="132" t="s">
        <v>512</v>
      </c>
      <c r="D740" s="102"/>
    </row>
    <row r="741" spans="1:4" x14ac:dyDescent="0.2">
      <c r="A741" s="131">
        <v>966</v>
      </c>
      <c r="B741" s="110" t="s">
        <v>185</v>
      </c>
      <c r="C741" s="132" t="s">
        <v>511</v>
      </c>
      <c r="D741" s="102"/>
    </row>
    <row r="742" spans="1:4" x14ac:dyDescent="0.2">
      <c r="A742" s="131">
        <v>967</v>
      </c>
      <c r="B742" s="110" t="s">
        <v>197</v>
      </c>
      <c r="C742" s="132" t="s">
        <v>512</v>
      </c>
      <c r="D742" s="102"/>
    </row>
    <row r="743" spans="1:4" x14ac:dyDescent="0.2">
      <c r="A743" s="131">
        <v>968</v>
      </c>
      <c r="B743" s="110" t="s">
        <v>197</v>
      </c>
      <c r="C743" s="132" t="s">
        <v>512</v>
      </c>
      <c r="D743" s="102"/>
    </row>
    <row r="744" spans="1:4" x14ac:dyDescent="0.2">
      <c r="A744" s="131">
        <v>969</v>
      </c>
      <c r="B744" s="110" t="s">
        <v>342</v>
      </c>
      <c r="C744" s="132" t="s">
        <v>512</v>
      </c>
      <c r="D744" s="102"/>
    </row>
    <row r="745" spans="1:4" x14ac:dyDescent="0.2">
      <c r="A745" s="131">
        <v>970</v>
      </c>
      <c r="B745" s="110" t="s">
        <v>154</v>
      </c>
      <c r="C745" s="132" t="s">
        <v>512</v>
      </c>
      <c r="D745" s="102"/>
    </row>
    <row r="746" spans="1:4" x14ac:dyDescent="0.2">
      <c r="A746" s="131">
        <v>971</v>
      </c>
      <c r="B746" s="110" t="s">
        <v>343</v>
      </c>
      <c r="C746" s="132" t="s">
        <v>512</v>
      </c>
      <c r="D746" s="102"/>
    </row>
    <row r="747" spans="1:4" x14ac:dyDescent="0.2">
      <c r="A747" s="131">
        <v>972</v>
      </c>
      <c r="B747" s="110" t="s">
        <v>344</v>
      </c>
      <c r="C747" s="132" t="s">
        <v>512</v>
      </c>
      <c r="D747" s="102"/>
    </row>
    <row r="748" spans="1:4" x14ac:dyDescent="0.2">
      <c r="A748" s="131">
        <v>973</v>
      </c>
      <c r="B748" s="110" t="s">
        <v>195</v>
      </c>
      <c r="C748" s="132" t="s">
        <v>512</v>
      </c>
      <c r="D748" s="102"/>
    </row>
    <row r="749" spans="1:4" x14ac:dyDescent="0.2">
      <c r="A749" s="131">
        <v>974</v>
      </c>
      <c r="B749" s="110" t="s">
        <v>223</v>
      </c>
      <c r="C749" s="132" t="s">
        <v>512</v>
      </c>
      <c r="D749" s="102"/>
    </row>
    <row r="750" spans="1:4" x14ac:dyDescent="0.2">
      <c r="A750" s="131">
        <v>975</v>
      </c>
      <c r="B750" s="110" t="s">
        <v>345</v>
      </c>
      <c r="C750" s="132" t="s">
        <v>512</v>
      </c>
      <c r="D750" s="102"/>
    </row>
    <row r="751" spans="1:4" x14ac:dyDescent="0.2">
      <c r="A751" s="131">
        <v>976</v>
      </c>
      <c r="B751" s="110" t="s">
        <v>346</v>
      </c>
      <c r="C751" s="132" t="s">
        <v>512</v>
      </c>
      <c r="D751" s="102"/>
    </row>
    <row r="752" spans="1:4" x14ac:dyDescent="0.2">
      <c r="A752" s="131">
        <v>978</v>
      </c>
      <c r="B752" s="110" t="s">
        <v>179</v>
      </c>
      <c r="C752" s="132" t="s">
        <v>511</v>
      </c>
      <c r="D752" s="102"/>
    </row>
    <row r="753" spans="1:4" x14ac:dyDescent="0.2">
      <c r="A753" s="131">
        <v>979</v>
      </c>
      <c r="B753" s="110" t="s">
        <v>220</v>
      </c>
      <c r="C753" s="132" t="s">
        <v>511</v>
      </c>
      <c r="D753" s="102"/>
    </row>
    <row r="754" spans="1:4" x14ac:dyDescent="0.2">
      <c r="A754" s="131">
        <v>980</v>
      </c>
      <c r="B754" s="110" t="s">
        <v>347</v>
      </c>
      <c r="C754" s="132" t="s">
        <v>512</v>
      </c>
      <c r="D754" s="102"/>
    </row>
    <row r="755" spans="1:4" x14ac:dyDescent="0.2">
      <c r="A755" s="131">
        <v>981</v>
      </c>
      <c r="B755" s="110" t="s">
        <v>348</v>
      </c>
      <c r="C755" s="132" t="s">
        <v>511</v>
      </c>
      <c r="D755" s="102"/>
    </row>
    <row r="756" spans="1:4" x14ac:dyDescent="0.2">
      <c r="A756" s="131">
        <v>982</v>
      </c>
      <c r="B756" s="110" t="s">
        <v>349</v>
      </c>
      <c r="C756" s="132" t="s">
        <v>512</v>
      </c>
      <c r="D756" s="102"/>
    </row>
    <row r="757" spans="1:4" x14ac:dyDescent="0.2">
      <c r="A757" s="131">
        <v>983</v>
      </c>
      <c r="B757" s="110" t="s">
        <v>350</v>
      </c>
      <c r="C757" s="132" t="s">
        <v>512</v>
      </c>
      <c r="D757" s="102"/>
    </row>
    <row r="758" spans="1:4" x14ac:dyDescent="0.2">
      <c r="A758" s="131">
        <v>984</v>
      </c>
      <c r="B758" s="110" t="s">
        <v>351</v>
      </c>
      <c r="C758" s="132" t="s">
        <v>512</v>
      </c>
      <c r="D758" s="102"/>
    </row>
    <row r="759" spans="1:4" x14ac:dyDescent="0.2">
      <c r="A759" s="131">
        <v>985</v>
      </c>
      <c r="B759" s="110" t="s">
        <v>352</v>
      </c>
      <c r="C759" s="132" t="s">
        <v>512</v>
      </c>
      <c r="D759" s="102"/>
    </row>
    <row r="760" spans="1:4" x14ac:dyDescent="0.2">
      <c r="A760" s="131">
        <v>989</v>
      </c>
      <c r="B760" s="110" t="s">
        <v>236</v>
      </c>
      <c r="C760" s="132" t="s">
        <v>512</v>
      </c>
      <c r="D760" s="102"/>
    </row>
    <row r="761" spans="1:4" x14ac:dyDescent="0.2">
      <c r="A761" s="131">
        <v>990</v>
      </c>
      <c r="B761" s="110" t="s">
        <v>237</v>
      </c>
      <c r="C761" s="132" t="s">
        <v>511</v>
      </c>
      <c r="D761" s="102"/>
    </row>
    <row r="762" spans="1:4" x14ac:dyDescent="0.2">
      <c r="A762" s="131">
        <v>991</v>
      </c>
      <c r="B762" s="110" t="s">
        <v>185</v>
      </c>
      <c r="C762" s="132" t="s">
        <v>511</v>
      </c>
      <c r="D762" s="102"/>
    </row>
    <row r="763" spans="1:4" x14ac:dyDescent="0.2">
      <c r="A763" s="131">
        <v>996</v>
      </c>
      <c r="B763" s="110" t="s">
        <v>265</v>
      </c>
      <c r="C763" s="132" t="s">
        <v>512</v>
      </c>
      <c r="D763" s="102"/>
    </row>
    <row r="764" spans="1:4" x14ac:dyDescent="0.2">
      <c r="A764" s="131">
        <v>997</v>
      </c>
      <c r="B764" s="110" t="s">
        <v>353</v>
      </c>
      <c r="C764" s="132" t="s">
        <v>512</v>
      </c>
      <c r="D764" s="102"/>
    </row>
    <row r="765" spans="1:4" x14ac:dyDescent="0.2">
      <c r="A765" s="107">
        <v>487</v>
      </c>
      <c r="B765" s="108">
        <v>383</v>
      </c>
      <c r="C765" s="109" t="s">
        <v>285</v>
      </c>
      <c r="D765" s="110" t="s">
        <v>280</v>
      </c>
    </row>
    <row r="766" spans="1:4" x14ac:dyDescent="0.2">
      <c r="A766" s="107">
        <v>488</v>
      </c>
      <c r="B766" s="108">
        <v>384</v>
      </c>
      <c r="C766" s="109" t="s">
        <v>286</v>
      </c>
      <c r="D766" s="110" t="s">
        <v>280</v>
      </c>
    </row>
    <row r="767" spans="1:4" x14ac:dyDescent="0.2">
      <c r="A767" s="107">
        <v>489</v>
      </c>
      <c r="B767" s="108">
        <v>385</v>
      </c>
      <c r="C767" s="109" t="s">
        <v>287</v>
      </c>
      <c r="D767" s="110" t="s">
        <v>280</v>
      </c>
    </row>
    <row r="768" spans="1:4" x14ac:dyDescent="0.2">
      <c r="A768" s="107">
        <v>490</v>
      </c>
      <c r="B768" s="108">
        <v>386</v>
      </c>
      <c r="C768" s="109" t="s">
        <v>288</v>
      </c>
      <c r="D768" s="110" t="s">
        <v>280</v>
      </c>
    </row>
    <row r="769" spans="1:4" x14ac:dyDescent="0.2">
      <c r="A769" s="107">
        <v>491</v>
      </c>
      <c r="B769" s="108">
        <v>387</v>
      </c>
      <c r="C769" s="109" t="s">
        <v>289</v>
      </c>
      <c r="D769" s="110" t="s">
        <v>280</v>
      </c>
    </row>
    <row r="770" spans="1:4" x14ac:dyDescent="0.2">
      <c r="A770" s="107">
        <v>492</v>
      </c>
      <c r="B770" s="108">
        <v>388</v>
      </c>
      <c r="C770" s="109" t="s">
        <v>290</v>
      </c>
      <c r="D770" s="110" t="s">
        <v>280</v>
      </c>
    </row>
    <row r="771" spans="1:4" x14ac:dyDescent="0.2">
      <c r="A771" s="107">
        <v>493</v>
      </c>
      <c r="B771" s="108">
        <v>389</v>
      </c>
      <c r="C771" s="109" t="s">
        <v>291</v>
      </c>
      <c r="D771" s="110" t="s">
        <v>280</v>
      </c>
    </row>
    <row r="772" spans="1:4" x14ac:dyDescent="0.2">
      <c r="A772" s="107">
        <v>494</v>
      </c>
      <c r="B772" s="108">
        <v>390</v>
      </c>
      <c r="C772" s="109" t="s">
        <v>292</v>
      </c>
      <c r="D772" s="110" t="s">
        <v>280</v>
      </c>
    </row>
    <row r="773" spans="1:4" x14ac:dyDescent="0.2">
      <c r="A773" s="107">
        <v>495</v>
      </c>
      <c r="B773" s="108">
        <v>391</v>
      </c>
      <c r="C773" s="109" t="s">
        <v>293</v>
      </c>
      <c r="D773" s="110" t="s">
        <v>280</v>
      </c>
    </row>
    <row r="774" spans="1:4" x14ac:dyDescent="0.2">
      <c r="A774" s="107">
        <v>496</v>
      </c>
      <c r="B774" s="108">
        <v>392</v>
      </c>
      <c r="C774" s="109" t="s">
        <v>294</v>
      </c>
      <c r="D774" s="110" t="s">
        <v>280</v>
      </c>
    </row>
    <row r="775" spans="1:4" x14ac:dyDescent="0.2">
      <c r="A775" s="107">
        <v>497</v>
      </c>
      <c r="B775" s="108">
        <v>393</v>
      </c>
      <c r="C775" s="109" t="s">
        <v>295</v>
      </c>
      <c r="D775" s="110" t="s">
        <v>280</v>
      </c>
    </row>
    <row r="776" spans="1:4" x14ac:dyDescent="0.2">
      <c r="A776" s="107">
        <v>498</v>
      </c>
      <c r="B776" s="108">
        <v>394</v>
      </c>
      <c r="C776" s="109" t="s">
        <v>296</v>
      </c>
      <c r="D776" s="110" t="s">
        <v>280</v>
      </c>
    </row>
    <row r="777" spans="1:4" x14ac:dyDescent="0.2">
      <c r="A777" s="107">
        <v>701</v>
      </c>
      <c r="B777" s="108">
        <v>343</v>
      </c>
      <c r="C777" s="109" t="s">
        <v>297</v>
      </c>
      <c r="D777" s="110" t="s">
        <v>123</v>
      </c>
    </row>
    <row r="778" spans="1:4" x14ac:dyDescent="0.2">
      <c r="A778" s="107">
        <v>702</v>
      </c>
      <c r="B778" s="108">
        <v>344</v>
      </c>
      <c r="C778" s="109" t="s">
        <v>297</v>
      </c>
      <c r="D778" s="110" t="s">
        <v>123</v>
      </c>
    </row>
    <row r="779" spans="1:4" x14ac:dyDescent="0.2">
      <c r="A779" s="107">
        <v>703</v>
      </c>
      <c r="B779" s="108">
        <v>317</v>
      </c>
      <c r="C779" s="109" t="s">
        <v>233</v>
      </c>
      <c r="D779" s="110" t="s">
        <v>123</v>
      </c>
    </row>
    <row r="780" spans="1:4" x14ac:dyDescent="0.2">
      <c r="A780" s="107">
        <v>704</v>
      </c>
      <c r="B780" s="108">
        <v>318</v>
      </c>
      <c r="C780" s="109" t="s">
        <v>233</v>
      </c>
      <c r="D780" s="110" t="s">
        <v>123</v>
      </c>
    </row>
    <row r="781" spans="1:4" x14ac:dyDescent="0.2">
      <c r="A781" s="107">
        <v>705</v>
      </c>
      <c r="B781" s="108">
        <v>319</v>
      </c>
      <c r="C781" s="109" t="s">
        <v>233</v>
      </c>
      <c r="D781" s="110" t="s">
        <v>123</v>
      </c>
    </row>
    <row r="782" spans="1:4" x14ac:dyDescent="0.2">
      <c r="A782" s="107">
        <v>706</v>
      </c>
      <c r="B782" s="108">
        <v>320</v>
      </c>
      <c r="C782" s="109" t="s">
        <v>233</v>
      </c>
      <c r="D782" s="110" t="s">
        <v>123</v>
      </c>
    </row>
    <row r="783" spans="1:4" x14ac:dyDescent="0.2">
      <c r="A783" s="107">
        <v>707</v>
      </c>
      <c r="B783" s="108">
        <v>321</v>
      </c>
      <c r="C783" s="109" t="s">
        <v>233</v>
      </c>
      <c r="D783" s="110" t="s">
        <v>123</v>
      </c>
    </row>
    <row r="784" spans="1:4" x14ac:dyDescent="0.2">
      <c r="A784" s="107">
        <v>708</v>
      </c>
      <c r="B784" s="108">
        <v>322</v>
      </c>
      <c r="C784" s="109" t="s">
        <v>233</v>
      </c>
      <c r="D784" s="110" t="s">
        <v>123</v>
      </c>
    </row>
    <row r="785" spans="1:4" x14ac:dyDescent="0.2">
      <c r="A785" s="107">
        <v>709</v>
      </c>
      <c r="B785" s="108">
        <v>323</v>
      </c>
      <c r="C785" s="109" t="s">
        <v>233</v>
      </c>
      <c r="D785" s="110" t="s">
        <v>123</v>
      </c>
    </row>
    <row r="786" spans="1:4" x14ac:dyDescent="0.2">
      <c r="A786" s="107">
        <v>710</v>
      </c>
      <c r="B786" s="108">
        <v>324</v>
      </c>
      <c r="C786" s="109" t="s">
        <v>233</v>
      </c>
      <c r="D786" s="110" t="s">
        <v>123</v>
      </c>
    </row>
    <row r="787" spans="1:4" x14ac:dyDescent="0.2">
      <c r="A787" s="107">
        <v>711</v>
      </c>
      <c r="B787" s="108">
        <v>325</v>
      </c>
      <c r="C787" s="109" t="s">
        <v>233</v>
      </c>
      <c r="D787" s="110" t="s">
        <v>123</v>
      </c>
    </row>
    <row r="788" spans="1:4" x14ac:dyDescent="0.2">
      <c r="A788" s="107">
        <v>712</v>
      </c>
      <c r="B788" s="108">
        <v>326</v>
      </c>
      <c r="C788" s="109" t="s">
        <v>298</v>
      </c>
      <c r="D788" s="110" t="s">
        <v>123</v>
      </c>
    </row>
    <row r="789" spans="1:4" x14ac:dyDescent="0.2">
      <c r="A789" s="107">
        <v>713</v>
      </c>
      <c r="B789" s="108">
        <v>328</v>
      </c>
      <c r="C789" s="109" t="s">
        <v>298</v>
      </c>
      <c r="D789" s="110" t="s">
        <v>123</v>
      </c>
    </row>
    <row r="790" spans="1:4" x14ac:dyDescent="0.2">
      <c r="A790" s="107">
        <v>714</v>
      </c>
      <c r="B790" s="108">
        <v>329</v>
      </c>
      <c r="C790" s="109" t="s">
        <v>298</v>
      </c>
      <c r="D790" s="110" t="s">
        <v>123</v>
      </c>
    </row>
    <row r="791" spans="1:4" x14ac:dyDescent="0.2">
      <c r="A791" s="107">
        <v>715</v>
      </c>
      <c r="B791" s="108">
        <v>330</v>
      </c>
      <c r="C791" s="109" t="s">
        <v>298</v>
      </c>
      <c r="D791" s="110" t="s">
        <v>123</v>
      </c>
    </row>
    <row r="792" spans="1:4" x14ac:dyDescent="0.2">
      <c r="A792" s="107">
        <v>716</v>
      </c>
      <c r="B792" s="108">
        <v>339</v>
      </c>
      <c r="C792" s="109" t="s">
        <v>299</v>
      </c>
      <c r="D792" s="110" t="s">
        <v>123</v>
      </c>
    </row>
    <row r="793" spans="1:4" x14ac:dyDescent="0.2">
      <c r="A793" s="107">
        <v>717</v>
      </c>
      <c r="B793" s="108">
        <v>340</v>
      </c>
      <c r="C793" s="109" t="s">
        <v>299</v>
      </c>
      <c r="D793" s="110" t="s">
        <v>123</v>
      </c>
    </row>
    <row r="794" spans="1:4" x14ac:dyDescent="0.2">
      <c r="A794" s="107">
        <v>718</v>
      </c>
      <c r="B794" s="108">
        <v>341</v>
      </c>
      <c r="C794" s="109" t="s">
        <v>300</v>
      </c>
      <c r="D794" s="110" t="s">
        <v>123</v>
      </c>
    </row>
    <row r="795" spans="1:4" x14ac:dyDescent="0.2">
      <c r="A795" s="107">
        <v>719</v>
      </c>
      <c r="B795" s="108">
        <v>342</v>
      </c>
      <c r="C795" s="109" t="s">
        <v>300</v>
      </c>
      <c r="D795" s="110" t="s">
        <v>123</v>
      </c>
    </row>
    <row r="796" spans="1:4" x14ac:dyDescent="0.2">
      <c r="A796" s="107">
        <v>720</v>
      </c>
      <c r="B796" s="108">
        <v>331</v>
      </c>
      <c r="C796" s="109" t="s">
        <v>166</v>
      </c>
      <c r="D796" s="110">
        <v>1</v>
      </c>
    </row>
    <row r="797" spans="1:4" x14ac:dyDescent="0.2">
      <c r="A797" s="107">
        <v>720</v>
      </c>
      <c r="B797" s="108">
        <v>332</v>
      </c>
      <c r="C797" s="109" t="s">
        <v>166</v>
      </c>
      <c r="D797" s="110">
        <v>1</v>
      </c>
    </row>
    <row r="798" spans="1:4" x14ac:dyDescent="0.2">
      <c r="A798" s="107">
        <v>720</v>
      </c>
      <c r="B798" s="108">
        <v>333</v>
      </c>
      <c r="C798" s="109" t="s">
        <v>166</v>
      </c>
      <c r="D798" s="110">
        <v>2</v>
      </c>
    </row>
    <row r="799" spans="1:4" x14ac:dyDescent="0.2">
      <c r="A799" s="107">
        <v>721</v>
      </c>
      <c r="B799" s="108">
        <v>327</v>
      </c>
      <c r="C799" s="109" t="s">
        <v>301</v>
      </c>
      <c r="D799" s="110">
        <v>2</v>
      </c>
    </row>
    <row r="800" spans="1:4" x14ac:dyDescent="0.2">
      <c r="A800" s="107">
        <v>721</v>
      </c>
      <c r="B800" s="108">
        <v>336</v>
      </c>
      <c r="C800" s="109" t="s">
        <v>301</v>
      </c>
      <c r="D800" s="110">
        <v>1</v>
      </c>
    </row>
    <row r="801" spans="1:4" x14ac:dyDescent="0.2">
      <c r="A801" s="107">
        <v>722</v>
      </c>
      <c r="B801" s="108">
        <v>13067</v>
      </c>
      <c r="C801" s="109" t="s">
        <v>301</v>
      </c>
      <c r="D801" s="110">
        <v>2</v>
      </c>
    </row>
    <row r="802" spans="1:4" x14ac:dyDescent="0.2">
      <c r="A802" s="107">
        <v>722</v>
      </c>
      <c r="B802" s="108">
        <v>13068</v>
      </c>
      <c r="C802" s="109" t="s">
        <v>301</v>
      </c>
      <c r="D802" s="110">
        <v>1</v>
      </c>
    </row>
    <row r="803" spans="1:4" x14ac:dyDescent="0.2">
      <c r="A803" s="107">
        <v>723</v>
      </c>
      <c r="B803" s="108">
        <v>13070</v>
      </c>
      <c r="C803" s="109" t="s">
        <v>301</v>
      </c>
      <c r="D803" s="110">
        <v>2</v>
      </c>
    </row>
    <row r="804" spans="1:4" x14ac:dyDescent="0.2">
      <c r="A804" s="107">
        <v>723</v>
      </c>
      <c r="B804" s="108">
        <v>13071</v>
      </c>
      <c r="C804" s="109" t="s">
        <v>301</v>
      </c>
      <c r="D804" s="110">
        <v>1</v>
      </c>
    </row>
    <row r="805" spans="1:4" x14ac:dyDescent="0.2">
      <c r="A805" s="107">
        <v>724</v>
      </c>
      <c r="B805" s="108">
        <v>13073</v>
      </c>
      <c r="C805" s="109" t="s">
        <v>301</v>
      </c>
      <c r="D805" s="110">
        <v>2</v>
      </c>
    </row>
    <row r="806" spans="1:4" x14ac:dyDescent="0.2">
      <c r="A806" s="107">
        <v>724</v>
      </c>
      <c r="B806" s="108">
        <v>13074</v>
      </c>
      <c r="C806" s="109" t="s">
        <v>301</v>
      </c>
      <c r="D806" s="110">
        <v>1</v>
      </c>
    </row>
    <row r="807" spans="1:4" x14ac:dyDescent="0.2">
      <c r="A807" s="107">
        <v>725</v>
      </c>
      <c r="B807" s="108">
        <v>13076</v>
      </c>
      <c r="C807" s="109" t="s">
        <v>301</v>
      </c>
      <c r="D807" s="110">
        <v>2</v>
      </c>
    </row>
    <row r="808" spans="1:4" x14ac:dyDescent="0.2">
      <c r="A808" s="107">
        <v>725</v>
      </c>
      <c r="B808" s="108">
        <v>13077</v>
      </c>
      <c r="C808" s="109" t="s">
        <v>301</v>
      </c>
      <c r="D808" s="110">
        <v>1</v>
      </c>
    </row>
    <row r="809" spans="1:4" x14ac:dyDescent="0.2">
      <c r="A809" s="107">
        <v>726</v>
      </c>
      <c r="B809" s="108">
        <v>13079</v>
      </c>
      <c r="C809" s="109" t="s">
        <v>301</v>
      </c>
      <c r="D809" s="110">
        <v>2</v>
      </c>
    </row>
    <row r="810" spans="1:4" x14ac:dyDescent="0.2">
      <c r="A810" s="107">
        <v>726</v>
      </c>
      <c r="B810" s="108">
        <v>13080</v>
      </c>
      <c r="C810" s="109" t="s">
        <v>301</v>
      </c>
      <c r="D810" s="110">
        <v>1</v>
      </c>
    </row>
    <row r="811" spans="1:4" x14ac:dyDescent="0.2">
      <c r="A811" s="107">
        <v>727</v>
      </c>
      <c r="B811" s="108">
        <v>13032</v>
      </c>
      <c r="C811" s="109" t="s">
        <v>301</v>
      </c>
      <c r="D811" s="110">
        <v>2</v>
      </c>
    </row>
    <row r="812" spans="1:4" x14ac:dyDescent="0.2">
      <c r="A812" s="107">
        <v>727</v>
      </c>
      <c r="B812" s="108">
        <v>13033</v>
      </c>
      <c r="C812" s="109" t="s">
        <v>301</v>
      </c>
      <c r="D812" s="110">
        <v>1</v>
      </c>
    </row>
    <row r="813" spans="1:4" x14ac:dyDescent="0.2">
      <c r="A813" s="107">
        <v>728</v>
      </c>
      <c r="B813" s="108">
        <v>13034</v>
      </c>
      <c r="C813" s="109" t="s">
        <v>302</v>
      </c>
      <c r="D813" s="110">
        <v>2</v>
      </c>
    </row>
    <row r="814" spans="1:4" x14ac:dyDescent="0.2">
      <c r="A814" s="107">
        <v>729</v>
      </c>
      <c r="B814" s="108">
        <v>13035</v>
      </c>
      <c r="C814" s="109" t="s">
        <v>301</v>
      </c>
      <c r="D814" s="110">
        <v>2</v>
      </c>
    </row>
    <row r="815" spans="1:4" x14ac:dyDescent="0.2">
      <c r="A815" s="107">
        <v>729</v>
      </c>
      <c r="B815" s="108">
        <v>13036</v>
      </c>
      <c r="C815" s="109" t="s">
        <v>301</v>
      </c>
      <c r="D815" s="110">
        <v>1</v>
      </c>
    </row>
    <row r="816" spans="1:4" x14ac:dyDescent="0.2">
      <c r="A816" s="107">
        <v>730</v>
      </c>
      <c r="B816" s="108">
        <v>13037</v>
      </c>
      <c r="C816" s="109" t="s">
        <v>302</v>
      </c>
      <c r="D816" s="110">
        <v>2</v>
      </c>
    </row>
    <row r="817" spans="1:4" x14ac:dyDescent="0.2">
      <c r="A817" s="107">
        <v>731</v>
      </c>
      <c r="B817" s="108">
        <v>13038</v>
      </c>
      <c r="C817" s="109" t="s">
        <v>301</v>
      </c>
      <c r="D817" s="110">
        <v>2</v>
      </c>
    </row>
    <row r="818" spans="1:4" x14ac:dyDescent="0.2">
      <c r="A818" s="107">
        <v>731</v>
      </c>
      <c r="B818" s="108">
        <v>13039</v>
      </c>
      <c r="C818" s="109" t="s">
        <v>301</v>
      </c>
      <c r="D818" s="110">
        <v>1</v>
      </c>
    </row>
    <row r="819" spans="1:4" x14ac:dyDescent="0.2">
      <c r="A819" s="107">
        <v>732</v>
      </c>
      <c r="B819" s="108">
        <v>13040</v>
      </c>
      <c r="C819" s="109" t="s">
        <v>302</v>
      </c>
      <c r="D819" s="110">
        <v>2</v>
      </c>
    </row>
    <row r="820" spans="1:4" x14ac:dyDescent="0.2">
      <c r="A820" s="107">
        <v>733</v>
      </c>
      <c r="B820" s="108">
        <v>13041</v>
      </c>
      <c r="C820" s="109" t="s">
        <v>301</v>
      </c>
      <c r="D820" s="110">
        <v>2</v>
      </c>
    </row>
    <row r="821" spans="1:4" x14ac:dyDescent="0.2">
      <c r="A821" s="107">
        <v>733</v>
      </c>
      <c r="B821" s="108">
        <v>13042</v>
      </c>
      <c r="C821" s="109" t="s">
        <v>301</v>
      </c>
      <c r="D821" s="110">
        <v>1</v>
      </c>
    </row>
    <row r="822" spans="1:4" x14ac:dyDescent="0.2">
      <c r="A822" s="107">
        <v>734</v>
      </c>
      <c r="B822" s="108">
        <v>13043</v>
      </c>
      <c r="C822" s="109" t="s">
        <v>302</v>
      </c>
      <c r="D822" s="110">
        <v>2</v>
      </c>
    </row>
    <row r="823" spans="1:4" x14ac:dyDescent="0.2">
      <c r="A823" s="107">
        <v>735</v>
      </c>
      <c r="B823" s="108">
        <v>13044</v>
      </c>
      <c r="C823" s="109" t="s">
        <v>301</v>
      </c>
      <c r="D823" s="110">
        <v>2</v>
      </c>
    </row>
    <row r="824" spans="1:4" x14ac:dyDescent="0.2">
      <c r="A824" s="107">
        <v>735</v>
      </c>
      <c r="B824" s="108">
        <v>13045</v>
      </c>
      <c r="C824" s="109" t="s">
        <v>301</v>
      </c>
      <c r="D824" s="110">
        <v>1</v>
      </c>
    </row>
    <row r="825" spans="1:4" x14ac:dyDescent="0.2">
      <c r="A825" s="107">
        <v>736</v>
      </c>
      <c r="B825" s="108">
        <v>13046</v>
      </c>
      <c r="C825" s="109" t="s">
        <v>302</v>
      </c>
      <c r="D825" s="110">
        <v>2</v>
      </c>
    </row>
    <row r="826" spans="1:4" x14ac:dyDescent="0.2">
      <c r="A826" s="107">
        <v>737</v>
      </c>
      <c r="B826" s="108">
        <v>13047</v>
      </c>
      <c r="C826" s="109" t="s">
        <v>301</v>
      </c>
      <c r="D826" s="110">
        <v>2</v>
      </c>
    </row>
    <row r="827" spans="1:4" x14ac:dyDescent="0.2">
      <c r="A827" s="107">
        <v>737</v>
      </c>
      <c r="B827" s="108">
        <v>13048</v>
      </c>
      <c r="C827" s="109" t="s">
        <v>301</v>
      </c>
      <c r="D827" s="110">
        <v>1</v>
      </c>
    </row>
    <row r="828" spans="1:4" x14ac:dyDescent="0.2">
      <c r="A828" s="107">
        <v>738</v>
      </c>
      <c r="B828" s="108">
        <v>13049</v>
      </c>
      <c r="C828" s="109" t="s">
        <v>302</v>
      </c>
      <c r="D828" s="110">
        <v>2</v>
      </c>
    </row>
    <row r="829" spans="1:4" x14ac:dyDescent="0.2">
      <c r="A829" s="107">
        <v>739</v>
      </c>
      <c r="B829" s="108">
        <v>13050</v>
      </c>
      <c r="C829" s="109" t="s">
        <v>301</v>
      </c>
      <c r="D829" s="110">
        <v>2</v>
      </c>
    </row>
    <row r="830" spans="1:4" x14ac:dyDescent="0.2">
      <c r="A830" s="107">
        <v>739</v>
      </c>
      <c r="B830" s="108">
        <v>13051</v>
      </c>
      <c r="C830" s="109" t="s">
        <v>301</v>
      </c>
      <c r="D830" s="110">
        <v>1</v>
      </c>
    </row>
    <row r="831" spans="1:4" x14ac:dyDescent="0.2">
      <c r="A831" s="107">
        <v>740</v>
      </c>
      <c r="B831" s="108">
        <v>13052</v>
      </c>
      <c r="C831" s="109" t="s">
        <v>302</v>
      </c>
      <c r="D831" s="110">
        <v>2</v>
      </c>
    </row>
    <row r="832" spans="1:4" x14ac:dyDescent="0.2">
      <c r="A832" s="107">
        <v>741</v>
      </c>
      <c r="B832" s="108">
        <v>13053</v>
      </c>
      <c r="C832" s="109" t="s">
        <v>301</v>
      </c>
      <c r="D832" s="110">
        <v>2</v>
      </c>
    </row>
    <row r="833" spans="1:4" x14ac:dyDescent="0.2">
      <c r="A833" s="107">
        <v>741</v>
      </c>
      <c r="B833" s="108">
        <v>13054</v>
      </c>
      <c r="C833" s="109" t="s">
        <v>301</v>
      </c>
      <c r="D833" s="110">
        <v>1</v>
      </c>
    </row>
    <row r="834" spans="1:4" x14ac:dyDescent="0.2">
      <c r="A834" s="107">
        <v>742</v>
      </c>
      <c r="B834" s="108">
        <v>13055</v>
      </c>
      <c r="C834" s="109" t="s">
        <v>302</v>
      </c>
      <c r="D834" s="110">
        <v>2</v>
      </c>
    </row>
    <row r="835" spans="1:4" x14ac:dyDescent="0.2">
      <c r="A835" s="107">
        <v>743</v>
      </c>
      <c r="B835" s="108">
        <v>13056</v>
      </c>
      <c r="C835" s="109" t="s">
        <v>301</v>
      </c>
      <c r="D835" s="110">
        <v>2</v>
      </c>
    </row>
    <row r="836" spans="1:4" x14ac:dyDescent="0.2">
      <c r="A836" s="107">
        <v>743</v>
      </c>
      <c r="B836" s="108">
        <v>13057</v>
      </c>
      <c r="C836" s="109" t="s">
        <v>301</v>
      </c>
      <c r="D836" s="110">
        <v>1</v>
      </c>
    </row>
    <row r="837" spans="1:4" x14ac:dyDescent="0.2">
      <c r="A837" s="107">
        <v>744</v>
      </c>
      <c r="B837" s="108">
        <v>13058</v>
      </c>
      <c r="C837" s="109" t="s">
        <v>302</v>
      </c>
      <c r="D837" s="110">
        <v>2</v>
      </c>
    </row>
    <row r="838" spans="1:4" x14ac:dyDescent="0.2">
      <c r="A838" s="107">
        <v>745</v>
      </c>
      <c r="B838" s="108">
        <v>13059</v>
      </c>
      <c r="C838" s="109" t="s">
        <v>301</v>
      </c>
      <c r="D838" s="110">
        <v>2</v>
      </c>
    </row>
    <row r="839" spans="1:4" x14ac:dyDescent="0.2">
      <c r="A839" s="107">
        <v>745</v>
      </c>
      <c r="B839" s="108">
        <v>13060</v>
      </c>
      <c r="C839" s="109" t="s">
        <v>301</v>
      </c>
      <c r="D839" s="110">
        <v>1</v>
      </c>
    </row>
    <row r="840" spans="1:4" x14ac:dyDescent="0.2">
      <c r="A840" s="107">
        <v>746</v>
      </c>
      <c r="B840" s="108">
        <v>13061</v>
      </c>
      <c r="C840" s="109" t="s">
        <v>302</v>
      </c>
      <c r="D840" s="110">
        <v>2</v>
      </c>
    </row>
    <row r="841" spans="1:4" x14ac:dyDescent="0.2">
      <c r="A841" s="107">
        <v>747</v>
      </c>
      <c r="B841" s="108">
        <v>13062</v>
      </c>
      <c r="C841" s="109" t="s">
        <v>301</v>
      </c>
      <c r="D841" s="110">
        <v>2</v>
      </c>
    </row>
    <row r="842" spans="1:4" x14ac:dyDescent="0.2">
      <c r="A842" s="107">
        <v>747</v>
      </c>
      <c r="B842" s="108">
        <v>13063</v>
      </c>
      <c r="C842" s="109" t="s">
        <v>301</v>
      </c>
      <c r="D842" s="110">
        <v>1</v>
      </c>
    </row>
    <row r="843" spans="1:4" x14ac:dyDescent="0.2">
      <c r="A843" s="107">
        <v>748</v>
      </c>
      <c r="B843" s="108">
        <v>13064</v>
      </c>
      <c r="C843" s="109" t="s">
        <v>301</v>
      </c>
      <c r="D843" s="110">
        <v>2</v>
      </c>
    </row>
    <row r="844" spans="1:4" x14ac:dyDescent="0.2">
      <c r="A844" s="107">
        <v>748</v>
      </c>
      <c r="B844" s="108">
        <v>13065</v>
      </c>
      <c r="C844" s="109" t="s">
        <v>301</v>
      </c>
      <c r="D844" s="110">
        <v>1</v>
      </c>
    </row>
    <row r="845" spans="1:4" x14ac:dyDescent="0.2">
      <c r="A845" s="107">
        <v>749</v>
      </c>
      <c r="B845" s="108">
        <v>13066</v>
      </c>
      <c r="C845" s="109" t="s">
        <v>302</v>
      </c>
      <c r="D845" s="110">
        <v>2</v>
      </c>
    </row>
    <row r="846" spans="1:4" x14ac:dyDescent="0.2">
      <c r="A846" s="107">
        <v>752</v>
      </c>
      <c r="B846" s="108">
        <v>13011</v>
      </c>
      <c r="C846" s="109" t="s">
        <v>301</v>
      </c>
      <c r="D846" s="110">
        <v>2</v>
      </c>
    </row>
    <row r="847" spans="1:4" x14ac:dyDescent="0.2">
      <c r="A847" s="107">
        <v>752</v>
      </c>
      <c r="B847" s="108">
        <v>13012</v>
      </c>
      <c r="C847" s="109" t="s">
        <v>301</v>
      </c>
      <c r="D847" s="110">
        <v>1</v>
      </c>
    </row>
    <row r="848" spans="1:4" x14ac:dyDescent="0.2">
      <c r="A848" s="107">
        <v>753</v>
      </c>
      <c r="B848" s="108">
        <v>13013</v>
      </c>
      <c r="C848" s="109" t="s">
        <v>303</v>
      </c>
      <c r="D848" s="110">
        <v>2</v>
      </c>
    </row>
    <row r="849" spans="1:4" x14ac:dyDescent="0.2">
      <c r="A849" s="107">
        <v>754</v>
      </c>
      <c r="B849" s="108">
        <v>13014</v>
      </c>
      <c r="C849" s="109" t="s">
        <v>301</v>
      </c>
      <c r="D849" s="110">
        <v>2</v>
      </c>
    </row>
    <row r="850" spans="1:4" x14ac:dyDescent="0.2">
      <c r="A850" s="107">
        <v>754</v>
      </c>
      <c r="B850" s="108">
        <v>13015</v>
      </c>
      <c r="C850" s="109" t="s">
        <v>301</v>
      </c>
      <c r="D850" s="110">
        <v>1</v>
      </c>
    </row>
    <row r="851" spans="1:4" x14ac:dyDescent="0.2">
      <c r="A851" s="107">
        <v>755</v>
      </c>
      <c r="B851" s="108">
        <v>13016</v>
      </c>
      <c r="C851" s="109" t="s">
        <v>303</v>
      </c>
      <c r="D851" s="110">
        <v>2</v>
      </c>
    </row>
    <row r="852" spans="1:4" x14ac:dyDescent="0.2">
      <c r="A852" s="107">
        <v>756</v>
      </c>
      <c r="B852" s="108">
        <v>13017</v>
      </c>
      <c r="C852" s="109" t="s">
        <v>301</v>
      </c>
      <c r="D852" s="110">
        <v>2</v>
      </c>
    </row>
    <row r="853" spans="1:4" x14ac:dyDescent="0.2">
      <c r="A853" s="107">
        <v>756</v>
      </c>
      <c r="B853" s="108">
        <v>13018</v>
      </c>
      <c r="C853" s="109" t="s">
        <v>301</v>
      </c>
      <c r="D853" s="110">
        <v>1</v>
      </c>
    </row>
    <row r="854" spans="1:4" x14ac:dyDescent="0.2">
      <c r="A854" s="107">
        <v>757</v>
      </c>
      <c r="B854" s="108">
        <v>13019</v>
      </c>
      <c r="C854" s="109" t="s">
        <v>303</v>
      </c>
      <c r="D854" s="110">
        <v>2</v>
      </c>
    </row>
    <row r="855" spans="1:4" x14ac:dyDescent="0.2">
      <c r="A855" s="107">
        <v>758</v>
      </c>
      <c r="B855" s="108">
        <v>13020</v>
      </c>
      <c r="C855" s="109" t="s">
        <v>301</v>
      </c>
      <c r="D855" s="110">
        <v>2</v>
      </c>
    </row>
    <row r="856" spans="1:4" x14ac:dyDescent="0.2">
      <c r="A856" s="107">
        <v>758</v>
      </c>
      <c r="B856" s="108">
        <v>13021</v>
      </c>
      <c r="C856" s="109" t="s">
        <v>301</v>
      </c>
      <c r="D856" s="110">
        <v>1</v>
      </c>
    </row>
    <row r="857" spans="1:4" x14ac:dyDescent="0.2">
      <c r="A857" s="107">
        <v>759</v>
      </c>
      <c r="B857" s="108">
        <v>13022</v>
      </c>
      <c r="C857" s="109" t="s">
        <v>303</v>
      </c>
      <c r="D857" s="110">
        <v>2</v>
      </c>
    </row>
    <row r="858" spans="1:4" x14ac:dyDescent="0.2">
      <c r="A858" s="107">
        <v>760</v>
      </c>
      <c r="B858" s="108">
        <v>13023</v>
      </c>
      <c r="C858" s="109" t="s">
        <v>301</v>
      </c>
      <c r="D858" s="110">
        <v>2</v>
      </c>
    </row>
    <row r="859" spans="1:4" x14ac:dyDescent="0.2">
      <c r="A859" s="107">
        <v>760</v>
      </c>
      <c r="B859" s="108">
        <v>13024</v>
      </c>
      <c r="C859" s="109" t="s">
        <v>301</v>
      </c>
      <c r="D859" s="110">
        <v>1</v>
      </c>
    </row>
    <row r="860" spans="1:4" x14ac:dyDescent="0.2">
      <c r="A860" s="107">
        <v>761</v>
      </c>
      <c r="B860" s="108">
        <v>13025</v>
      </c>
      <c r="C860" s="109" t="s">
        <v>303</v>
      </c>
      <c r="D860" s="110">
        <v>2</v>
      </c>
    </row>
    <row r="861" spans="1:4" x14ac:dyDescent="0.2">
      <c r="A861" s="107">
        <v>762</v>
      </c>
      <c r="B861" s="108">
        <v>13026</v>
      </c>
      <c r="C861" s="109" t="s">
        <v>301</v>
      </c>
      <c r="D861" s="110">
        <v>2</v>
      </c>
    </row>
    <row r="862" spans="1:4" x14ac:dyDescent="0.2">
      <c r="A862" s="107">
        <v>762</v>
      </c>
      <c r="B862" s="108">
        <v>13027</v>
      </c>
      <c r="C862" s="109" t="s">
        <v>301</v>
      </c>
      <c r="D862" s="110">
        <v>1</v>
      </c>
    </row>
    <row r="863" spans="1:4" x14ac:dyDescent="0.2">
      <c r="A863" s="107">
        <v>763</v>
      </c>
      <c r="B863" s="108">
        <v>13028</v>
      </c>
      <c r="C863" s="109" t="s">
        <v>303</v>
      </c>
      <c r="D863" s="110">
        <v>2</v>
      </c>
    </row>
    <row r="864" spans="1:4" x14ac:dyDescent="0.2">
      <c r="A864" s="107">
        <v>764</v>
      </c>
      <c r="B864" s="108">
        <v>13002</v>
      </c>
      <c r="C864" s="109" t="s">
        <v>301</v>
      </c>
      <c r="D864" s="110">
        <v>2</v>
      </c>
    </row>
    <row r="865" spans="1:4" x14ac:dyDescent="0.2">
      <c r="A865" s="107">
        <v>764</v>
      </c>
      <c r="B865" s="108">
        <v>13003</v>
      </c>
      <c r="C865" s="109" t="s">
        <v>301</v>
      </c>
      <c r="D865" s="110">
        <v>1</v>
      </c>
    </row>
    <row r="866" spans="1:4" x14ac:dyDescent="0.2">
      <c r="A866" s="107">
        <v>765</v>
      </c>
      <c r="B866" s="108">
        <v>13004</v>
      </c>
      <c r="C866" s="109" t="s">
        <v>303</v>
      </c>
      <c r="D866" s="110">
        <v>2</v>
      </c>
    </row>
    <row r="867" spans="1:4" x14ac:dyDescent="0.2">
      <c r="A867" s="107">
        <v>766</v>
      </c>
      <c r="B867" s="108">
        <v>13005</v>
      </c>
      <c r="C867" s="109" t="s">
        <v>301</v>
      </c>
      <c r="D867" s="110">
        <v>2</v>
      </c>
    </row>
    <row r="868" spans="1:4" x14ac:dyDescent="0.2">
      <c r="A868" s="107">
        <v>766</v>
      </c>
      <c r="B868" s="108">
        <v>13006</v>
      </c>
      <c r="C868" s="109" t="s">
        <v>301</v>
      </c>
      <c r="D868" s="110">
        <v>1</v>
      </c>
    </row>
    <row r="869" spans="1:4" x14ac:dyDescent="0.2">
      <c r="A869" s="107">
        <v>767</v>
      </c>
      <c r="B869" s="108">
        <v>13007</v>
      </c>
      <c r="C869" s="109" t="s">
        <v>303</v>
      </c>
      <c r="D869" s="110">
        <v>2</v>
      </c>
    </row>
    <row r="870" spans="1:4" x14ac:dyDescent="0.2">
      <c r="A870" s="107">
        <v>768</v>
      </c>
      <c r="B870" s="108">
        <v>13008</v>
      </c>
      <c r="C870" s="109" t="s">
        <v>301</v>
      </c>
      <c r="D870" s="110">
        <v>2</v>
      </c>
    </row>
    <row r="871" spans="1:4" x14ac:dyDescent="0.2">
      <c r="A871" s="107">
        <v>768</v>
      </c>
      <c r="B871" s="108">
        <v>13009</v>
      </c>
      <c r="C871" s="109" t="s">
        <v>301</v>
      </c>
      <c r="D871" s="110">
        <v>1</v>
      </c>
    </row>
    <row r="872" spans="1:4" x14ac:dyDescent="0.2">
      <c r="A872" s="107">
        <v>769</v>
      </c>
      <c r="B872" s="108">
        <v>13010</v>
      </c>
      <c r="C872" s="109" t="s">
        <v>303</v>
      </c>
      <c r="D872" s="110">
        <v>2</v>
      </c>
    </row>
    <row r="873" spans="1:4" x14ac:dyDescent="0.2">
      <c r="A873" s="107">
        <v>770</v>
      </c>
      <c r="B873" s="108">
        <v>13001</v>
      </c>
      <c r="C873" s="109" t="s">
        <v>304</v>
      </c>
      <c r="D873" s="110">
        <v>2</v>
      </c>
    </row>
    <row r="874" spans="1:4" x14ac:dyDescent="0.2">
      <c r="A874" s="107">
        <v>775</v>
      </c>
      <c r="B874" s="108">
        <v>334</v>
      </c>
      <c r="C874" s="109" t="s">
        <v>305</v>
      </c>
      <c r="D874" s="110" t="s">
        <v>123</v>
      </c>
    </row>
    <row r="875" spans="1:4" x14ac:dyDescent="0.2">
      <c r="A875" s="107">
        <v>776</v>
      </c>
      <c r="B875" s="108">
        <v>335</v>
      </c>
      <c r="C875" s="109" t="s">
        <v>305</v>
      </c>
      <c r="D875" s="110" t="s">
        <v>123</v>
      </c>
    </row>
    <row r="876" spans="1:4" x14ac:dyDescent="0.2">
      <c r="A876" s="107">
        <v>781</v>
      </c>
      <c r="B876" s="108">
        <v>327</v>
      </c>
      <c r="C876" s="109" t="s">
        <v>301</v>
      </c>
      <c r="D876" s="110" t="s">
        <v>123</v>
      </c>
    </row>
    <row r="877" spans="1:4" x14ac:dyDescent="0.2">
      <c r="A877" s="107">
        <v>782</v>
      </c>
      <c r="B877" s="108">
        <v>13069</v>
      </c>
      <c r="C877" s="109" t="s">
        <v>301</v>
      </c>
      <c r="D877" s="110">
        <v>1</v>
      </c>
    </row>
    <row r="878" spans="1:4" x14ac:dyDescent="0.2">
      <c r="A878" s="107">
        <v>783</v>
      </c>
      <c r="B878" s="108">
        <v>13072</v>
      </c>
      <c r="C878" s="109" t="s">
        <v>301</v>
      </c>
      <c r="D878" s="110">
        <v>1</v>
      </c>
    </row>
    <row r="879" spans="1:4" x14ac:dyDescent="0.2">
      <c r="A879" s="107">
        <v>784</v>
      </c>
      <c r="B879" s="108">
        <v>13075</v>
      </c>
      <c r="C879" s="109" t="s">
        <v>301</v>
      </c>
      <c r="D879" s="110">
        <v>1</v>
      </c>
    </row>
    <row r="880" spans="1:4" x14ac:dyDescent="0.2">
      <c r="A880" s="107">
        <v>785</v>
      </c>
      <c r="B880" s="108">
        <v>13078</v>
      </c>
      <c r="C880" s="109" t="s">
        <v>301</v>
      </c>
      <c r="D880" s="110">
        <v>1</v>
      </c>
    </row>
    <row r="881" spans="1:4" x14ac:dyDescent="0.2">
      <c r="A881" s="107">
        <v>786</v>
      </c>
      <c r="B881" s="108">
        <v>13081</v>
      </c>
      <c r="C881" s="109" t="s">
        <v>301</v>
      </c>
      <c r="D881" s="110">
        <v>1</v>
      </c>
    </row>
    <row r="882" spans="1:4" x14ac:dyDescent="0.2">
      <c r="A882" s="107">
        <v>787</v>
      </c>
      <c r="B882" s="108">
        <v>13082</v>
      </c>
      <c r="C882" s="109" t="s">
        <v>306</v>
      </c>
      <c r="D882" s="110">
        <v>2</v>
      </c>
    </row>
    <row r="883" spans="1:4" x14ac:dyDescent="0.2">
      <c r="A883" s="107">
        <v>787</v>
      </c>
      <c r="B883" s="108">
        <v>13083</v>
      </c>
      <c r="C883" s="109" t="s">
        <v>306</v>
      </c>
      <c r="D883" s="110">
        <v>1</v>
      </c>
    </row>
    <row r="884" spans="1:4" x14ac:dyDescent="0.2">
      <c r="A884" s="107">
        <v>788</v>
      </c>
      <c r="B884" s="108">
        <v>13084</v>
      </c>
      <c r="C884" s="109" t="s">
        <v>307</v>
      </c>
      <c r="D884" s="110">
        <v>1</v>
      </c>
    </row>
    <row r="885" spans="1:4" x14ac:dyDescent="0.2">
      <c r="A885" s="107">
        <v>789</v>
      </c>
      <c r="B885" s="108">
        <v>13085</v>
      </c>
      <c r="C885" s="109" t="s">
        <v>308</v>
      </c>
      <c r="D885" s="110">
        <v>2</v>
      </c>
    </row>
    <row r="886" spans="1:4" x14ac:dyDescent="0.2">
      <c r="A886" s="107">
        <v>789</v>
      </c>
      <c r="B886" s="108">
        <v>13086</v>
      </c>
      <c r="C886" s="109" t="s">
        <v>308</v>
      </c>
      <c r="D886" s="110">
        <v>1</v>
      </c>
    </row>
    <row r="887" spans="1:4" x14ac:dyDescent="0.2">
      <c r="A887" s="107">
        <v>790</v>
      </c>
      <c r="B887" s="108">
        <v>13087</v>
      </c>
      <c r="C887" s="109" t="s">
        <v>309</v>
      </c>
      <c r="D887" s="110">
        <v>1</v>
      </c>
    </row>
    <row r="888" spans="1:4" x14ac:dyDescent="0.2">
      <c r="A888" s="107">
        <v>791</v>
      </c>
      <c r="B888" s="108">
        <v>13088</v>
      </c>
      <c r="C888" s="109" t="s">
        <v>310</v>
      </c>
      <c r="D888" s="110">
        <v>2</v>
      </c>
    </row>
    <row r="889" spans="1:4" x14ac:dyDescent="0.2">
      <c r="A889" s="107">
        <v>791</v>
      </c>
      <c r="B889" s="108">
        <v>13089</v>
      </c>
      <c r="C889" s="109" t="s">
        <v>310</v>
      </c>
      <c r="D889" s="110">
        <v>1</v>
      </c>
    </row>
    <row r="890" spans="1:4" x14ac:dyDescent="0.2">
      <c r="A890" s="107">
        <v>792</v>
      </c>
      <c r="B890" s="108">
        <v>13090</v>
      </c>
      <c r="C890" s="109" t="s">
        <v>311</v>
      </c>
      <c r="D890" s="110">
        <v>1</v>
      </c>
    </row>
    <row r="891" spans="1:4" x14ac:dyDescent="0.2">
      <c r="A891" s="107">
        <v>793</v>
      </c>
      <c r="B891" s="108">
        <v>13091</v>
      </c>
      <c r="C891" s="109" t="s">
        <v>301</v>
      </c>
      <c r="D891" s="110">
        <v>2</v>
      </c>
    </row>
    <row r="892" spans="1:4" x14ac:dyDescent="0.2">
      <c r="A892" s="107">
        <v>793</v>
      </c>
      <c r="B892" s="108">
        <v>13092</v>
      </c>
      <c r="C892" s="109" t="s">
        <v>301</v>
      </c>
      <c r="D892" s="110">
        <v>1</v>
      </c>
    </row>
    <row r="893" spans="1:4" x14ac:dyDescent="0.2">
      <c r="A893" s="107">
        <v>794</v>
      </c>
      <c r="B893" s="108">
        <v>13093</v>
      </c>
      <c r="C893" s="109" t="s">
        <v>302</v>
      </c>
      <c r="D893" s="110">
        <v>2</v>
      </c>
    </row>
    <row r="894" spans="1:4" x14ac:dyDescent="0.2">
      <c r="A894" s="107">
        <v>801</v>
      </c>
      <c r="B894" s="108">
        <v>306</v>
      </c>
      <c r="C894" s="109" t="s">
        <v>230</v>
      </c>
      <c r="D894" s="110">
        <v>1</v>
      </c>
    </row>
    <row r="895" spans="1:4" x14ac:dyDescent="0.2">
      <c r="A895" s="107">
        <v>802</v>
      </c>
      <c r="B895" s="108">
        <v>14005</v>
      </c>
      <c r="C895" s="109" t="s">
        <v>312</v>
      </c>
      <c r="D895" s="110">
        <v>2</v>
      </c>
    </row>
    <row r="896" spans="1:4" x14ac:dyDescent="0.2">
      <c r="A896" s="107">
        <v>802</v>
      </c>
      <c r="B896" s="108">
        <v>14006</v>
      </c>
      <c r="C896" s="109" t="s">
        <v>312</v>
      </c>
      <c r="D896" s="110">
        <v>1</v>
      </c>
    </row>
    <row r="897" spans="1:4" x14ac:dyDescent="0.2">
      <c r="A897" s="107">
        <v>803</v>
      </c>
      <c r="B897" s="108">
        <v>14007</v>
      </c>
      <c r="C897" s="109" t="s">
        <v>313</v>
      </c>
      <c r="D897" s="110" t="s">
        <v>123</v>
      </c>
    </row>
    <row r="898" spans="1:4" x14ac:dyDescent="0.2">
      <c r="A898" s="107">
        <v>804</v>
      </c>
      <c r="B898" s="108">
        <v>14008</v>
      </c>
      <c r="C898" s="109" t="s">
        <v>312</v>
      </c>
      <c r="D898" s="110">
        <v>2</v>
      </c>
    </row>
    <row r="899" spans="1:4" x14ac:dyDescent="0.2">
      <c r="A899" s="107">
        <v>804</v>
      </c>
      <c r="B899" s="108">
        <v>14009</v>
      </c>
      <c r="C899" s="109" t="s">
        <v>312</v>
      </c>
      <c r="D899" s="110">
        <v>1</v>
      </c>
    </row>
    <row r="900" spans="1:4" x14ac:dyDescent="0.2">
      <c r="A900" s="107">
        <v>805</v>
      </c>
      <c r="B900" s="108">
        <v>14010</v>
      </c>
      <c r="C900" s="109" t="s">
        <v>313</v>
      </c>
      <c r="D900" s="110" t="s">
        <v>123</v>
      </c>
    </row>
    <row r="901" spans="1:4" x14ac:dyDescent="0.2">
      <c r="A901" s="107">
        <v>806</v>
      </c>
      <c r="B901" s="108">
        <v>14011</v>
      </c>
      <c r="C901" s="109" t="s">
        <v>312</v>
      </c>
      <c r="D901" s="110">
        <v>2</v>
      </c>
    </row>
    <row r="902" spans="1:4" x14ac:dyDescent="0.2">
      <c r="A902" s="107">
        <v>806</v>
      </c>
      <c r="B902" s="108">
        <v>14012</v>
      </c>
      <c r="C902" s="109" t="s">
        <v>312</v>
      </c>
      <c r="D902" s="110">
        <v>1</v>
      </c>
    </row>
    <row r="903" spans="1:4" x14ac:dyDescent="0.2">
      <c r="A903" s="107">
        <v>807</v>
      </c>
      <c r="B903" s="108">
        <v>14013</v>
      </c>
      <c r="C903" s="109" t="s">
        <v>313</v>
      </c>
      <c r="D903" s="110" t="s">
        <v>123</v>
      </c>
    </row>
    <row r="904" spans="1:4" x14ac:dyDescent="0.2">
      <c r="A904" s="107">
        <v>808</v>
      </c>
      <c r="B904" s="108">
        <v>14017</v>
      </c>
      <c r="C904" s="109" t="s">
        <v>312</v>
      </c>
      <c r="D904" s="110">
        <v>2</v>
      </c>
    </row>
    <row r="905" spans="1:4" x14ac:dyDescent="0.2">
      <c r="A905" s="107">
        <v>808</v>
      </c>
      <c r="B905" s="108">
        <v>14018</v>
      </c>
      <c r="C905" s="109" t="s">
        <v>312</v>
      </c>
      <c r="D905" s="110">
        <v>1</v>
      </c>
    </row>
    <row r="906" spans="1:4" x14ac:dyDescent="0.2">
      <c r="A906" s="107">
        <v>809</v>
      </c>
      <c r="B906" s="108">
        <v>14019</v>
      </c>
      <c r="C906" s="109" t="s">
        <v>313</v>
      </c>
      <c r="D906" s="110" t="s">
        <v>123</v>
      </c>
    </row>
    <row r="907" spans="1:4" x14ac:dyDescent="0.2">
      <c r="A907" s="107">
        <v>810</v>
      </c>
      <c r="B907" s="108">
        <v>14020</v>
      </c>
      <c r="C907" s="109" t="s">
        <v>312</v>
      </c>
      <c r="D907" s="110">
        <v>2</v>
      </c>
    </row>
    <row r="908" spans="1:4" x14ac:dyDescent="0.2">
      <c r="A908" s="107">
        <v>810</v>
      </c>
      <c r="B908" s="108">
        <v>14021</v>
      </c>
      <c r="C908" s="109" t="s">
        <v>312</v>
      </c>
      <c r="D908" s="110">
        <v>1</v>
      </c>
    </row>
    <row r="909" spans="1:4" x14ac:dyDescent="0.2">
      <c r="A909" s="107">
        <v>811</v>
      </c>
      <c r="B909" s="108">
        <v>14022</v>
      </c>
      <c r="C909" s="109" t="s">
        <v>313</v>
      </c>
      <c r="D909" s="110" t="s">
        <v>123</v>
      </c>
    </row>
    <row r="910" spans="1:4" x14ac:dyDescent="0.2">
      <c r="A910" s="107">
        <v>812</v>
      </c>
      <c r="B910" s="108">
        <v>14023</v>
      </c>
      <c r="C910" s="109" t="s">
        <v>312</v>
      </c>
      <c r="D910" s="110">
        <v>2</v>
      </c>
    </row>
    <row r="911" spans="1:4" x14ac:dyDescent="0.2">
      <c r="A911" s="107">
        <v>812</v>
      </c>
      <c r="B911" s="108">
        <v>14024</v>
      </c>
      <c r="C911" s="109" t="s">
        <v>312</v>
      </c>
      <c r="D911" s="110">
        <v>1</v>
      </c>
    </row>
    <row r="912" spans="1:4" x14ac:dyDescent="0.2">
      <c r="A912" s="107">
        <v>813</v>
      </c>
      <c r="B912" s="108">
        <v>14025</v>
      </c>
      <c r="C912" s="109" t="s">
        <v>313</v>
      </c>
      <c r="D912" s="110" t="s">
        <v>123</v>
      </c>
    </row>
    <row r="913" spans="1:4" x14ac:dyDescent="0.2">
      <c r="A913" s="107">
        <v>814</v>
      </c>
      <c r="B913" s="108">
        <v>14029</v>
      </c>
      <c r="C913" s="109" t="s">
        <v>312</v>
      </c>
      <c r="D913" s="110">
        <v>2</v>
      </c>
    </row>
    <row r="914" spans="1:4" x14ac:dyDescent="0.2">
      <c r="A914" s="107">
        <v>814</v>
      </c>
      <c r="B914" s="108">
        <v>14030</v>
      </c>
      <c r="C914" s="109" t="s">
        <v>312</v>
      </c>
      <c r="D914" s="110">
        <v>1</v>
      </c>
    </row>
    <row r="915" spans="1:4" x14ac:dyDescent="0.2">
      <c r="A915" s="107">
        <v>815</v>
      </c>
      <c r="B915" s="108">
        <v>14031</v>
      </c>
      <c r="C915" s="109" t="s">
        <v>313</v>
      </c>
      <c r="D915" s="110" t="s">
        <v>123</v>
      </c>
    </row>
    <row r="916" spans="1:4" x14ac:dyDescent="0.2">
      <c r="A916" s="107">
        <v>816</v>
      </c>
      <c r="B916" s="108">
        <v>14032</v>
      </c>
      <c r="C916" s="109" t="s">
        <v>312</v>
      </c>
      <c r="D916" s="110">
        <v>2</v>
      </c>
    </row>
    <row r="917" spans="1:4" x14ac:dyDescent="0.2">
      <c r="A917" s="107">
        <v>816</v>
      </c>
      <c r="B917" s="108">
        <v>14033</v>
      </c>
      <c r="C917" s="109" t="s">
        <v>312</v>
      </c>
      <c r="D917" s="110">
        <v>1</v>
      </c>
    </row>
    <row r="918" spans="1:4" x14ac:dyDescent="0.2">
      <c r="A918" s="107">
        <v>817</v>
      </c>
      <c r="B918" s="108">
        <v>14034</v>
      </c>
      <c r="C918" s="109" t="s">
        <v>313</v>
      </c>
      <c r="D918" s="110" t="s">
        <v>123</v>
      </c>
    </row>
    <row r="919" spans="1:4" x14ac:dyDescent="0.2">
      <c r="A919" s="107">
        <v>818</v>
      </c>
      <c r="B919" s="108">
        <v>14035</v>
      </c>
      <c r="C919" s="109" t="s">
        <v>312</v>
      </c>
      <c r="D919" s="110">
        <v>2</v>
      </c>
    </row>
    <row r="920" spans="1:4" x14ac:dyDescent="0.2">
      <c r="A920" s="107">
        <v>818</v>
      </c>
      <c r="B920" s="108">
        <v>14036</v>
      </c>
      <c r="C920" s="109" t="s">
        <v>312</v>
      </c>
      <c r="D920" s="110">
        <v>1</v>
      </c>
    </row>
    <row r="921" spans="1:4" x14ac:dyDescent="0.2">
      <c r="A921" s="107">
        <v>819</v>
      </c>
      <c r="B921" s="108">
        <v>14037</v>
      </c>
      <c r="C921" s="109" t="s">
        <v>313</v>
      </c>
      <c r="D921" s="110" t="s">
        <v>123</v>
      </c>
    </row>
    <row r="922" spans="1:4" x14ac:dyDescent="0.2">
      <c r="A922" s="107">
        <v>820</v>
      </c>
      <c r="B922" s="108">
        <v>14042</v>
      </c>
      <c r="C922" s="109" t="s">
        <v>312</v>
      </c>
      <c r="D922" s="110">
        <v>2</v>
      </c>
    </row>
    <row r="923" spans="1:4" x14ac:dyDescent="0.2">
      <c r="A923" s="107">
        <v>820</v>
      </c>
      <c r="B923" s="108">
        <v>14043</v>
      </c>
      <c r="C923" s="109" t="s">
        <v>312</v>
      </c>
      <c r="D923" s="110">
        <v>1</v>
      </c>
    </row>
    <row r="924" spans="1:4" x14ac:dyDescent="0.2">
      <c r="A924" s="107">
        <v>821</v>
      </c>
      <c r="B924" s="108">
        <v>14044</v>
      </c>
      <c r="C924" s="109" t="s">
        <v>313</v>
      </c>
      <c r="D924" s="110" t="s">
        <v>123</v>
      </c>
    </row>
    <row r="925" spans="1:4" x14ac:dyDescent="0.2">
      <c r="A925" s="107">
        <v>822</v>
      </c>
      <c r="B925" s="108">
        <v>14045</v>
      </c>
      <c r="C925" s="109" t="s">
        <v>312</v>
      </c>
      <c r="D925" s="110">
        <v>2</v>
      </c>
    </row>
    <row r="926" spans="1:4" x14ac:dyDescent="0.2">
      <c r="A926" s="107">
        <v>822</v>
      </c>
      <c r="B926" s="108">
        <v>14046</v>
      </c>
      <c r="C926" s="109" t="s">
        <v>312</v>
      </c>
      <c r="D926" s="110">
        <v>1</v>
      </c>
    </row>
    <row r="927" spans="1:4" x14ac:dyDescent="0.2">
      <c r="A927" s="107">
        <v>823</v>
      </c>
      <c r="B927" s="108">
        <v>14047</v>
      </c>
      <c r="C927" s="109" t="s">
        <v>313</v>
      </c>
      <c r="D927" s="110" t="s">
        <v>123</v>
      </c>
    </row>
    <row r="928" spans="1:4" x14ac:dyDescent="0.2">
      <c r="A928" s="107">
        <v>824</v>
      </c>
      <c r="B928" s="108">
        <v>14048</v>
      </c>
      <c r="C928" s="109" t="s">
        <v>312</v>
      </c>
      <c r="D928" s="110">
        <v>2</v>
      </c>
    </row>
    <row r="929" spans="1:4" x14ac:dyDescent="0.2">
      <c r="A929" s="107">
        <v>824</v>
      </c>
      <c r="B929" s="108">
        <v>14049</v>
      </c>
      <c r="C929" s="109" t="s">
        <v>312</v>
      </c>
      <c r="D929" s="110">
        <v>1</v>
      </c>
    </row>
    <row r="930" spans="1:4" x14ac:dyDescent="0.2">
      <c r="A930" s="107">
        <v>825</v>
      </c>
      <c r="B930" s="108">
        <v>14050</v>
      </c>
      <c r="C930" s="109" t="s">
        <v>313</v>
      </c>
      <c r="D930" s="110" t="s">
        <v>123</v>
      </c>
    </row>
    <row r="931" spans="1:4" x14ac:dyDescent="0.2">
      <c r="A931" s="107">
        <v>826</v>
      </c>
      <c r="B931" s="108">
        <v>14069</v>
      </c>
      <c r="C931" s="109" t="s">
        <v>312</v>
      </c>
      <c r="D931" s="110">
        <v>2</v>
      </c>
    </row>
    <row r="932" spans="1:4" x14ac:dyDescent="0.2">
      <c r="A932" s="107">
        <v>826</v>
      </c>
      <c r="B932" s="108">
        <v>14070</v>
      </c>
      <c r="C932" s="109" t="s">
        <v>312</v>
      </c>
      <c r="D932" s="110">
        <v>1</v>
      </c>
    </row>
    <row r="933" spans="1:4" x14ac:dyDescent="0.2">
      <c r="A933" s="107">
        <v>827</v>
      </c>
      <c r="B933" s="108">
        <v>14071</v>
      </c>
      <c r="C933" s="109" t="s">
        <v>313</v>
      </c>
      <c r="D933" s="110" t="s">
        <v>123</v>
      </c>
    </row>
    <row r="934" spans="1:4" x14ac:dyDescent="0.2">
      <c r="A934" s="107">
        <v>828</v>
      </c>
      <c r="B934" s="108">
        <v>14072</v>
      </c>
      <c r="C934" s="109" t="s">
        <v>312</v>
      </c>
      <c r="D934" s="110">
        <v>2</v>
      </c>
    </row>
    <row r="935" spans="1:4" x14ac:dyDescent="0.2">
      <c r="A935" s="107">
        <v>828</v>
      </c>
      <c r="B935" s="108">
        <v>14073</v>
      </c>
      <c r="C935" s="109" t="s">
        <v>312</v>
      </c>
      <c r="D935" s="110">
        <v>1</v>
      </c>
    </row>
    <row r="936" spans="1:4" x14ac:dyDescent="0.2">
      <c r="A936" s="107">
        <v>829</v>
      </c>
      <c r="B936" s="108">
        <v>14074</v>
      </c>
      <c r="C936" s="109" t="s">
        <v>313</v>
      </c>
      <c r="D936" s="110" t="s">
        <v>123</v>
      </c>
    </row>
    <row r="937" spans="1:4" x14ac:dyDescent="0.2">
      <c r="A937" s="107">
        <v>830</v>
      </c>
      <c r="B937" s="108">
        <v>14075</v>
      </c>
      <c r="C937" s="109" t="s">
        <v>312</v>
      </c>
      <c r="D937" s="110">
        <v>2</v>
      </c>
    </row>
    <row r="938" spans="1:4" x14ac:dyDescent="0.2">
      <c r="A938" s="107">
        <v>830</v>
      </c>
      <c r="B938" s="108">
        <v>14076</v>
      </c>
      <c r="C938" s="109" t="s">
        <v>312</v>
      </c>
      <c r="D938" s="110">
        <v>1</v>
      </c>
    </row>
    <row r="939" spans="1:4" x14ac:dyDescent="0.2">
      <c r="A939" s="107">
        <v>831</v>
      </c>
      <c r="B939" s="108">
        <v>14077</v>
      </c>
      <c r="C939" s="109" t="s">
        <v>313</v>
      </c>
      <c r="D939" s="110" t="s">
        <v>123</v>
      </c>
    </row>
    <row r="940" spans="1:4" x14ac:dyDescent="0.2">
      <c r="A940" s="107">
        <v>832</v>
      </c>
      <c r="B940" s="108">
        <v>14085</v>
      </c>
      <c r="C940" s="109" t="s">
        <v>312</v>
      </c>
      <c r="D940" s="110">
        <v>2</v>
      </c>
    </row>
    <row r="941" spans="1:4" x14ac:dyDescent="0.2">
      <c r="A941" s="107">
        <v>832</v>
      </c>
      <c r="B941" s="108">
        <v>14086</v>
      </c>
      <c r="C941" s="109" t="s">
        <v>312</v>
      </c>
      <c r="D941" s="110">
        <v>1</v>
      </c>
    </row>
    <row r="942" spans="1:4" x14ac:dyDescent="0.2">
      <c r="A942" s="107">
        <v>833</v>
      </c>
      <c r="B942" s="108">
        <v>14087</v>
      </c>
      <c r="C942" s="109" t="s">
        <v>313</v>
      </c>
      <c r="D942" s="110" t="s">
        <v>123</v>
      </c>
    </row>
    <row r="943" spans="1:4" x14ac:dyDescent="0.2">
      <c r="A943" s="107">
        <v>834</v>
      </c>
      <c r="B943" s="108">
        <v>14088</v>
      </c>
      <c r="C943" s="109" t="s">
        <v>312</v>
      </c>
      <c r="D943" s="110">
        <v>2</v>
      </c>
    </row>
    <row r="944" spans="1:4" x14ac:dyDescent="0.2">
      <c r="A944" s="107">
        <v>834</v>
      </c>
      <c r="B944" s="108">
        <v>14089</v>
      </c>
      <c r="C944" s="109" t="s">
        <v>312</v>
      </c>
      <c r="D944" s="110">
        <v>1</v>
      </c>
    </row>
    <row r="945" spans="1:4" x14ac:dyDescent="0.2">
      <c r="A945" s="107">
        <v>835</v>
      </c>
      <c r="B945" s="108">
        <v>14090</v>
      </c>
      <c r="C945" s="109" t="s">
        <v>313</v>
      </c>
      <c r="D945" s="110" t="s">
        <v>123</v>
      </c>
    </row>
    <row r="946" spans="1:4" x14ac:dyDescent="0.2">
      <c r="A946" s="107">
        <v>836</v>
      </c>
      <c r="B946" s="108">
        <v>14091</v>
      </c>
      <c r="C946" s="109" t="s">
        <v>312</v>
      </c>
      <c r="D946" s="110">
        <v>2</v>
      </c>
    </row>
    <row r="947" spans="1:4" x14ac:dyDescent="0.2">
      <c r="A947" s="107">
        <v>836</v>
      </c>
      <c r="B947" s="108">
        <v>14092</v>
      </c>
      <c r="C947" s="109" t="s">
        <v>312</v>
      </c>
      <c r="D947" s="110">
        <v>1</v>
      </c>
    </row>
    <row r="948" spans="1:4" x14ac:dyDescent="0.2">
      <c r="A948" s="107">
        <v>837</v>
      </c>
      <c r="B948" s="108">
        <v>14093</v>
      </c>
      <c r="C948" s="109" t="s">
        <v>313</v>
      </c>
      <c r="D948" s="110" t="s">
        <v>123</v>
      </c>
    </row>
    <row r="949" spans="1:4" x14ac:dyDescent="0.2">
      <c r="A949" s="107">
        <v>838</v>
      </c>
      <c r="B949" s="108">
        <v>14094</v>
      </c>
      <c r="C949" s="109" t="s">
        <v>312</v>
      </c>
      <c r="D949" s="110">
        <v>2</v>
      </c>
    </row>
    <row r="950" spans="1:4" x14ac:dyDescent="0.2">
      <c r="A950" s="107">
        <v>838</v>
      </c>
      <c r="B950" s="108">
        <v>14095</v>
      </c>
      <c r="C950" s="109" t="s">
        <v>312</v>
      </c>
      <c r="D950" s="110">
        <v>1</v>
      </c>
    </row>
    <row r="951" spans="1:4" x14ac:dyDescent="0.2">
      <c r="A951" s="107">
        <v>839</v>
      </c>
      <c r="B951" s="108">
        <v>14096</v>
      </c>
      <c r="C951" s="109" t="s">
        <v>313</v>
      </c>
      <c r="D951" s="110" t="s">
        <v>123</v>
      </c>
    </row>
    <row r="952" spans="1:4" x14ac:dyDescent="0.2">
      <c r="A952" s="107">
        <v>840</v>
      </c>
      <c r="B952" s="108">
        <v>14110</v>
      </c>
      <c r="C952" s="109" t="s">
        <v>312</v>
      </c>
      <c r="D952" s="110">
        <v>2</v>
      </c>
    </row>
    <row r="953" spans="1:4" x14ac:dyDescent="0.2">
      <c r="A953" s="107">
        <v>840</v>
      </c>
      <c r="B953" s="108">
        <v>14111</v>
      </c>
      <c r="C953" s="109" t="s">
        <v>312</v>
      </c>
      <c r="D953" s="110">
        <v>1</v>
      </c>
    </row>
    <row r="954" spans="1:4" x14ac:dyDescent="0.2">
      <c r="A954" s="107">
        <v>841</v>
      </c>
      <c r="B954" s="108">
        <v>14112</v>
      </c>
      <c r="C954" s="109" t="s">
        <v>313</v>
      </c>
      <c r="D954" s="110" t="s">
        <v>123</v>
      </c>
    </row>
    <row r="955" spans="1:4" x14ac:dyDescent="0.2">
      <c r="A955" s="107">
        <v>842</v>
      </c>
      <c r="B955" s="108">
        <v>14113</v>
      </c>
      <c r="C955" s="109" t="s">
        <v>312</v>
      </c>
      <c r="D955" s="110">
        <v>2</v>
      </c>
    </row>
    <row r="956" spans="1:4" x14ac:dyDescent="0.2">
      <c r="A956" s="107">
        <v>842</v>
      </c>
      <c r="B956" s="108">
        <v>14114</v>
      </c>
      <c r="C956" s="109" t="s">
        <v>312</v>
      </c>
      <c r="D956" s="110">
        <v>1</v>
      </c>
    </row>
    <row r="957" spans="1:4" x14ac:dyDescent="0.2">
      <c r="A957" s="107">
        <v>843</v>
      </c>
      <c r="B957" s="108">
        <v>14115</v>
      </c>
      <c r="C957" s="109" t="s">
        <v>313</v>
      </c>
      <c r="D957" s="110" t="s">
        <v>123</v>
      </c>
    </row>
    <row r="958" spans="1:4" x14ac:dyDescent="0.2">
      <c r="A958" s="107">
        <v>844</v>
      </c>
      <c r="B958" s="108">
        <v>14116</v>
      </c>
      <c r="C958" s="109" t="s">
        <v>312</v>
      </c>
      <c r="D958" s="110">
        <v>2</v>
      </c>
    </row>
    <row r="959" spans="1:4" x14ac:dyDescent="0.2">
      <c r="A959" s="107">
        <v>844</v>
      </c>
      <c r="B959" s="108">
        <v>14117</v>
      </c>
      <c r="C959" s="109" t="s">
        <v>312</v>
      </c>
      <c r="D959" s="110">
        <v>1</v>
      </c>
    </row>
    <row r="960" spans="1:4" x14ac:dyDescent="0.2">
      <c r="A960" s="107">
        <v>845</v>
      </c>
      <c r="B960" s="108">
        <v>14118</v>
      </c>
      <c r="C960" s="109" t="s">
        <v>313</v>
      </c>
      <c r="D960" s="110" t="s">
        <v>123</v>
      </c>
    </row>
    <row r="961" spans="1:4" x14ac:dyDescent="0.2">
      <c r="A961" s="107">
        <v>846</v>
      </c>
      <c r="B961" s="108">
        <v>14138</v>
      </c>
      <c r="C961" s="109" t="s">
        <v>312</v>
      </c>
      <c r="D961" s="110">
        <v>2</v>
      </c>
    </row>
    <row r="962" spans="1:4" x14ac:dyDescent="0.2">
      <c r="A962" s="107">
        <v>846</v>
      </c>
      <c r="B962" s="108">
        <v>14139</v>
      </c>
      <c r="C962" s="109" t="s">
        <v>312</v>
      </c>
      <c r="D962" s="110">
        <v>1</v>
      </c>
    </row>
    <row r="963" spans="1:4" x14ac:dyDescent="0.2">
      <c r="A963" s="107">
        <v>847</v>
      </c>
      <c r="B963" s="108">
        <v>14140</v>
      </c>
      <c r="C963" s="109" t="s">
        <v>313</v>
      </c>
      <c r="D963" s="110" t="s">
        <v>123</v>
      </c>
    </row>
    <row r="964" spans="1:4" x14ac:dyDescent="0.2">
      <c r="A964" s="107">
        <v>848</v>
      </c>
      <c r="B964" s="108">
        <v>14141</v>
      </c>
      <c r="C964" s="109" t="s">
        <v>312</v>
      </c>
      <c r="D964" s="110">
        <v>2</v>
      </c>
    </row>
    <row r="965" spans="1:4" x14ac:dyDescent="0.2">
      <c r="A965" s="107">
        <v>848</v>
      </c>
      <c r="B965" s="108">
        <v>14142</v>
      </c>
      <c r="C965" s="109" t="s">
        <v>312</v>
      </c>
      <c r="D965" s="110">
        <v>1</v>
      </c>
    </row>
    <row r="966" spans="1:4" x14ac:dyDescent="0.2">
      <c r="A966" s="107">
        <v>849</v>
      </c>
      <c r="B966" s="108">
        <v>14143</v>
      </c>
      <c r="C966" s="109" t="s">
        <v>313</v>
      </c>
      <c r="D966" s="110" t="s">
        <v>123</v>
      </c>
    </row>
    <row r="967" spans="1:4" x14ac:dyDescent="0.2">
      <c r="A967" s="107">
        <v>850</v>
      </c>
      <c r="B967" s="108">
        <v>14014</v>
      </c>
      <c r="C967" s="109" t="s">
        <v>313</v>
      </c>
      <c r="D967" s="110" t="s">
        <v>123</v>
      </c>
    </row>
    <row r="968" spans="1:4" x14ac:dyDescent="0.2">
      <c r="A968" s="107">
        <v>851</v>
      </c>
      <c r="B968" s="108">
        <v>14038</v>
      </c>
      <c r="C968" s="109" t="s">
        <v>313</v>
      </c>
      <c r="D968" s="110" t="s">
        <v>123</v>
      </c>
    </row>
    <row r="969" spans="1:4" x14ac:dyDescent="0.2">
      <c r="A969" s="107">
        <v>852</v>
      </c>
      <c r="B969" s="108">
        <v>14001</v>
      </c>
      <c r="C969" s="109" t="s">
        <v>312</v>
      </c>
      <c r="D969" s="110">
        <v>2</v>
      </c>
    </row>
    <row r="970" spans="1:4" x14ac:dyDescent="0.2">
      <c r="A970" s="107">
        <v>852</v>
      </c>
      <c r="B970" s="108">
        <v>14002</v>
      </c>
      <c r="C970" s="109" t="s">
        <v>312</v>
      </c>
      <c r="D970" s="110">
        <v>1</v>
      </c>
    </row>
    <row r="971" spans="1:4" x14ac:dyDescent="0.2">
      <c r="A971" s="107">
        <v>853</v>
      </c>
      <c r="B971" s="108">
        <v>14081</v>
      </c>
      <c r="C971" s="109" t="s">
        <v>312</v>
      </c>
      <c r="D971" s="110">
        <v>2</v>
      </c>
    </row>
    <row r="972" spans="1:4" x14ac:dyDescent="0.2">
      <c r="A972" s="107">
        <v>853</v>
      </c>
      <c r="B972" s="108">
        <v>14082</v>
      </c>
      <c r="C972" s="109" t="s">
        <v>312</v>
      </c>
      <c r="D972" s="110">
        <v>1</v>
      </c>
    </row>
    <row r="973" spans="1:4" x14ac:dyDescent="0.2">
      <c r="A973" s="107">
        <v>854</v>
      </c>
      <c r="B973" s="108">
        <v>14083</v>
      </c>
      <c r="C973" s="109" t="s">
        <v>312</v>
      </c>
      <c r="D973" s="110">
        <v>2</v>
      </c>
    </row>
    <row r="974" spans="1:4" x14ac:dyDescent="0.2">
      <c r="A974" s="107">
        <v>854</v>
      </c>
      <c r="B974" s="108">
        <v>14084</v>
      </c>
      <c r="C974" s="109" t="s">
        <v>312</v>
      </c>
      <c r="D974" s="110">
        <v>1</v>
      </c>
    </row>
    <row r="975" spans="1:4" x14ac:dyDescent="0.2">
      <c r="A975" s="107">
        <v>855</v>
      </c>
      <c r="B975" s="108">
        <v>14103</v>
      </c>
      <c r="C975" s="109" t="s">
        <v>312</v>
      </c>
      <c r="D975" s="110">
        <v>2</v>
      </c>
    </row>
    <row r="976" spans="1:4" x14ac:dyDescent="0.2">
      <c r="A976" s="107">
        <v>855</v>
      </c>
      <c r="B976" s="108">
        <v>14104</v>
      </c>
      <c r="C976" s="109" t="s">
        <v>312</v>
      </c>
      <c r="D976" s="110">
        <v>1</v>
      </c>
    </row>
    <row r="977" spans="1:4" x14ac:dyDescent="0.2">
      <c r="A977" s="107">
        <v>856</v>
      </c>
      <c r="B977" s="108">
        <v>14105</v>
      </c>
      <c r="C977" s="109" t="s">
        <v>312</v>
      </c>
      <c r="D977" s="110">
        <v>2</v>
      </c>
    </row>
    <row r="978" spans="1:4" x14ac:dyDescent="0.2">
      <c r="A978" s="107">
        <v>856</v>
      </c>
      <c r="B978" s="108">
        <v>14106</v>
      </c>
      <c r="C978" s="109" t="s">
        <v>312</v>
      </c>
      <c r="D978" s="110">
        <v>1</v>
      </c>
    </row>
    <row r="979" spans="1:4" x14ac:dyDescent="0.2">
      <c r="A979" s="107">
        <v>857</v>
      </c>
      <c r="B979" s="108">
        <v>14015</v>
      </c>
      <c r="C979" s="109" t="s">
        <v>312</v>
      </c>
      <c r="D979" s="110">
        <v>2</v>
      </c>
    </row>
    <row r="980" spans="1:4" x14ac:dyDescent="0.2">
      <c r="A980" s="107">
        <v>857</v>
      </c>
      <c r="B980" s="108">
        <v>14016</v>
      </c>
      <c r="C980" s="109" t="s">
        <v>312</v>
      </c>
      <c r="D980" s="110">
        <v>1</v>
      </c>
    </row>
    <row r="981" spans="1:4" x14ac:dyDescent="0.2">
      <c r="A981" s="107">
        <v>858</v>
      </c>
      <c r="B981" s="108">
        <v>14039</v>
      </c>
      <c r="C981" s="109" t="s">
        <v>312</v>
      </c>
      <c r="D981" s="110">
        <v>2</v>
      </c>
    </row>
    <row r="982" spans="1:4" x14ac:dyDescent="0.2">
      <c r="A982" s="107">
        <v>858</v>
      </c>
      <c r="B982" s="108">
        <v>14040</v>
      </c>
      <c r="C982" s="109" t="s">
        <v>312</v>
      </c>
      <c r="D982" s="110">
        <v>1</v>
      </c>
    </row>
    <row r="983" spans="1:4" x14ac:dyDescent="0.2">
      <c r="A983" s="107">
        <v>859</v>
      </c>
      <c r="B983" s="108">
        <v>14003</v>
      </c>
      <c r="C983" s="109" t="s">
        <v>312</v>
      </c>
      <c r="D983" s="110">
        <v>2</v>
      </c>
    </row>
    <row r="984" spans="1:4" x14ac:dyDescent="0.2">
      <c r="A984" s="107">
        <v>859</v>
      </c>
      <c r="B984" s="108">
        <v>14004</v>
      </c>
      <c r="C984" s="109" t="s">
        <v>312</v>
      </c>
      <c r="D984" s="110">
        <v>1</v>
      </c>
    </row>
    <row r="985" spans="1:4" x14ac:dyDescent="0.2">
      <c r="A985" s="107">
        <v>860</v>
      </c>
      <c r="B985" s="108">
        <v>14026</v>
      </c>
      <c r="C985" s="109" t="s">
        <v>312</v>
      </c>
      <c r="D985" s="110">
        <v>2</v>
      </c>
    </row>
    <row r="986" spans="1:4" x14ac:dyDescent="0.2">
      <c r="A986" s="107">
        <v>860</v>
      </c>
      <c r="B986" s="108">
        <v>14027</v>
      </c>
      <c r="C986" s="109" t="s">
        <v>312</v>
      </c>
      <c r="D986" s="110">
        <v>1</v>
      </c>
    </row>
    <row r="987" spans="1:4" x14ac:dyDescent="0.2">
      <c r="A987" s="107">
        <v>861</v>
      </c>
      <c r="B987" s="108">
        <v>14051</v>
      </c>
      <c r="C987" s="109" t="s">
        <v>312</v>
      </c>
      <c r="D987" s="110">
        <v>2</v>
      </c>
    </row>
    <row r="988" spans="1:4" x14ac:dyDescent="0.2">
      <c r="A988" s="107">
        <v>861</v>
      </c>
      <c r="B988" s="108">
        <v>14052</v>
      </c>
      <c r="C988" s="109" t="s">
        <v>312</v>
      </c>
      <c r="D988" s="110">
        <v>1</v>
      </c>
    </row>
    <row r="989" spans="1:4" x14ac:dyDescent="0.2">
      <c r="A989" s="107">
        <v>862</v>
      </c>
      <c r="B989" s="108">
        <v>14107</v>
      </c>
      <c r="C989" s="109" t="s">
        <v>312</v>
      </c>
      <c r="D989" s="110">
        <v>2</v>
      </c>
    </row>
    <row r="990" spans="1:4" x14ac:dyDescent="0.2">
      <c r="A990" s="107">
        <v>862</v>
      </c>
      <c r="B990" s="108">
        <v>14108</v>
      </c>
      <c r="C990" s="109" t="s">
        <v>312</v>
      </c>
      <c r="D990" s="110">
        <v>1</v>
      </c>
    </row>
    <row r="991" spans="1:4" x14ac:dyDescent="0.2">
      <c r="A991" s="107">
        <v>863</v>
      </c>
      <c r="B991" s="108">
        <v>14054</v>
      </c>
      <c r="C991" s="109" t="s">
        <v>312</v>
      </c>
      <c r="D991" s="110">
        <v>2</v>
      </c>
    </row>
    <row r="992" spans="1:4" x14ac:dyDescent="0.2">
      <c r="A992" s="107">
        <v>863</v>
      </c>
      <c r="B992" s="108">
        <v>14055</v>
      </c>
      <c r="C992" s="109" t="s">
        <v>312</v>
      </c>
      <c r="D992" s="110">
        <v>1</v>
      </c>
    </row>
    <row r="993" spans="1:4" x14ac:dyDescent="0.2">
      <c r="A993" s="107">
        <v>864</v>
      </c>
      <c r="B993" s="108">
        <v>14121</v>
      </c>
      <c r="C993" s="109" t="s">
        <v>312</v>
      </c>
      <c r="D993" s="110">
        <v>2</v>
      </c>
    </row>
    <row r="994" spans="1:4" x14ac:dyDescent="0.2">
      <c r="A994" s="107">
        <v>864</v>
      </c>
      <c r="B994" s="108">
        <v>14122</v>
      </c>
      <c r="C994" s="109" t="s">
        <v>312</v>
      </c>
      <c r="D994" s="110">
        <v>1</v>
      </c>
    </row>
    <row r="995" spans="1:4" x14ac:dyDescent="0.2">
      <c r="A995" s="107">
        <v>865</v>
      </c>
      <c r="B995" s="108">
        <v>14057</v>
      </c>
      <c r="C995" s="109" t="s">
        <v>312</v>
      </c>
      <c r="D995" s="110">
        <v>2</v>
      </c>
    </row>
    <row r="996" spans="1:4" x14ac:dyDescent="0.2">
      <c r="A996" s="107">
        <v>865</v>
      </c>
      <c r="B996" s="108">
        <v>14058</v>
      </c>
      <c r="C996" s="109" t="s">
        <v>312</v>
      </c>
      <c r="D996" s="110">
        <v>1</v>
      </c>
    </row>
    <row r="997" spans="1:4" x14ac:dyDescent="0.2">
      <c r="A997" s="107">
        <v>866</v>
      </c>
      <c r="B997" s="108">
        <v>14059</v>
      </c>
      <c r="C997" s="109" t="s">
        <v>313</v>
      </c>
      <c r="D997" s="110" t="s">
        <v>123</v>
      </c>
    </row>
    <row r="998" spans="1:4" x14ac:dyDescent="0.2">
      <c r="A998" s="107">
        <v>867</v>
      </c>
      <c r="B998" s="108">
        <v>14060</v>
      </c>
      <c r="C998" s="109" t="s">
        <v>312</v>
      </c>
      <c r="D998" s="110">
        <v>2</v>
      </c>
    </row>
    <row r="999" spans="1:4" x14ac:dyDescent="0.2">
      <c r="A999" s="107">
        <v>867</v>
      </c>
      <c r="B999" s="108">
        <v>14061</v>
      </c>
      <c r="C999" s="109" t="s">
        <v>312</v>
      </c>
      <c r="D999" s="110">
        <v>1</v>
      </c>
    </row>
    <row r="1000" spans="1:4" x14ac:dyDescent="0.2">
      <c r="A1000" s="107">
        <v>868</v>
      </c>
      <c r="B1000" s="108">
        <v>14062</v>
      </c>
      <c r="C1000" s="109" t="s">
        <v>313</v>
      </c>
      <c r="D1000" s="110" t="s">
        <v>123</v>
      </c>
    </row>
    <row r="1001" spans="1:4" x14ac:dyDescent="0.2">
      <c r="A1001" s="107">
        <v>869</v>
      </c>
      <c r="B1001" s="108">
        <v>14063</v>
      </c>
      <c r="C1001" s="109" t="s">
        <v>312</v>
      </c>
      <c r="D1001" s="110">
        <v>2</v>
      </c>
    </row>
    <row r="1002" spans="1:4" x14ac:dyDescent="0.2">
      <c r="A1002" s="107">
        <v>869</v>
      </c>
      <c r="B1002" s="108">
        <v>14064</v>
      </c>
      <c r="C1002" s="109" t="s">
        <v>312</v>
      </c>
      <c r="D1002" s="110">
        <v>1</v>
      </c>
    </row>
    <row r="1003" spans="1:4" x14ac:dyDescent="0.2">
      <c r="A1003" s="107">
        <v>870</v>
      </c>
      <c r="B1003" s="108">
        <v>14065</v>
      </c>
      <c r="C1003" s="109" t="s">
        <v>313</v>
      </c>
      <c r="D1003" s="110" t="s">
        <v>123</v>
      </c>
    </row>
    <row r="1004" spans="1:4" x14ac:dyDescent="0.2">
      <c r="A1004" s="107">
        <v>871</v>
      </c>
      <c r="B1004" s="108">
        <v>14066</v>
      </c>
      <c r="C1004" s="109" t="s">
        <v>312</v>
      </c>
      <c r="D1004" s="110">
        <v>2</v>
      </c>
    </row>
    <row r="1005" spans="1:4" x14ac:dyDescent="0.2">
      <c r="A1005" s="107">
        <v>871</v>
      </c>
      <c r="B1005" s="108">
        <v>14067</v>
      </c>
      <c r="C1005" s="109" t="s">
        <v>312</v>
      </c>
      <c r="D1005" s="110">
        <v>1</v>
      </c>
    </row>
    <row r="1006" spans="1:4" x14ac:dyDescent="0.2">
      <c r="A1006" s="107">
        <v>872</v>
      </c>
      <c r="B1006" s="108">
        <v>14068</v>
      </c>
      <c r="C1006" s="109" t="s">
        <v>313</v>
      </c>
      <c r="D1006" s="110" t="s">
        <v>123</v>
      </c>
    </row>
    <row r="1007" spans="1:4" x14ac:dyDescent="0.2">
      <c r="A1007" s="107">
        <v>873</v>
      </c>
      <c r="B1007" s="108">
        <v>14078</v>
      </c>
      <c r="C1007" s="109" t="s">
        <v>312</v>
      </c>
      <c r="D1007" s="110">
        <v>2</v>
      </c>
    </row>
    <row r="1008" spans="1:4" x14ac:dyDescent="0.2">
      <c r="A1008" s="107">
        <v>873</v>
      </c>
      <c r="B1008" s="108">
        <v>14079</v>
      </c>
      <c r="C1008" s="109" t="s">
        <v>312</v>
      </c>
      <c r="D1008" s="110">
        <v>1</v>
      </c>
    </row>
    <row r="1009" spans="1:4" x14ac:dyDescent="0.2">
      <c r="A1009" s="107">
        <v>874</v>
      </c>
      <c r="B1009" s="108">
        <v>14080</v>
      </c>
      <c r="C1009" s="109" t="s">
        <v>313</v>
      </c>
      <c r="D1009" s="110" t="s">
        <v>123</v>
      </c>
    </row>
    <row r="1010" spans="1:4" x14ac:dyDescent="0.2">
      <c r="A1010" s="107">
        <v>875</v>
      </c>
      <c r="B1010" s="108">
        <v>14100</v>
      </c>
      <c r="C1010" s="109" t="s">
        <v>312</v>
      </c>
      <c r="D1010" s="110">
        <v>2</v>
      </c>
    </row>
    <row r="1011" spans="1:4" x14ac:dyDescent="0.2">
      <c r="A1011" s="107">
        <v>875</v>
      </c>
      <c r="B1011" s="108">
        <v>14101</v>
      </c>
      <c r="C1011" s="109" t="s">
        <v>312</v>
      </c>
      <c r="D1011" s="110">
        <v>1</v>
      </c>
    </row>
    <row r="1012" spans="1:4" x14ac:dyDescent="0.2">
      <c r="A1012" s="107">
        <v>876</v>
      </c>
      <c r="B1012" s="108">
        <v>14102</v>
      </c>
      <c r="C1012" s="109" t="s">
        <v>313</v>
      </c>
      <c r="D1012" s="110" t="s">
        <v>123</v>
      </c>
    </row>
    <row r="1013" spans="1:4" x14ac:dyDescent="0.2">
      <c r="A1013" s="107">
        <v>877</v>
      </c>
      <c r="B1013" s="108">
        <v>14123</v>
      </c>
      <c r="C1013" s="109" t="s">
        <v>312</v>
      </c>
      <c r="D1013" s="110">
        <v>2</v>
      </c>
    </row>
    <row r="1014" spans="1:4" x14ac:dyDescent="0.2">
      <c r="A1014" s="107">
        <v>877</v>
      </c>
      <c r="B1014" s="108">
        <v>14124</v>
      </c>
      <c r="C1014" s="109" t="s">
        <v>312</v>
      </c>
      <c r="D1014" s="110">
        <v>1</v>
      </c>
    </row>
    <row r="1015" spans="1:4" x14ac:dyDescent="0.2">
      <c r="A1015" s="107">
        <v>878</v>
      </c>
      <c r="B1015" s="108">
        <v>14125</v>
      </c>
      <c r="C1015" s="109" t="s">
        <v>313</v>
      </c>
      <c r="D1015" s="110" t="s">
        <v>123</v>
      </c>
    </row>
    <row r="1016" spans="1:4" x14ac:dyDescent="0.2">
      <c r="A1016" s="107">
        <v>879</v>
      </c>
      <c r="B1016" s="108">
        <v>14126</v>
      </c>
      <c r="C1016" s="109" t="s">
        <v>312</v>
      </c>
      <c r="D1016" s="110">
        <v>2</v>
      </c>
    </row>
    <row r="1017" spans="1:4" x14ac:dyDescent="0.2">
      <c r="A1017" s="107">
        <v>879</v>
      </c>
      <c r="B1017" s="108">
        <v>14127</v>
      </c>
      <c r="C1017" s="109" t="s">
        <v>312</v>
      </c>
      <c r="D1017" s="110">
        <v>1</v>
      </c>
    </row>
    <row r="1018" spans="1:4" x14ac:dyDescent="0.2">
      <c r="A1018" s="107">
        <v>880</v>
      </c>
      <c r="B1018" s="108">
        <v>14128</v>
      </c>
      <c r="C1018" s="109" t="s">
        <v>313</v>
      </c>
      <c r="D1018" s="110" t="s">
        <v>123</v>
      </c>
    </row>
    <row r="1019" spans="1:4" x14ac:dyDescent="0.2">
      <c r="A1019" s="107">
        <v>881</v>
      </c>
      <c r="B1019" s="108">
        <v>14129</v>
      </c>
      <c r="C1019" s="109" t="s">
        <v>312</v>
      </c>
      <c r="D1019" s="110">
        <v>2</v>
      </c>
    </row>
    <row r="1020" spans="1:4" x14ac:dyDescent="0.2">
      <c r="A1020" s="107">
        <v>881</v>
      </c>
      <c r="B1020" s="108">
        <v>14130</v>
      </c>
      <c r="C1020" s="109" t="s">
        <v>312</v>
      </c>
      <c r="D1020" s="110">
        <v>1</v>
      </c>
    </row>
    <row r="1021" spans="1:4" x14ac:dyDescent="0.2">
      <c r="A1021" s="107">
        <v>882</v>
      </c>
      <c r="B1021" s="108">
        <v>14131</v>
      </c>
      <c r="C1021" s="109" t="s">
        <v>313</v>
      </c>
      <c r="D1021" s="110" t="s">
        <v>123</v>
      </c>
    </row>
    <row r="1022" spans="1:4" x14ac:dyDescent="0.2">
      <c r="A1022" s="107">
        <v>883</v>
      </c>
      <c r="B1022" s="108">
        <v>14132</v>
      </c>
      <c r="C1022" s="109" t="s">
        <v>312</v>
      </c>
      <c r="D1022" s="110">
        <v>2</v>
      </c>
    </row>
    <row r="1023" spans="1:4" x14ac:dyDescent="0.2">
      <c r="A1023" s="107">
        <v>883</v>
      </c>
      <c r="B1023" s="108">
        <v>14133</v>
      </c>
      <c r="C1023" s="109" t="s">
        <v>312</v>
      </c>
      <c r="D1023" s="110">
        <v>1</v>
      </c>
    </row>
    <row r="1024" spans="1:4" x14ac:dyDescent="0.2">
      <c r="A1024" s="107">
        <v>884</v>
      </c>
      <c r="B1024" s="108">
        <v>14134</v>
      </c>
      <c r="C1024" s="109" t="s">
        <v>313</v>
      </c>
      <c r="D1024" s="110" t="s">
        <v>123</v>
      </c>
    </row>
    <row r="1025" spans="1:4" x14ac:dyDescent="0.2">
      <c r="A1025" s="107">
        <v>885</v>
      </c>
      <c r="B1025" s="108">
        <v>14135</v>
      </c>
      <c r="C1025" s="109" t="s">
        <v>312</v>
      </c>
      <c r="D1025" s="110">
        <v>2</v>
      </c>
    </row>
    <row r="1026" spans="1:4" x14ac:dyDescent="0.2">
      <c r="A1026" s="107">
        <v>885</v>
      </c>
      <c r="B1026" s="108">
        <v>14136</v>
      </c>
      <c r="C1026" s="109" t="s">
        <v>312</v>
      </c>
      <c r="D1026" s="110">
        <v>1</v>
      </c>
    </row>
    <row r="1027" spans="1:4" x14ac:dyDescent="0.2">
      <c r="A1027" s="107">
        <v>886</v>
      </c>
      <c r="B1027" s="108">
        <v>14137</v>
      </c>
      <c r="C1027" s="109" t="s">
        <v>313</v>
      </c>
      <c r="D1027" s="110" t="s">
        <v>123</v>
      </c>
    </row>
    <row r="1028" spans="1:4" x14ac:dyDescent="0.2">
      <c r="A1028" s="107">
        <v>887</v>
      </c>
      <c r="B1028" s="108">
        <v>14144</v>
      </c>
      <c r="C1028" s="109" t="s">
        <v>312</v>
      </c>
      <c r="D1028" s="110">
        <v>2</v>
      </c>
    </row>
    <row r="1029" spans="1:4" x14ac:dyDescent="0.2">
      <c r="A1029" s="107">
        <v>887</v>
      </c>
      <c r="B1029" s="108">
        <v>14145</v>
      </c>
      <c r="C1029" s="109" t="s">
        <v>312</v>
      </c>
      <c r="D1029" s="110">
        <v>1</v>
      </c>
    </row>
    <row r="1030" spans="1:4" x14ac:dyDescent="0.2">
      <c r="A1030" s="107">
        <v>888</v>
      </c>
      <c r="B1030" s="108">
        <v>14146</v>
      </c>
      <c r="C1030" s="109" t="s">
        <v>313</v>
      </c>
      <c r="D1030" s="110" t="s">
        <v>123</v>
      </c>
    </row>
    <row r="1031" spans="1:4" x14ac:dyDescent="0.2">
      <c r="A1031" s="107">
        <v>889</v>
      </c>
      <c r="B1031" s="108">
        <v>278</v>
      </c>
      <c r="C1031" s="109" t="s">
        <v>312</v>
      </c>
      <c r="D1031" s="110">
        <v>2</v>
      </c>
    </row>
    <row r="1032" spans="1:4" x14ac:dyDescent="0.2">
      <c r="A1032" s="107">
        <v>889</v>
      </c>
      <c r="B1032" s="108">
        <v>289</v>
      </c>
      <c r="C1032" s="109" t="s">
        <v>312</v>
      </c>
      <c r="D1032" s="110">
        <v>1</v>
      </c>
    </row>
    <row r="1033" spans="1:4" x14ac:dyDescent="0.2">
      <c r="A1033" s="107">
        <v>890</v>
      </c>
      <c r="B1033" s="108">
        <v>14028</v>
      </c>
      <c r="C1033" s="109" t="s">
        <v>313</v>
      </c>
      <c r="D1033" s="110" t="s">
        <v>123</v>
      </c>
    </row>
    <row r="1034" spans="1:4" x14ac:dyDescent="0.2">
      <c r="A1034" s="107">
        <v>891</v>
      </c>
      <c r="B1034" s="108">
        <v>14099</v>
      </c>
      <c r="C1034" s="109" t="s">
        <v>313</v>
      </c>
      <c r="D1034" s="110" t="s">
        <v>123</v>
      </c>
    </row>
    <row r="1035" spans="1:4" x14ac:dyDescent="0.2">
      <c r="A1035" s="107">
        <v>892</v>
      </c>
      <c r="B1035" s="108">
        <v>14119</v>
      </c>
      <c r="C1035" s="109" t="s">
        <v>313</v>
      </c>
      <c r="D1035" s="110" t="s">
        <v>123</v>
      </c>
    </row>
    <row r="1036" spans="1:4" x14ac:dyDescent="0.2">
      <c r="A1036" s="107">
        <v>893</v>
      </c>
      <c r="B1036" s="108">
        <v>14120</v>
      </c>
      <c r="C1036" s="109" t="s">
        <v>313</v>
      </c>
      <c r="D1036" s="110" t="s">
        <v>123</v>
      </c>
    </row>
    <row r="1037" spans="1:4" x14ac:dyDescent="0.2">
      <c r="A1037" s="107">
        <v>894</v>
      </c>
      <c r="B1037" s="108">
        <v>300</v>
      </c>
      <c r="C1037" s="109" t="s">
        <v>270</v>
      </c>
      <c r="D1037" s="110" t="s">
        <v>123</v>
      </c>
    </row>
    <row r="1038" spans="1:4" x14ac:dyDescent="0.2">
      <c r="A1038" s="107">
        <v>895</v>
      </c>
      <c r="B1038" s="108">
        <v>311</v>
      </c>
      <c r="C1038" s="109" t="s">
        <v>270</v>
      </c>
      <c r="D1038" s="110" t="s">
        <v>123</v>
      </c>
    </row>
    <row r="1039" spans="1:4" x14ac:dyDescent="0.2">
      <c r="A1039" s="107">
        <v>896</v>
      </c>
      <c r="B1039" s="108">
        <v>312</v>
      </c>
      <c r="C1039" s="109" t="s">
        <v>270</v>
      </c>
      <c r="D1039" s="110" t="s">
        <v>123</v>
      </c>
    </row>
    <row r="1040" spans="1:4" x14ac:dyDescent="0.2">
      <c r="A1040" s="107">
        <v>897</v>
      </c>
      <c r="B1040" s="108">
        <v>14097</v>
      </c>
      <c r="C1040" s="109" t="s">
        <v>313</v>
      </c>
      <c r="D1040" s="110" t="s">
        <v>123</v>
      </c>
    </row>
    <row r="1041" spans="1:4" x14ac:dyDescent="0.2">
      <c r="A1041" s="107">
        <v>898</v>
      </c>
      <c r="B1041" s="108">
        <v>14098</v>
      </c>
      <c r="C1041" s="109" t="s">
        <v>313</v>
      </c>
      <c r="D1041" s="110" t="s">
        <v>123</v>
      </c>
    </row>
    <row r="1042" spans="1:4" x14ac:dyDescent="0.2">
      <c r="A1042" s="107">
        <v>899</v>
      </c>
      <c r="B1042" s="108">
        <v>281</v>
      </c>
      <c r="C1042" s="109" t="s">
        <v>314</v>
      </c>
      <c r="D1042" s="110" t="s">
        <v>123</v>
      </c>
    </row>
    <row r="1043" spans="1:4" x14ac:dyDescent="0.2">
      <c r="A1043" s="107">
        <v>900</v>
      </c>
      <c r="B1043" s="108">
        <v>282</v>
      </c>
      <c r="C1043" s="109" t="s">
        <v>314</v>
      </c>
      <c r="D1043" s="110" t="s">
        <v>123</v>
      </c>
    </row>
    <row r="1044" spans="1:4" x14ac:dyDescent="0.2">
      <c r="A1044" s="107">
        <v>901</v>
      </c>
      <c r="B1044" s="108">
        <v>283</v>
      </c>
      <c r="C1044" s="109" t="s">
        <v>314</v>
      </c>
      <c r="D1044" s="110" t="s">
        <v>123</v>
      </c>
    </row>
    <row r="1045" spans="1:4" x14ac:dyDescent="0.2">
      <c r="A1045" s="107">
        <v>902</v>
      </c>
      <c r="B1045" s="108">
        <v>284</v>
      </c>
      <c r="C1045" s="109" t="s">
        <v>314</v>
      </c>
      <c r="D1045" s="110" t="s">
        <v>123</v>
      </c>
    </row>
    <row r="1046" spans="1:4" x14ac:dyDescent="0.2">
      <c r="A1046" s="107">
        <v>903</v>
      </c>
      <c r="B1046" s="108">
        <v>285</v>
      </c>
      <c r="C1046" s="109" t="s">
        <v>314</v>
      </c>
      <c r="D1046" s="110" t="s">
        <v>123</v>
      </c>
    </row>
    <row r="1047" spans="1:4" x14ac:dyDescent="0.2">
      <c r="A1047" s="107">
        <v>904</v>
      </c>
      <c r="B1047" s="108">
        <v>286</v>
      </c>
      <c r="C1047" s="109" t="s">
        <v>315</v>
      </c>
      <c r="D1047" s="110" t="s">
        <v>123</v>
      </c>
    </row>
    <row r="1048" spans="1:4" x14ac:dyDescent="0.2">
      <c r="A1048" s="107">
        <v>905</v>
      </c>
      <c r="B1048" s="108">
        <v>287</v>
      </c>
      <c r="C1048" s="109" t="s">
        <v>315</v>
      </c>
      <c r="D1048" s="110" t="s">
        <v>123</v>
      </c>
    </row>
    <row r="1049" spans="1:4" x14ac:dyDescent="0.2">
      <c r="A1049" s="107">
        <v>906</v>
      </c>
      <c r="B1049" s="108">
        <v>288</v>
      </c>
      <c r="C1049" s="109" t="s">
        <v>315</v>
      </c>
      <c r="D1049" s="110" t="s">
        <v>123</v>
      </c>
    </row>
    <row r="1050" spans="1:4" x14ac:dyDescent="0.2">
      <c r="A1050" s="107">
        <v>907</v>
      </c>
      <c r="B1050" s="108">
        <v>292</v>
      </c>
      <c r="C1050" s="109" t="s">
        <v>316</v>
      </c>
      <c r="D1050" s="110" t="s">
        <v>123</v>
      </c>
    </row>
    <row r="1051" spans="1:4" x14ac:dyDescent="0.2">
      <c r="A1051" s="107">
        <v>908</v>
      </c>
      <c r="B1051" s="108">
        <v>293</v>
      </c>
      <c r="C1051" s="109" t="s">
        <v>316</v>
      </c>
      <c r="D1051" s="110" t="s">
        <v>123</v>
      </c>
    </row>
    <row r="1052" spans="1:4" x14ac:dyDescent="0.2">
      <c r="A1052" s="107">
        <v>909</v>
      </c>
      <c r="B1052" s="108">
        <v>294</v>
      </c>
      <c r="C1052" s="109" t="s">
        <v>316</v>
      </c>
      <c r="D1052" s="110" t="s">
        <v>123</v>
      </c>
    </row>
    <row r="1053" spans="1:4" x14ac:dyDescent="0.2">
      <c r="A1053" s="107">
        <v>910</v>
      </c>
      <c r="B1053" s="108">
        <v>295</v>
      </c>
      <c r="C1053" s="109" t="s">
        <v>316</v>
      </c>
      <c r="D1053" s="110" t="s">
        <v>123</v>
      </c>
    </row>
    <row r="1054" spans="1:4" x14ac:dyDescent="0.2">
      <c r="A1054" s="107">
        <v>911</v>
      </c>
      <c r="B1054" s="108">
        <v>296</v>
      </c>
      <c r="C1054" s="109" t="s">
        <v>316</v>
      </c>
      <c r="D1054" s="110" t="s">
        <v>123</v>
      </c>
    </row>
    <row r="1055" spans="1:4" x14ac:dyDescent="0.2">
      <c r="A1055" s="107">
        <v>912</v>
      </c>
      <c r="B1055" s="108">
        <v>297</v>
      </c>
      <c r="C1055" s="109" t="s">
        <v>316</v>
      </c>
      <c r="D1055" s="110" t="s">
        <v>123</v>
      </c>
    </row>
    <row r="1056" spans="1:4" x14ac:dyDescent="0.2">
      <c r="A1056" s="107">
        <v>913</v>
      </c>
      <c r="B1056" s="108">
        <v>298</v>
      </c>
      <c r="C1056" s="109" t="s">
        <v>316</v>
      </c>
      <c r="D1056" s="110" t="s">
        <v>123</v>
      </c>
    </row>
    <row r="1057" spans="1:4" x14ac:dyDescent="0.2">
      <c r="A1057" s="107">
        <v>914</v>
      </c>
      <c r="B1057" s="108">
        <v>299</v>
      </c>
      <c r="C1057" s="109" t="s">
        <v>317</v>
      </c>
      <c r="D1057" s="110">
        <v>1</v>
      </c>
    </row>
    <row r="1058" spans="1:4" x14ac:dyDescent="0.2">
      <c r="A1058" s="107">
        <v>915</v>
      </c>
      <c r="B1058" s="108">
        <v>313</v>
      </c>
      <c r="C1058" s="109" t="s">
        <v>270</v>
      </c>
      <c r="D1058" s="110">
        <v>2</v>
      </c>
    </row>
    <row r="1059" spans="1:4" x14ac:dyDescent="0.2">
      <c r="A1059" s="107">
        <v>915</v>
      </c>
      <c r="B1059" s="108">
        <v>314</v>
      </c>
      <c r="C1059" s="109" t="s">
        <v>270</v>
      </c>
      <c r="D1059" s="110">
        <v>1</v>
      </c>
    </row>
    <row r="1060" spans="1:4" x14ac:dyDescent="0.2">
      <c r="A1060" s="107">
        <v>916</v>
      </c>
      <c r="B1060" s="108">
        <v>315</v>
      </c>
      <c r="C1060" s="109" t="s">
        <v>270</v>
      </c>
      <c r="D1060" s="110">
        <v>2</v>
      </c>
    </row>
    <row r="1061" spans="1:4" x14ac:dyDescent="0.2">
      <c r="A1061" s="107">
        <v>916</v>
      </c>
      <c r="B1061" s="108">
        <v>316</v>
      </c>
      <c r="C1061" s="109" t="s">
        <v>270</v>
      </c>
      <c r="D1061" s="110">
        <v>1</v>
      </c>
    </row>
    <row r="1062" spans="1:4" x14ac:dyDescent="0.2">
      <c r="A1062" s="107">
        <v>917</v>
      </c>
      <c r="B1062" s="108">
        <v>279</v>
      </c>
      <c r="C1062" s="109" t="s">
        <v>270</v>
      </c>
      <c r="D1062" s="110">
        <v>2</v>
      </c>
    </row>
    <row r="1063" spans="1:4" x14ac:dyDescent="0.2">
      <c r="A1063" s="107">
        <v>917</v>
      </c>
      <c r="B1063" s="108">
        <v>280</v>
      </c>
      <c r="C1063" s="109" t="s">
        <v>270</v>
      </c>
      <c r="D1063" s="110">
        <v>1</v>
      </c>
    </row>
    <row r="1064" spans="1:4" x14ac:dyDescent="0.2">
      <c r="A1064" s="107">
        <v>918</v>
      </c>
      <c r="B1064" s="108">
        <v>290</v>
      </c>
      <c r="C1064" s="109" t="s">
        <v>205</v>
      </c>
      <c r="D1064" s="110">
        <v>1</v>
      </c>
    </row>
    <row r="1065" spans="1:4" x14ac:dyDescent="0.2">
      <c r="A1065" s="107">
        <v>918</v>
      </c>
      <c r="B1065" s="108">
        <v>291</v>
      </c>
      <c r="C1065" s="109" t="s">
        <v>205</v>
      </c>
      <c r="D1065" s="110">
        <v>1</v>
      </c>
    </row>
    <row r="1066" spans="1:4" x14ac:dyDescent="0.2">
      <c r="A1066" s="107">
        <v>919</v>
      </c>
      <c r="B1066" s="108">
        <v>57</v>
      </c>
      <c r="C1066" s="109" t="s">
        <v>318</v>
      </c>
      <c r="D1066" s="110">
        <v>1</v>
      </c>
    </row>
    <row r="1067" spans="1:4" x14ac:dyDescent="0.2">
      <c r="A1067" s="107">
        <v>919</v>
      </c>
      <c r="B1067" s="108">
        <v>278</v>
      </c>
      <c r="C1067" s="109" t="s">
        <v>318</v>
      </c>
      <c r="D1067" s="110">
        <v>2</v>
      </c>
    </row>
    <row r="1068" spans="1:4" x14ac:dyDescent="0.2">
      <c r="A1068" s="107">
        <v>920</v>
      </c>
      <c r="B1068" s="108">
        <v>57</v>
      </c>
      <c r="C1068" s="109" t="s">
        <v>318</v>
      </c>
      <c r="D1068" s="110">
        <v>1</v>
      </c>
    </row>
    <row r="1069" spans="1:4" x14ac:dyDescent="0.2">
      <c r="A1069" s="107">
        <v>920</v>
      </c>
      <c r="B1069" s="108">
        <v>278</v>
      </c>
      <c r="C1069" s="109" t="s">
        <v>318</v>
      </c>
      <c r="D1069" s="110">
        <v>2</v>
      </c>
    </row>
    <row r="1070" spans="1:4" x14ac:dyDescent="0.2">
      <c r="A1070" s="107">
        <v>922</v>
      </c>
      <c r="B1070" s="108">
        <v>301</v>
      </c>
      <c r="C1070" s="109" t="s">
        <v>230</v>
      </c>
      <c r="D1070" s="110">
        <v>1</v>
      </c>
    </row>
    <row r="1071" spans="1:4" x14ac:dyDescent="0.2">
      <c r="A1071" s="107">
        <v>923</v>
      </c>
      <c r="B1071" s="108">
        <v>302</v>
      </c>
      <c r="C1071" s="109" t="s">
        <v>230</v>
      </c>
      <c r="D1071" s="110">
        <v>1</v>
      </c>
    </row>
    <row r="1072" spans="1:4" x14ac:dyDescent="0.2">
      <c r="A1072" s="107">
        <v>924</v>
      </c>
      <c r="B1072" s="108">
        <v>303</v>
      </c>
      <c r="C1072" s="109" t="s">
        <v>230</v>
      </c>
      <c r="D1072" s="110">
        <v>1</v>
      </c>
    </row>
    <row r="1073" spans="1:4" x14ac:dyDescent="0.2">
      <c r="A1073" s="107">
        <v>925</v>
      </c>
      <c r="B1073" s="108">
        <v>259</v>
      </c>
      <c r="C1073" s="109" t="s">
        <v>319</v>
      </c>
      <c r="D1073" s="110" t="s">
        <v>260</v>
      </c>
    </row>
    <row r="1074" spans="1:4" x14ac:dyDescent="0.2">
      <c r="A1074" s="107">
        <v>925</v>
      </c>
      <c r="B1074" s="108">
        <v>307</v>
      </c>
      <c r="C1074" s="109" t="s">
        <v>319</v>
      </c>
      <c r="D1074" s="110" t="s">
        <v>260</v>
      </c>
    </row>
    <row r="1075" spans="1:4" x14ac:dyDescent="0.2">
      <c r="A1075" s="107">
        <v>926</v>
      </c>
      <c r="B1075" s="108">
        <v>261</v>
      </c>
      <c r="C1075" s="109" t="s">
        <v>261</v>
      </c>
      <c r="D1075" s="110" t="s">
        <v>260</v>
      </c>
    </row>
    <row r="1076" spans="1:4" x14ac:dyDescent="0.2">
      <c r="A1076" s="107">
        <v>926</v>
      </c>
      <c r="B1076" s="108">
        <v>308</v>
      </c>
      <c r="C1076" s="109" t="s">
        <v>261</v>
      </c>
      <c r="D1076" s="110" t="s">
        <v>260</v>
      </c>
    </row>
    <row r="1077" spans="1:4" x14ac:dyDescent="0.2">
      <c r="A1077" s="107">
        <v>927</v>
      </c>
      <c r="B1077" s="108">
        <v>263</v>
      </c>
      <c r="C1077" s="109" t="s">
        <v>132</v>
      </c>
      <c r="D1077" s="110" t="s">
        <v>260</v>
      </c>
    </row>
    <row r="1078" spans="1:4" x14ac:dyDescent="0.2">
      <c r="A1078" s="107">
        <v>927</v>
      </c>
      <c r="B1078" s="108">
        <v>309</v>
      </c>
      <c r="C1078" s="109" t="s">
        <v>132</v>
      </c>
      <c r="D1078" s="110" t="s">
        <v>260</v>
      </c>
    </row>
    <row r="1079" spans="1:4" x14ac:dyDescent="0.2">
      <c r="A1079" s="107">
        <v>928</v>
      </c>
      <c r="B1079" s="108">
        <v>265</v>
      </c>
      <c r="C1079" s="109" t="s">
        <v>133</v>
      </c>
      <c r="D1079" s="110" t="s">
        <v>260</v>
      </c>
    </row>
    <row r="1080" spans="1:4" x14ac:dyDescent="0.2">
      <c r="A1080" s="107">
        <v>928</v>
      </c>
      <c r="B1080" s="108">
        <v>310</v>
      </c>
      <c r="C1080" s="109" t="s">
        <v>133</v>
      </c>
      <c r="D1080" s="110" t="s">
        <v>260</v>
      </c>
    </row>
    <row r="1081" spans="1:4" x14ac:dyDescent="0.2">
      <c r="A1081" s="107">
        <v>929</v>
      </c>
      <c r="B1081" s="108">
        <v>14041</v>
      </c>
      <c r="C1081" s="109" t="s">
        <v>314</v>
      </c>
      <c r="D1081" s="110" t="s">
        <v>123</v>
      </c>
    </row>
    <row r="1082" spans="1:4" x14ac:dyDescent="0.2">
      <c r="A1082" s="107">
        <v>930</v>
      </c>
      <c r="B1082" s="108">
        <v>14053</v>
      </c>
      <c r="C1082" s="109" t="s">
        <v>314</v>
      </c>
      <c r="D1082" s="110" t="s">
        <v>123</v>
      </c>
    </row>
    <row r="1083" spans="1:4" x14ac:dyDescent="0.2">
      <c r="A1083" s="107">
        <v>931</v>
      </c>
      <c r="B1083" s="108">
        <v>14056</v>
      </c>
      <c r="C1083" s="109" t="s">
        <v>314</v>
      </c>
      <c r="D1083" s="110" t="s">
        <v>123</v>
      </c>
    </row>
    <row r="1084" spans="1:4" x14ac:dyDescent="0.2">
      <c r="A1084" s="107">
        <v>932</v>
      </c>
      <c r="B1084" s="108">
        <v>191</v>
      </c>
      <c r="C1084" s="109" t="s">
        <v>320</v>
      </c>
      <c r="D1084" s="110">
        <v>2</v>
      </c>
    </row>
    <row r="1085" spans="1:4" x14ac:dyDescent="0.2">
      <c r="A1085" s="107">
        <v>932</v>
      </c>
      <c r="B1085" s="108">
        <v>353</v>
      </c>
      <c r="C1085" s="109" t="s">
        <v>320</v>
      </c>
      <c r="D1085" s="110">
        <v>1</v>
      </c>
    </row>
    <row r="1086" spans="1:4" x14ac:dyDescent="0.2">
      <c r="A1086" s="107">
        <v>932</v>
      </c>
      <c r="B1086" s="108">
        <v>354</v>
      </c>
      <c r="C1086" s="109" t="s">
        <v>320</v>
      </c>
      <c r="D1086" s="110">
        <v>1</v>
      </c>
    </row>
    <row r="1087" spans="1:4" x14ac:dyDescent="0.2">
      <c r="A1087" s="107">
        <v>932</v>
      </c>
      <c r="B1087" s="108">
        <v>355</v>
      </c>
      <c r="C1087" s="109" t="s">
        <v>320</v>
      </c>
      <c r="D1087" s="110">
        <v>1</v>
      </c>
    </row>
    <row r="1088" spans="1:4" x14ac:dyDescent="0.2">
      <c r="A1088" s="107">
        <v>933</v>
      </c>
      <c r="B1088" s="108">
        <v>14147</v>
      </c>
      <c r="C1088" s="109" t="s">
        <v>312</v>
      </c>
      <c r="D1088" s="110">
        <v>2</v>
      </c>
    </row>
    <row r="1089" spans="1:4" x14ac:dyDescent="0.2">
      <c r="A1089" s="107">
        <v>933</v>
      </c>
      <c r="B1089" s="108">
        <v>14148</v>
      </c>
      <c r="C1089" s="109" t="s">
        <v>312</v>
      </c>
      <c r="D1089" s="110">
        <v>1</v>
      </c>
    </row>
    <row r="1090" spans="1:4" x14ac:dyDescent="0.2">
      <c r="A1090" s="107">
        <v>934</v>
      </c>
      <c r="B1090" s="108">
        <v>14149</v>
      </c>
      <c r="C1090" s="109" t="s">
        <v>313</v>
      </c>
      <c r="D1090" s="110" t="s">
        <v>123</v>
      </c>
    </row>
    <row r="1091" spans="1:4" x14ac:dyDescent="0.2">
      <c r="A1091" s="107">
        <v>935</v>
      </c>
      <c r="B1091" s="108">
        <v>374</v>
      </c>
      <c r="C1091" s="109" t="s">
        <v>321</v>
      </c>
      <c r="D1091" s="110" t="s">
        <v>207</v>
      </c>
    </row>
    <row r="1092" spans="1:4" x14ac:dyDescent="0.2">
      <c r="A1092" s="107">
        <v>935</v>
      </c>
      <c r="B1092" s="108">
        <v>375</v>
      </c>
      <c r="C1092" s="109" t="s">
        <v>321</v>
      </c>
      <c r="D1092" s="110" t="s">
        <v>208</v>
      </c>
    </row>
    <row r="1093" spans="1:4" x14ac:dyDescent="0.2">
      <c r="A1093" s="107">
        <v>936</v>
      </c>
      <c r="B1093" s="108">
        <v>1422</v>
      </c>
      <c r="C1093" s="109" t="s">
        <v>321</v>
      </c>
      <c r="D1093" s="110">
        <v>1</v>
      </c>
    </row>
    <row r="1094" spans="1:4" x14ac:dyDescent="0.2">
      <c r="A1094" s="107">
        <v>936</v>
      </c>
      <c r="B1094" s="108">
        <v>1423</v>
      </c>
      <c r="C1094" s="109" t="s">
        <v>321</v>
      </c>
      <c r="D1094" s="110">
        <v>2</v>
      </c>
    </row>
    <row r="1095" spans="1:4" x14ac:dyDescent="0.2">
      <c r="A1095" s="107">
        <v>937</v>
      </c>
      <c r="B1095" s="108">
        <v>14150</v>
      </c>
      <c r="C1095" s="109" t="s">
        <v>321</v>
      </c>
      <c r="D1095" s="110">
        <v>2</v>
      </c>
    </row>
    <row r="1096" spans="1:4" x14ac:dyDescent="0.2">
      <c r="A1096" s="107">
        <v>937</v>
      </c>
      <c r="B1096" s="108">
        <v>14151</v>
      </c>
      <c r="C1096" s="109" t="s">
        <v>321</v>
      </c>
      <c r="D1096" s="110">
        <v>1</v>
      </c>
    </row>
    <row r="1097" spans="1:4" x14ac:dyDescent="0.2">
      <c r="A1097" s="107">
        <v>938</v>
      </c>
      <c r="B1097" s="108">
        <v>376</v>
      </c>
      <c r="C1097" s="109" t="s">
        <v>321</v>
      </c>
      <c r="D1097" s="110">
        <v>2</v>
      </c>
    </row>
    <row r="1098" spans="1:4" x14ac:dyDescent="0.2">
      <c r="A1098" s="107">
        <v>938</v>
      </c>
      <c r="B1098" s="108">
        <v>377</v>
      </c>
      <c r="C1098" s="109" t="s">
        <v>321</v>
      </c>
      <c r="D1098" s="110">
        <v>1</v>
      </c>
    </row>
    <row r="1099" spans="1:4" x14ac:dyDescent="0.2">
      <c r="A1099" s="107">
        <v>939</v>
      </c>
      <c r="B1099" s="108">
        <v>395</v>
      </c>
      <c r="C1099" s="109" t="s">
        <v>321</v>
      </c>
      <c r="D1099" s="110">
        <v>2</v>
      </c>
    </row>
    <row r="1100" spans="1:4" x14ac:dyDescent="0.2">
      <c r="A1100" s="107">
        <v>939</v>
      </c>
      <c r="B1100" s="108">
        <v>396</v>
      </c>
      <c r="C1100" s="109" t="s">
        <v>321</v>
      </c>
      <c r="D1100" s="110">
        <v>1</v>
      </c>
    </row>
    <row r="1101" spans="1:4" x14ac:dyDescent="0.2">
      <c r="A1101" s="107">
        <v>940</v>
      </c>
      <c r="B1101" s="108">
        <v>397</v>
      </c>
      <c r="C1101" s="109" t="s">
        <v>322</v>
      </c>
      <c r="D1101" s="110" t="s">
        <v>280</v>
      </c>
    </row>
    <row r="1102" spans="1:4" x14ac:dyDescent="0.2">
      <c r="A1102" s="107">
        <v>941</v>
      </c>
      <c r="B1102" s="108">
        <v>398</v>
      </c>
      <c r="C1102" s="109" t="s">
        <v>323</v>
      </c>
      <c r="D1102" s="110" t="s">
        <v>280</v>
      </c>
    </row>
    <row r="1103" spans="1:4" x14ac:dyDescent="0.2">
      <c r="A1103" s="107">
        <v>942</v>
      </c>
      <c r="B1103" s="108">
        <v>400</v>
      </c>
      <c r="C1103" s="109" t="s">
        <v>174</v>
      </c>
      <c r="D1103" s="110">
        <v>1</v>
      </c>
    </row>
    <row r="1104" spans="1:4" x14ac:dyDescent="0.2">
      <c r="A1104" s="107">
        <v>942</v>
      </c>
      <c r="B1104" s="108">
        <v>401</v>
      </c>
      <c r="C1104" s="109" t="s">
        <v>174</v>
      </c>
      <c r="D1104" s="110">
        <v>2</v>
      </c>
    </row>
    <row r="1105" spans="1:4" x14ac:dyDescent="0.2">
      <c r="A1105" s="107">
        <v>943</v>
      </c>
      <c r="B1105" s="108">
        <v>404</v>
      </c>
      <c r="C1105" s="109" t="s">
        <v>131</v>
      </c>
      <c r="D1105" s="110">
        <v>1</v>
      </c>
    </row>
    <row r="1106" spans="1:4" x14ac:dyDescent="0.2">
      <c r="A1106" s="107">
        <v>943</v>
      </c>
      <c r="B1106" s="108">
        <v>405</v>
      </c>
      <c r="C1106" s="109" t="s">
        <v>131</v>
      </c>
      <c r="D1106" s="110">
        <v>2</v>
      </c>
    </row>
    <row r="1107" spans="1:4" x14ac:dyDescent="0.2">
      <c r="A1107" s="107">
        <v>944</v>
      </c>
      <c r="B1107" s="108">
        <v>406</v>
      </c>
      <c r="C1107" s="109" t="s">
        <v>131</v>
      </c>
      <c r="D1107" s="110">
        <v>1</v>
      </c>
    </row>
    <row r="1108" spans="1:4" x14ac:dyDescent="0.2">
      <c r="A1108" s="107">
        <v>944</v>
      </c>
      <c r="B1108" s="108">
        <v>407</v>
      </c>
      <c r="C1108" s="109" t="s">
        <v>131</v>
      </c>
      <c r="D1108" s="110">
        <v>2</v>
      </c>
    </row>
    <row r="1109" spans="1:4" x14ac:dyDescent="0.2">
      <c r="A1109" s="107">
        <v>945</v>
      </c>
      <c r="B1109" s="108">
        <v>408</v>
      </c>
      <c r="C1109" s="109" t="s">
        <v>131</v>
      </c>
      <c r="D1109" s="110">
        <v>1</v>
      </c>
    </row>
    <row r="1110" spans="1:4" x14ac:dyDescent="0.2">
      <c r="A1110" s="107">
        <v>945</v>
      </c>
      <c r="B1110" s="108">
        <v>409</v>
      </c>
      <c r="C1110" s="109" t="s">
        <v>131</v>
      </c>
      <c r="D1110" s="110">
        <v>2</v>
      </c>
    </row>
    <row r="1111" spans="1:4" x14ac:dyDescent="0.2">
      <c r="A1111" s="107">
        <v>946</v>
      </c>
      <c r="B1111" s="108">
        <v>410</v>
      </c>
      <c r="C1111" s="109" t="s">
        <v>131</v>
      </c>
      <c r="D1111" s="110">
        <v>1</v>
      </c>
    </row>
    <row r="1112" spans="1:4" x14ac:dyDescent="0.2">
      <c r="A1112" s="107">
        <v>946</v>
      </c>
      <c r="B1112" s="108">
        <v>411</v>
      </c>
      <c r="C1112" s="109" t="s">
        <v>131</v>
      </c>
      <c r="D1112" s="110">
        <v>2</v>
      </c>
    </row>
    <row r="1113" spans="1:4" x14ac:dyDescent="0.2">
      <c r="A1113" s="107">
        <v>947</v>
      </c>
      <c r="B1113" s="108">
        <v>412</v>
      </c>
      <c r="C1113" s="109" t="s">
        <v>324</v>
      </c>
      <c r="D1113" s="110">
        <v>2</v>
      </c>
    </row>
    <row r="1114" spans="1:4" x14ac:dyDescent="0.2">
      <c r="A1114" s="107">
        <v>947</v>
      </c>
      <c r="B1114" s="108">
        <v>413</v>
      </c>
      <c r="C1114" s="109" t="s">
        <v>324</v>
      </c>
      <c r="D1114" s="110">
        <v>1</v>
      </c>
    </row>
    <row r="1115" spans="1:4" x14ac:dyDescent="0.2">
      <c r="A1115" s="107">
        <v>947</v>
      </c>
      <c r="B1115" s="108">
        <v>414</v>
      </c>
      <c r="C1115" s="109" t="s">
        <v>324</v>
      </c>
      <c r="D1115" s="110">
        <v>1</v>
      </c>
    </row>
    <row r="1116" spans="1:4" x14ac:dyDescent="0.2">
      <c r="A1116" s="107">
        <v>948</v>
      </c>
      <c r="B1116" s="108">
        <v>415</v>
      </c>
      <c r="C1116" s="109" t="s">
        <v>325</v>
      </c>
      <c r="D1116" s="110" t="s">
        <v>207</v>
      </c>
    </row>
    <row r="1117" spans="1:4" x14ac:dyDescent="0.2">
      <c r="A1117" s="107">
        <v>948</v>
      </c>
      <c r="B1117" s="108">
        <v>416</v>
      </c>
      <c r="C1117" s="109" t="s">
        <v>325</v>
      </c>
      <c r="D1117" s="110">
        <v>1</v>
      </c>
    </row>
    <row r="1118" spans="1:4" x14ac:dyDescent="0.2">
      <c r="A1118" s="107">
        <v>949</v>
      </c>
      <c r="B1118" s="108">
        <v>417</v>
      </c>
      <c r="C1118" s="109" t="s">
        <v>326</v>
      </c>
      <c r="D1118" s="110">
        <v>1</v>
      </c>
    </row>
    <row r="1119" spans="1:4" x14ac:dyDescent="0.2">
      <c r="A1119" s="107">
        <v>949</v>
      </c>
      <c r="B1119" s="108">
        <v>418</v>
      </c>
      <c r="C1119" s="109" t="s">
        <v>326</v>
      </c>
      <c r="D1119" s="110">
        <v>2</v>
      </c>
    </row>
    <row r="1120" spans="1:4" x14ac:dyDescent="0.2">
      <c r="A1120" s="107">
        <v>950</v>
      </c>
      <c r="B1120" s="108">
        <v>419</v>
      </c>
      <c r="C1120" s="109" t="s">
        <v>327</v>
      </c>
      <c r="D1120" s="110" t="s">
        <v>123</v>
      </c>
    </row>
    <row r="1121" spans="1:4" x14ac:dyDescent="0.2">
      <c r="A1121" s="107">
        <v>951</v>
      </c>
      <c r="B1121" s="108">
        <v>420</v>
      </c>
      <c r="C1121" s="109" t="s">
        <v>328</v>
      </c>
      <c r="D1121" s="110" t="s">
        <v>123</v>
      </c>
    </row>
    <row r="1122" spans="1:4" x14ac:dyDescent="0.2">
      <c r="A1122" s="107">
        <v>952</v>
      </c>
      <c r="B1122" s="108">
        <v>421</v>
      </c>
      <c r="C1122" s="109" t="s">
        <v>329</v>
      </c>
      <c r="D1122" s="110">
        <v>1</v>
      </c>
    </row>
    <row r="1123" spans="1:4" x14ac:dyDescent="0.2">
      <c r="A1123" s="107">
        <v>952</v>
      </c>
      <c r="B1123" s="108">
        <v>422</v>
      </c>
      <c r="C1123" s="109" t="s">
        <v>329</v>
      </c>
      <c r="D1123" s="110">
        <v>2</v>
      </c>
    </row>
    <row r="1124" spans="1:4" x14ac:dyDescent="0.2">
      <c r="A1124" s="107">
        <v>953</v>
      </c>
      <c r="B1124" s="108">
        <v>423</v>
      </c>
      <c r="C1124" s="109" t="s">
        <v>330</v>
      </c>
      <c r="D1124" s="110">
        <v>1</v>
      </c>
    </row>
    <row r="1125" spans="1:4" x14ac:dyDescent="0.2">
      <c r="A1125" s="107">
        <v>953</v>
      </c>
      <c r="B1125" s="108">
        <v>424</v>
      </c>
      <c r="C1125" s="109" t="s">
        <v>330</v>
      </c>
      <c r="D1125" s="110" t="s">
        <v>208</v>
      </c>
    </row>
    <row r="1126" spans="1:4" x14ac:dyDescent="0.2">
      <c r="A1126" s="107">
        <v>954</v>
      </c>
      <c r="B1126" s="108">
        <v>425</v>
      </c>
      <c r="C1126" s="109" t="s">
        <v>331</v>
      </c>
      <c r="D1126" s="110" t="s">
        <v>207</v>
      </c>
    </row>
    <row r="1127" spans="1:4" x14ac:dyDescent="0.2">
      <c r="A1127" s="107">
        <v>954</v>
      </c>
      <c r="B1127" s="108">
        <v>426</v>
      </c>
      <c r="C1127" s="109" t="s">
        <v>331</v>
      </c>
      <c r="D1127" s="110" t="s">
        <v>208</v>
      </c>
    </row>
    <row r="1128" spans="1:4" x14ac:dyDescent="0.2">
      <c r="A1128" s="107">
        <v>954</v>
      </c>
      <c r="B1128" s="108">
        <v>427</v>
      </c>
      <c r="C1128" s="109" t="s">
        <v>331</v>
      </c>
      <c r="D1128" s="110" t="s">
        <v>208</v>
      </c>
    </row>
    <row r="1129" spans="1:4" x14ac:dyDescent="0.2">
      <c r="A1129" s="107">
        <v>955</v>
      </c>
      <c r="B1129" s="108">
        <v>206</v>
      </c>
      <c r="C1129" s="109" t="s">
        <v>332</v>
      </c>
      <c r="D1129" s="110">
        <v>2</v>
      </c>
    </row>
    <row r="1130" spans="1:4" x14ac:dyDescent="0.2">
      <c r="A1130" s="107">
        <v>955</v>
      </c>
      <c r="B1130" s="108">
        <v>428</v>
      </c>
      <c r="C1130" s="109" t="s">
        <v>332</v>
      </c>
      <c r="D1130" s="110">
        <v>1</v>
      </c>
    </row>
    <row r="1131" spans="1:4" x14ac:dyDescent="0.2">
      <c r="A1131" s="107">
        <v>955</v>
      </c>
      <c r="B1131" s="108">
        <v>429</v>
      </c>
      <c r="C1131" s="109" t="s">
        <v>332</v>
      </c>
      <c r="D1131" s="110">
        <v>2</v>
      </c>
    </row>
    <row r="1132" spans="1:4" x14ac:dyDescent="0.2">
      <c r="A1132" s="107">
        <v>955</v>
      </c>
      <c r="B1132" s="108">
        <v>430</v>
      </c>
      <c r="C1132" s="109" t="s">
        <v>332</v>
      </c>
      <c r="D1132" s="110">
        <v>1</v>
      </c>
    </row>
    <row r="1133" spans="1:4" x14ac:dyDescent="0.2">
      <c r="A1133" s="107">
        <v>956</v>
      </c>
      <c r="B1133" s="108">
        <v>160</v>
      </c>
      <c r="C1133" s="109" t="s">
        <v>333</v>
      </c>
      <c r="D1133" s="110">
        <v>2</v>
      </c>
    </row>
    <row r="1134" spans="1:4" x14ac:dyDescent="0.2">
      <c r="A1134" s="107">
        <v>956</v>
      </c>
      <c r="B1134" s="108">
        <v>427</v>
      </c>
      <c r="C1134" s="109" t="s">
        <v>333</v>
      </c>
      <c r="D1134" s="110">
        <v>1</v>
      </c>
    </row>
    <row r="1135" spans="1:4" x14ac:dyDescent="0.2">
      <c r="A1135" s="107">
        <v>956</v>
      </c>
      <c r="B1135" s="108">
        <v>431</v>
      </c>
      <c r="C1135" s="109" t="s">
        <v>333</v>
      </c>
      <c r="D1135" s="110">
        <v>2</v>
      </c>
    </row>
    <row r="1136" spans="1:4" x14ac:dyDescent="0.2">
      <c r="A1136" s="107">
        <v>956</v>
      </c>
      <c r="B1136" s="108">
        <v>432</v>
      </c>
      <c r="C1136" s="109" t="s">
        <v>333</v>
      </c>
      <c r="D1136" s="110">
        <v>1</v>
      </c>
    </row>
    <row r="1137" spans="1:4" x14ac:dyDescent="0.2">
      <c r="A1137" s="107">
        <v>957</v>
      </c>
      <c r="B1137" s="108">
        <v>432</v>
      </c>
      <c r="C1137" s="109" t="s">
        <v>334</v>
      </c>
      <c r="D1137" s="110">
        <v>1</v>
      </c>
    </row>
    <row r="1138" spans="1:4" x14ac:dyDescent="0.2">
      <c r="A1138" s="107">
        <v>957</v>
      </c>
      <c r="B1138" s="108">
        <v>433</v>
      </c>
      <c r="C1138" s="109" t="s">
        <v>334</v>
      </c>
      <c r="D1138" s="110">
        <v>2</v>
      </c>
    </row>
    <row r="1139" spans="1:4" x14ac:dyDescent="0.2">
      <c r="A1139" s="107">
        <v>958</v>
      </c>
      <c r="B1139" s="108">
        <v>434</v>
      </c>
      <c r="C1139" s="109" t="s">
        <v>335</v>
      </c>
      <c r="D1139" s="110">
        <v>2</v>
      </c>
    </row>
    <row r="1140" spans="1:4" x14ac:dyDescent="0.2">
      <c r="A1140" s="107">
        <v>958</v>
      </c>
      <c r="B1140" s="108">
        <v>435</v>
      </c>
      <c r="C1140" s="109" t="s">
        <v>335</v>
      </c>
      <c r="D1140" s="110">
        <v>1</v>
      </c>
    </row>
    <row r="1141" spans="1:4" x14ac:dyDescent="0.2">
      <c r="A1141" s="107">
        <v>959</v>
      </c>
      <c r="B1141" s="108">
        <v>160</v>
      </c>
      <c r="C1141" s="109" t="s">
        <v>336</v>
      </c>
      <c r="D1141" s="110">
        <v>2</v>
      </c>
    </row>
    <row r="1142" spans="1:4" x14ac:dyDescent="0.2">
      <c r="A1142" s="107">
        <v>959</v>
      </c>
      <c r="B1142" s="108">
        <v>432</v>
      </c>
      <c r="C1142" s="109" t="s">
        <v>336</v>
      </c>
      <c r="D1142" s="110">
        <v>1</v>
      </c>
    </row>
    <row r="1143" spans="1:4" x14ac:dyDescent="0.2">
      <c r="A1143" s="107">
        <v>959</v>
      </c>
      <c r="B1143" s="108">
        <v>436</v>
      </c>
      <c r="C1143" s="109" t="s">
        <v>336</v>
      </c>
      <c r="D1143" s="110">
        <v>2</v>
      </c>
    </row>
    <row r="1144" spans="1:4" x14ac:dyDescent="0.2">
      <c r="A1144" s="107">
        <v>960</v>
      </c>
      <c r="B1144" s="108">
        <v>160</v>
      </c>
      <c r="C1144" s="109" t="s">
        <v>337</v>
      </c>
      <c r="D1144" s="110">
        <v>2</v>
      </c>
    </row>
    <row r="1145" spans="1:4" x14ac:dyDescent="0.2">
      <c r="A1145" s="107">
        <v>960</v>
      </c>
      <c r="B1145" s="108">
        <v>435</v>
      </c>
      <c r="C1145" s="109" t="s">
        <v>337</v>
      </c>
      <c r="D1145" s="110">
        <v>1</v>
      </c>
    </row>
    <row r="1146" spans="1:4" x14ac:dyDescent="0.2">
      <c r="A1146" s="107">
        <v>960</v>
      </c>
      <c r="B1146" s="108">
        <v>441</v>
      </c>
      <c r="C1146" s="109" t="s">
        <v>337</v>
      </c>
      <c r="D1146" s="110">
        <v>1</v>
      </c>
    </row>
    <row r="1147" spans="1:4" x14ac:dyDescent="0.2">
      <c r="A1147" s="107">
        <v>961</v>
      </c>
      <c r="B1147" s="108">
        <v>427</v>
      </c>
      <c r="C1147" s="109" t="s">
        <v>338</v>
      </c>
      <c r="D1147" s="110">
        <v>1</v>
      </c>
    </row>
    <row r="1148" spans="1:4" x14ac:dyDescent="0.2">
      <c r="A1148" s="107">
        <v>961</v>
      </c>
      <c r="B1148" s="108">
        <v>432</v>
      </c>
      <c r="C1148" s="109" t="s">
        <v>338</v>
      </c>
      <c r="D1148" s="110">
        <v>1</v>
      </c>
    </row>
    <row r="1149" spans="1:4" x14ac:dyDescent="0.2">
      <c r="A1149" s="107">
        <v>961</v>
      </c>
      <c r="B1149" s="108">
        <v>437</v>
      </c>
      <c r="C1149" s="109" t="s">
        <v>338</v>
      </c>
      <c r="D1149" s="110">
        <v>2</v>
      </c>
    </row>
    <row r="1150" spans="1:4" x14ac:dyDescent="0.2">
      <c r="A1150" s="107">
        <v>962</v>
      </c>
      <c r="B1150" s="108">
        <v>427</v>
      </c>
      <c r="C1150" s="109" t="s">
        <v>339</v>
      </c>
      <c r="D1150" s="110">
        <v>1</v>
      </c>
    </row>
    <row r="1151" spans="1:4" x14ac:dyDescent="0.2">
      <c r="A1151" s="107">
        <v>962</v>
      </c>
      <c r="B1151" s="108">
        <v>435</v>
      </c>
      <c r="C1151" s="109" t="s">
        <v>339</v>
      </c>
      <c r="D1151" s="110">
        <v>1</v>
      </c>
    </row>
    <row r="1152" spans="1:4" x14ac:dyDescent="0.2">
      <c r="A1152" s="107">
        <v>962</v>
      </c>
      <c r="B1152" s="108">
        <v>438</v>
      </c>
      <c r="C1152" s="109" t="s">
        <v>339</v>
      </c>
      <c r="D1152" s="110">
        <v>2</v>
      </c>
    </row>
    <row r="1153" spans="1:4" x14ac:dyDescent="0.2">
      <c r="A1153" s="107">
        <v>963</v>
      </c>
      <c r="B1153" s="108">
        <v>160</v>
      </c>
      <c r="C1153" s="109" t="s">
        <v>340</v>
      </c>
      <c r="D1153" s="110">
        <v>2</v>
      </c>
    </row>
    <row r="1154" spans="1:4" x14ac:dyDescent="0.2">
      <c r="A1154" s="107">
        <v>963</v>
      </c>
      <c r="B1154" s="108">
        <v>427</v>
      </c>
      <c r="C1154" s="109" t="s">
        <v>340</v>
      </c>
      <c r="D1154" s="110">
        <v>1</v>
      </c>
    </row>
    <row r="1155" spans="1:4" x14ac:dyDescent="0.2">
      <c r="A1155" s="107">
        <v>963</v>
      </c>
      <c r="B1155" s="108">
        <v>435</v>
      </c>
      <c r="C1155" s="109" t="s">
        <v>340</v>
      </c>
      <c r="D1155" s="110">
        <v>1</v>
      </c>
    </row>
    <row r="1156" spans="1:4" x14ac:dyDescent="0.2">
      <c r="A1156" s="107">
        <v>963</v>
      </c>
      <c r="B1156" s="108">
        <v>439</v>
      </c>
      <c r="C1156" s="109" t="s">
        <v>340</v>
      </c>
      <c r="D1156" s="110">
        <v>2</v>
      </c>
    </row>
    <row r="1157" spans="1:4" x14ac:dyDescent="0.2">
      <c r="A1157" s="107">
        <v>964</v>
      </c>
      <c r="B1157" s="108">
        <v>160</v>
      </c>
      <c r="C1157" s="109" t="s">
        <v>341</v>
      </c>
      <c r="D1157" s="110">
        <v>2</v>
      </c>
    </row>
    <row r="1158" spans="1:4" x14ac:dyDescent="0.2">
      <c r="A1158" s="107">
        <v>964</v>
      </c>
      <c r="B1158" s="108">
        <v>431</v>
      </c>
      <c r="C1158" s="109" t="s">
        <v>341</v>
      </c>
      <c r="D1158" s="110">
        <v>2</v>
      </c>
    </row>
    <row r="1159" spans="1:4" x14ac:dyDescent="0.2">
      <c r="A1159" s="107">
        <v>964</v>
      </c>
      <c r="B1159" s="108">
        <v>440</v>
      </c>
      <c r="C1159" s="109" t="s">
        <v>341</v>
      </c>
      <c r="D1159" s="110">
        <v>1</v>
      </c>
    </row>
    <row r="1160" spans="1:4" x14ac:dyDescent="0.2">
      <c r="A1160" s="107">
        <v>965</v>
      </c>
      <c r="B1160" s="108">
        <v>194</v>
      </c>
      <c r="C1160" s="109" t="s">
        <v>342</v>
      </c>
      <c r="D1160" s="110">
        <v>2</v>
      </c>
    </row>
    <row r="1161" spans="1:4" x14ac:dyDescent="0.2">
      <c r="A1161" s="107">
        <v>965</v>
      </c>
      <c r="B1161" s="108">
        <v>489</v>
      </c>
      <c r="C1161" s="109" t="s">
        <v>342</v>
      </c>
      <c r="D1161" s="110">
        <v>1</v>
      </c>
    </row>
    <row r="1162" spans="1:4" x14ac:dyDescent="0.2">
      <c r="A1162" s="107">
        <v>965</v>
      </c>
      <c r="B1162" s="108">
        <v>500</v>
      </c>
      <c r="C1162" s="109" t="s">
        <v>342</v>
      </c>
      <c r="D1162" s="110">
        <v>2</v>
      </c>
    </row>
    <row r="1163" spans="1:4" x14ac:dyDescent="0.2">
      <c r="A1163" s="107">
        <v>966</v>
      </c>
      <c r="B1163" s="108">
        <v>488</v>
      </c>
      <c r="C1163" s="109" t="s">
        <v>185</v>
      </c>
      <c r="D1163" s="110" t="s">
        <v>123</v>
      </c>
    </row>
    <row r="1164" spans="1:4" x14ac:dyDescent="0.2">
      <c r="A1164" s="107">
        <v>967</v>
      </c>
      <c r="B1164" s="108">
        <v>442</v>
      </c>
      <c r="C1164" s="109" t="s">
        <v>197</v>
      </c>
      <c r="D1164" s="110">
        <v>1</v>
      </c>
    </row>
    <row r="1165" spans="1:4" x14ac:dyDescent="0.2">
      <c r="A1165" s="107">
        <v>967</v>
      </c>
      <c r="B1165" s="108">
        <v>443</v>
      </c>
      <c r="C1165" s="109" t="s">
        <v>197</v>
      </c>
      <c r="D1165" s="110">
        <v>2</v>
      </c>
    </row>
    <row r="1166" spans="1:4" x14ac:dyDescent="0.2">
      <c r="A1166" s="107">
        <v>968</v>
      </c>
      <c r="B1166" s="108">
        <v>444</v>
      </c>
      <c r="C1166" s="109" t="s">
        <v>197</v>
      </c>
      <c r="D1166" s="110">
        <v>1</v>
      </c>
    </row>
    <row r="1167" spans="1:4" x14ac:dyDescent="0.2">
      <c r="A1167" s="107">
        <v>969</v>
      </c>
      <c r="B1167" s="108">
        <v>443</v>
      </c>
      <c r="C1167" s="109" t="s">
        <v>342</v>
      </c>
      <c r="D1167" s="110">
        <v>2</v>
      </c>
    </row>
    <row r="1168" spans="1:4" x14ac:dyDescent="0.2">
      <c r="A1168" s="107">
        <v>969</v>
      </c>
      <c r="B1168" s="108">
        <v>489</v>
      </c>
      <c r="C1168" s="109" t="s">
        <v>342</v>
      </c>
      <c r="D1168" s="110">
        <v>1</v>
      </c>
    </row>
    <row r="1169" spans="1:4" x14ac:dyDescent="0.2">
      <c r="A1169" s="107">
        <v>969</v>
      </c>
      <c r="B1169" s="108">
        <v>501</v>
      </c>
      <c r="C1169" s="109" t="s">
        <v>342</v>
      </c>
      <c r="D1169" s="110">
        <v>1</v>
      </c>
    </row>
    <row r="1170" spans="1:4" x14ac:dyDescent="0.2">
      <c r="A1170" s="107">
        <v>970</v>
      </c>
      <c r="B1170" s="108">
        <v>447</v>
      </c>
      <c r="C1170" s="109" t="s">
        <v>154</v>
      </c>
      <c r="D1170" s="110">
        <v>2</v>
      </c>
    </row>
    <row r="1171" spans="1:4" x14ac:dyDescent="0.2">
      <c r="A1171" s="107">
        <v>970</v>
      </c>
      <c r="B1171" s="108">
        <v>448</v>
      </c>
      <c r="C1171" s="109" t="s">
        <v>154</v>
      </c>
      <c r="D1171" s="110">
        <v>1</v>
      </c>
    </row>
    <row r="1172" spans="1:4" x14ac:dyDescent="0.2">
      <c r="A1172" s="107">
        <v>971</v>
      </c>
      <c r="B1172" s="108">
        <v>492</v>
      </c>
      <c r="C1172" s="109" t="s">
        <v>343</v>
      </c>
      <c r="D1172" s="110">
        <v>2</v>
      </c>
    </row>
    <row r="1173" spans="1:4" x14ac:dyDescent="0.2">
      <c r="A1173" s="107">
        <v>971</v>
      </c>
      <c r="B1173" s="108">
        <v>493</v>
      </c>
      <c r="C1173" s="109" t="s">
        <v>343</v>
      </c>
      <c r="D1173" s="110">
        <v>1</v>
      </c>
    </row>
    <row r="1174" spans="1:4" x14ac:dyDescent="0.2">
      <c r="A1174" s="107">
        <v>971</v>
      </c>
      <c r="B1174" s="108">
        <v>494</v>
      </c>
      <c r="C1174" s="109" t="s">
        <v>343</v>
      </c>
      <c r="D1174" s="110">
        <v>1</v>
      </c>
    </row>
    <row r="1175" spans="1:4" x14ac:dyDescent="0.2">
      <c r="A1175" s="107">
        <v>972</v>
      </c>
      <c r="B1175" s="108">
        <v>502</v>
      </c>
      <c r="C1175" s="109" t="s">
        <v>344</v>
      </c>
      <c r="D1175" s="110">
        <v>1</v>
      </c>
    </row>
    <row r="1176" spans="1:4" x14ac:dyDescent="0.2">
      <c r="A1176" s="107">
        <v>972</v>
      </c>
      <c r="B1176" s="108">
        <v>503</v>
      </c>
      <c r="C1176" s="109" t="s">
        <v>344</v>
      </c>
      <c r="D1176" s="110" t="s">
        <v>207</v>
      </c>
    </row>
    <row r="1177" spans="1:4" x14ac:dyDescent="0.2">
      <c r="A1177" s="107">
        <v>973</v>
      </c>
      <c r="B1177" s="108">
        <v>453</v>
      </c>
      <c r="C1177" s="109" t="s">
        <v>195</v>
      </c>
      <c r="D1177" s="110">
        <v>1</v>
      </c>
    </row>
    <row r="1178" spans="1:4" x14ac:dyDescent="0.2">
      <c r="A1178" s="107">
        <v>973</v>
      </c>
      <c r="B1178" s="108">
        <v>454</v>
      </c>
      <c r="C1178" s="109" t="s">
        <v>195</v>
      </c>
      <c r="D1178" s="110">
        <v>2</v>
      </c>
    </row>
    <row r="1179" spans="1:4" x14ac:dyDescent="0.2">
      <c r="A1179" s="107">
        <v>974</v>
      </c>
      <c r="B1179" s="108">
        <v>455</v>
      </c>
      <c r="C1179" s="109" t="s">
        <v>223</v>
      </c>
      <c r="D1179" s="110">
        <v>2</v>
      </c>
    </row>
    <row r="1180" spans="1:4" x14ac:dyDescent="0.2">
      <c r="A1180" s="107">
        <v>975</v>
      </c>
      <c r="B1180" s="108">
        <v>504</v>
      </c>
      <c r="C1180" s="109" t="s">
        <v>345</v>
      </c>
      <c r="D1180" s="110">
        <v>1</v>
      </c>
    </row>
    <row r="1181" spans="1:4" x14ac:dyDescent="0.2">
      <c r="A1181" s="107">
        <v>975</v>
      </c>
      <c r="B1181" s="108">
        <v>505</v>
      </c>
      <c r="C1181" s="109" t="s">
        <v>345</v>
      </c>
      <c r="D1181" s="110">
        <v>2</v>
      </c>
    </row>
    <row r="1182" spans="1:4" x14ac:dyDescent="0.2">
      <c r="A1182" s="107">
        <v>976</v>
      </c>
      <c r="B1182" s="108">
        <v>506</v>
      </c>
      <c r="C1182" s="109" t="s">
        <v>346</v>
      </c>
      <c r="D1182" s="110">
        <v>1</v>
      </c>
    </row>
    <row r="1183" spans="1:4" x14ac:dyDescent="0.2">
      <c r="A1183" s="107">
        <v>976</v>
      </c>
      <c r="B1183" s="108">
        <v>507</v>
      </c>
      <c r="C1183" s="109" t="s">
        <v>346</v>
      </c>
      <c r="D1183" s="110">
        <v>2</v>
      </c>
    </row>
    <row r="1184" spans="1:4" x14ac:dyDescent="0.2">
      <c r="A1184" s="107">
        <v>978</v>
      </c>
      <c r="B1184" s="108">
        <v>462</v>
      </c>
      <c r="C1184" s="109" t="s">
        <v>179</v>
      </c>
      <c r="D1184" s="110" t="s">
        <v>123</v>
      </c>
    </row>
    <row r="1185" spans="1:4" x14ac:dyDescent="0.2">
      <c r="A1185" s="107">
        <v>979</v>
      </c>
      <c r="B1185" s="108">
        <v>463</v>
      </c>
      <c r="C1185" s="109" t="s">
        <v>220</v>
      </c>
      <c r="D1185" s="110" t="s">
        <v>129</v>
      </c>
    </row>
    <row r="1186" spans="1:4" x14ac:dyDescent="0.2">
      <c r="A1186" s="107">
        <v>980</v>
      </c>
      <c r="B1186" s="108">
        <v>466</v>
      </c>
      <c r="C1186" s="109" t="s">
        <v>347</v>
      </c>
      <c r="D1186" s="110">
        <v>2</v>
      </c>
    </row>
    <row r="1187" spans="1:4" x14ac:dyDescent="0.2">
      <c r="A1187" s="107">
        <v>980</v>
      </c>
      <c r="B1187" s="108">
        <v>467</v>
      </c>
      <c r="C1187" s="109" t="s">
        <v>347</v>
      </c>
      <c r="D1187" s="110">
        <v>1</v>
      </c>
    </row>
    <row r="1188" spans="1:4" x14ac:dyDescent="0.2">
      <c r="A1188" s="107">
        <v>981</v>
      </c>
      <c r="B1188" s="108">
        <v>468</v>
      </c>
      <c r="C1188" s="109" t="s">
        <v>348</v>
      </c>
      <c r="D1188" s="110" t="s">
        <v>123</v>
      </c>
    </row>
    <row r="1189" spans="1:4" x14ac:dyDescent="0.2">
      <c r="A1189" s="107">
        <v>982</v>
      </c>
      <c r="B1189" s="108">
        <v>508</v>
      </c>
      <c r="C1189" s="109" t="s">
        <v>349</v>
      </c>
      <c r="D1189" s="110">
        <v>2</v>
      </c>
    </row>
    <row r="1190" spans="1:4" x14ac:dyDescent="0.2">
      <c r="A1190" s="107">
        <v>982</v>
      </c>
      <c r="B1190" s="108">
        <v>509</v>
      </c>
      <c r="C1190" s="109" t="s">
        <v>349</v>
      </c>
      <c r="D1190" s="110">
        <v>1</v>
      </c>
    </row>
    <row r="1191" spans="1:4" x14ac:dyDescent="0.2">
      <c r="A1191" s="107">
        <v>983</v>
      </c>
      <c r="B1191" s="108">
        <v>510</v>
      </c>
      <c r="C1191" s="109" t="s">
        <v>350</v>
      </c>
      <c r="D1191" s="110">
        <v>2</v>
      </c>
    </row>
    <row r="1192" spans="1:4" x14ac:dyDescent="0.2">
      <c r="A1192" s="107">
        <v>983</v>
      </c>
      <c r="B1192" s="108">
        <v>511</v>
      </c>
      <c r="C1192" s="109" t="s">
        <v>350</v>
      </c>
      <c r="D1192" s="110">
        <v>1</v>
      </c>
    </row>
    <row r="1193" spans="1:4" s="113" customFormat="1" x14ac:dyDescent="0.2">
      <c r="A1193" s="107">
        <v>984</v>
      </c>
      <c r="B1193" s="108">
        <v>512</v>
      </c>
      <c r="C1193" s="109" t="s">
        <v>351</v>
      </c>
      <c r="D1193" s="110">
        <v>1</v>
      </c>
    </row>
    <row r="1194" spans="1:4" s="113" customFormat="1" x14ac:dyDescent="0.2">
      <c r="A1194" s="107">
        <v>984</v>
      </c>
      <c r="B1194" s="108">
        <v>513</v>
      </c>
      <c r="C1194" s="109" t="s">
        <v>351</v>
      </c>
      <c r="D1194" s="110">
        <v>2</v>
      </c>
    </row>
    <row r="1195" spans="1:4" s="113" customFormat="1" x14ac:dyDescent="0.2">
      <c r="A1195" s="107">
        <v>985</v>
      </c>
      <c r="B1195" s="108">
        <v>514</v>
      </c>
      <c r="C1195" s="109" t="s">
        <v>352</v>
      </c>
      <c r="D1195" s="110">
        <v>1</v>
      </c>
    </row>
    <row r="1196" spans="1:4" s="113" customFormat="1" x14ac:dyDescent="0.2">
      <c r="A1196" s="107">
        <v>985</v>
      </c>
      <c r="B1196" s="108">
        <v>515</v>
      </c>
      <c r="C1196" s="109" t="s">
        <v>352</v>
      </c>
      <c r="D1196" s="110">
        <v>2</v>
      </c>
    </row>
    <row r="1197" spans="1:4" x14ac:dyDescent="0.2">
      <c r="A1197" s="107">
        <v>989</v>
      </c>
      <c r="B1197" s="108">
        <v>475</v>
      </c>
      <c r="C1197" s="109" t="s">
        <v>236</v>
      </c>
      <c r="D1197" s="110">
        <v>2</v>
      </c>
    </row>
    <row r="1198" spans="1:4" x14ac:dyDescent="0.2">
      <c r="A1198" s="107">
        <v>989</v>
      </c>
      <c r="B1198" s="108">
        <v>476</v>
      </c>
      <c r="C1198" s="109" t="s">
        <v>236</v>
      </c>
      <c r="D1198" s="110">
        <v>1</v>
      </c>
    </row>
    <row r="1199" spans="1:4" x14ac:dyDescent="0.2">
      <c r="A1199" s="107">
        <v>990</v>
      </c>
      <c r="B1199" s="108">
        <v>477</v>
      </c>
      <c r="C1199" s="109" t="s">
        <v>237</v>
      </c>
      <c r="D1199" s="110" t="s">
        <v>123</v>
      </c>
    </row>
    <row r="1200" spans="1:4" x14ac:dyDescent="0.2">
      <c r="A1200" s="107">
        <v>991</v>
      </c>
      <c r="B1200" s="108">
        <v>478</v>
      </c>
      <c r="C1200" s="109" t="s">
        <v>185</v>
      </c>
      <c r="D1200" s="110" t="s">
        <v>123</v>
      </c>
    </row>
    <row r="1201" spans="1:4" x14ac:dyDescent="0.2">
      <c r="A1201" s="107">
        <v>996</v>
      </c>
      <c r="B1201" s="108">
        <v>485</v>
      </c>
      <c r="C1201" s="109" t="s">
        <v>265</v>
      </c>
      <c r="D1201" s="110">
        <v>2</v>
      </c>
    </row>
    <row r="1202" spans="1:4" x14ac:dyDescent="0.2">
      <c r="A1202" s="107">
        <v>996</v>
      </c>
      <c r="B1202" s="108">
        <v>486</v>
      </c>
      <c r="C1202" s="109" t="s">
        <v>265</v>
      </c>
      <c r="D1202" s="110">
        <v>1</v>
      </c>
    </row>
    <row r="1203" spans="1:4" x14ac:dyDescent="0.2">
      <c r="A1203" s="107">
        <v>996</v>
      </c>
      <c r="B1203" s="108">
        <v>487</v>
      </c>
      <c r="C1203" s="109" t="s">
        <v>265</v>
      </c>
      <c r="D1203" s="110">
        <v>2</v>
      </c>
    </row>
    <row r="1204" spans="1:4" x14ac:dyDescent="0.2">
      <c r="A1204" s="107">
        <v>997</v>
      </c>
      <c r="B1204" s="108">
        <v>490</v>
      </c>
      <c r="C1204" s="109" t="s">
        <v>353</v>
      </c>
      <c r="D1204" s="110" t="s">
        <v>207</v>
      </c>
    </row>
    <row r="1205" spans="1:4" x14ac:dyDescent="0.2">
      <c r="A1205" s="107">
        <v>997</v>
      </c>
      <c r="B1205" s="108">
        <v>491</v>
      </c>
      <c r="C1205" s="109" t="s">
        <v>353</v>
      </c>
      <c r="D1205" s="110">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B10" sqref="B10"/>
    </sheetView>
  </sheetViews>
  <sheetFormatPr defaultColWidth="9.140625" defaultRowHeight="12.75" x14ac:dyDescent="0.2"/>
  <cols>
    <col min="1" max="1" width="2.42578125" style="114" customWidth="1"/>
    <col min="2" max="2" width="33.7109375" style="114" customWidth="1"/>
    <col min="3" max="4" width="14.140625" style="114" customWidth="1"/>
    <col min="5" max="9" width="12.140625" style="114" customWidth="1"/>
    <col min="10" max="10" width="5.5703125" style="114" customWidth="1"/>
    <col min="11" max="11" width="5.28515625" style="114" customWidth="1"/>
    <col min="12" max="12" width="35.28515625" style="114" customWidth="1"/>
    <col min="13" max="20" width="11.7109375" style="114" customWidth="1"/>
    <col min="21" max="27" width="9.140625" style="114"/>
    <col min="28" max="28" width="25" bestFit="1" customWidth="1"/>
    <col min="29" max="29" width="14.5703125" bestFit="1" customWidth="1"/>
    <col min="30" max="35" width="8.85546875" customWidth="1"/>
    <col min="36" max="16384" width="9.140625" style="114"/>
  </cols>
  <sheetData>
    <row r="1" spans="1:156" x14ac:dyDescent="0.2">
      <c r="B1" s="115" t="s">
        <v>26</v>
      </c>
      <c r="J1" s="116"/>
      <c r="K1" s="116"/>
      <c r="L1" s="116"/>
      <c r="M1" s="116"/>
      <c r="N1" s="116"/>
      <c r="O1" s="116"/>
      <c r="P1" s="116"/>
      <c r="Q1" s="116"/>
      <c r="R1" s="116"/>
      <c r="S1" s="116"/>
      <c r="T1" s="116"/>
      <c r="U1" s="116"/>
      <c r="V1" s="116"/>
      <c r="W1" s="116"/>
      <c r="X1" s="116"/>
      <c r="Y1" s="116"/>
      <c r="Z1" s="116"/>
      <c r="AA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row>
    <row r="2" spans="1:156" s="117" customFormat="1" ht="21.75" customHeight="1" x14ac:dyDescent="0.2">
      <c r="B2" s="320" t="str">
        <f>Overview!B4&amp; " - Effective from "&amp;Overview!D4&amp;" - "&amp;Overview!E4</f>
        <v>Fulcrum Electricity Assets Limited - GSP_H - Effective from 1 April 2021 - FINAL</v>
      </c>
      <c r="C2" s="321"/>
      <c r="D2" s="321"/>
      <c r="E2" s="321"/>
      <c r="F2" s="321"/>
      <c r="G2" s="321"/>
      <c r="H2" s="321"/>
      <c r="I2" s="321"/>
      <c r="J2" s="321"/>
      <c r="K2" s="321"/>
      <c r="L2" s="321"/>
      <c r="M2" s="321"/>
      <c r="N2" s="321"/>
      <c r="O2" s="321"/>
      <c r="P2" s="321"/>
      <c r="Q2" s="321"/>
      <c r="R2" s="321"/>
      <c r="S2" s="321"/>
      <c r="T2" s="322"/>
      <c r="U2" s="116"/>
      <c r="V2" s="116"/>
      <c r="W2" s="116"/>
      <c r="X2" s="116"/>
      <c r="Y2" s="116"/>
      <c r="Z2" s="116"/>
      <c r="AA2" s="116"/>
      <c r="AB2" s="34"/>
      <c r="AC2" s="44" t="s">
        <v>404</v>
      </c>
      <c r="AD2" s="44" t="s">
        <v>405</v>
      </c>
      <c r="AE2" s="44" t="s">
        <v>406</v>
      </c>
      <c r="AF2" s="129" t="s">
        <v>41</v>
      </c>
      <c r="AG2" s="129" t="s">
        <v>42</v>
      </c>
      <c r="AH2" s="34" t="s">
        <v>43</v>
      </c>
      <c r="AI2" s="129" t="s">
        <v>44</v>
      </c>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row>
    <row r="3" spans="1:156"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36" t="s">
        <v>407</v>
      </c>
      <c r="AC3" s="153" t="s">
        <v>523</v>
      </c>
      <c r="AD3" s="154" t="s">
        <v>524</v>
      </c>
      <c r="AE3" s="155" t="s">
        <v>406</v>
      </c>
      <c r="AF3" s="156" t="s">
        <v>525</v>
      </c>
      <c r="AG3" s="157" t="s">
        <v>526</v>
      </c>
      <c r="AH3" s="157" t="s">
        <v>526</v>
      </c>
      <c r="AI3" s="158" t="s">
        <v>526</v>
      </c>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row>
    <row r="4" spans="1:156" ht="26.25" customHeight="1" x14ac:dyDescent="0.2">
      <c r="B4" s="323" t="s">
        <v>520</v>
      </c>
      <c r="C4" s="324"/>
      <c r="D4" s="324"/>
      <c r="E4" s="324"/>
      <c r="F4" s="324"/>
      <c r="G4" s="324"/>
      <c r="H4" s="324"/>
      <c r="I4" s="325"/>
      <c r="L4" s="326" t="s">
        <v>354</v>
      </c>
      <c r="M4" s="327"/>
      <c r="N4" s="327"/>
      <c r="O4" s="327"/>
      <c r="P4" s="327"/>
      <c r="Q4" s="327"/>
      <c r="R4" s="327"/>
      <c r="S4" s="327"/>
      <c r="T4" s="328"/>
      <c r="AB4" s="36" t="s">
        <v>408</v>
      </c>
      <c r="AC4" s="153" t="s">
        <v>523</v>
      </c>
      <c r="AD4" s="154" t="s">
        <v>524</v>
      </c>
      <c r="AE4" s="155" t="s">
        <v>406</v>
      </c>
      <c r="AF4" s="157" t="s">
        <v>526</v>
      </c>
      <c r="AG4" s="157" t="s">
        <v>526</v>
      </c>
      <c r="AH4" s="157" t="s">
        <v>526</v>
      </c>
      <c r="AI4" s="158" t="s">
        <v>526</v>
      </c>
    </row>
    <row r="5" spans="1:156" ht="18" customHeight="1" x14ac:dyDescent="0.2">
      <c r="B5" s="316" t="s">
        <v>355</v>
      </c>
      <c r="C5" s="316"/>
      <c r="D5" s="316"/>
      <c r="E5" s="316"/>
      <c r="F5" s="316"/>
      <c r="G5" s="316"/>
      <c r="H5" s="316"/>
      <c r="I5" s="316"/>
      <c r="J5"/>
      <c r="K5"/>
      <c r="L5" s="316" t="s">
        <v>356</v>
      </c>
      <c r="M5" s="316"/>
      <c r="N5" s="316"/>
      <c r="O5" s="316"/>
      <c r="P5" s="316"/>
      <c r="Q5" s="316"/>
      <c r="R5" s="316"/>
      <c r="S5" s="316"/>
      <c r="T5" s="316"/>
      <c r="AB5" s="36" t="s">
        <v>409</v>
      </c>
      <c r="AC5" s="153" t="s">
        <v>523</v>
      </c>
      <c r="AD5" s="154" t="s">
        <v>524</v>
      </c>
      <c r="AE5" s="155" t="s">
        <v>406</v>
      </c>
      <c r="AF5" s="156" t="s">
        <v>525</v>
      </c>
      <c r="AG5" s="157" t="s">
        <v>526</v>
      </c>
      <c r="AH5" s="157" t="s">
        <v>526</v>
      </c>
      <c r="AI5" s="158" t="s">
        <v>526</v>
      </c>
    </row>
    <row r="6" spans="1:156" s="120" customFormat="1" ht="27.75" customHeight="1" x14ac:dyDescent="0.2">
      <c r="B6" s="329" t="s">
        <v>357</v>
      </c>
      <c r="C6" s="329"/>
      <c r="D6" s="329"/>
      <c r="E6" s="329"/>
      <c r="F6" s="329"/>
      <c r="G6" s="329"/>
      <c r="H6" s="329"/>
      <c r="I6" s="329"/>
      <c r="J6" s="133"/>
      <c r="K6" s="133"/>
      <c r="L6" s="329" t="s">
        <v>358</v>
      </c>
      <c r="M6" s="329"/>
      <c r="N6" s="329"/>
      <c r="O6" s="329"/>
      <c r="P6" s="329"/>
      <c r="Q6" s="329"/>
      <c r="R6" s="329"/>
      <c r="S6" s="329"/>
      <c r="T6" s="329"/>
      <c r="AB6" s="36" t="s">
        <v>410</v>
      </c>
      <c r="AC6" s="153" t="s">
        <v>523</v>
      </c>
      <c r="AD6" s="154" t="s">
        <v>524</v>
      </c>
      <c r="AE6" s="155" t="s">
        <v>406</v>
      </c>
      <c r="AF6" s="157" t="s">
        <v>526</v>
      </c>
      <c r="AG6" s="157" t="s">
        <v>526</v>
      </c>
      <c r="AH6" s="157" t="s">
        <v>526</v>
      </c>
      <c r="AI6" s="158" t="s">
        <v>526</v>
      </c>
    </row>
    <row r="7" spans="1:156" ht="18" customHeight="1" x14ac:dyDescent="0.2">
      <c r="B7" s="316" t="s">
        <v>359</v>
      </c>
      <c r="C7" s="316"/>
      <c r="D7" s="316"/>
      <c r="E7" s="316"/>
      <c r="F7" s="316"/>
      <c r="G7" s="316"/>
      <c r="H7" s="316"/>
      <c r="I7" s="316"/>
      <c r="J7"/>
      <c r="K7"/>
      <c r="L7" s="316" t="s">
        <v>360</v>
      </c>
      <c r="M7" s="316"/>
      <c r="N7" s="316"/>
      <c r="O7" s="316"/>
      <c r="P7" s="316"/>
      <c r="Q7" s="316"/>
      <c r="R7" s="316"/>
      <c r="S7" s="316"/>
      <c r="T7" s="316"/>
      <c r="AB7" s="36" t="s">
        <v>411</v>
      </c>
      <c r="AC7" s="153" t="s">
        <v>523</v>
      </c>
      <c r="AD7" s="154" t="s">
        <v>524</v>
      </c>
      <c r="AE7" s="155" t="s">
        <v>406</v>
      </c>
      <c r="AF7" s="156" t="s">
        <v>525</v>
      </c>
      <c r="AG7" s="156" t="s">
        <v>527</v>
      </c>
      <c r="AH7" s="159" t="s">
        <v>528</v>
      </c>
      <c r="AI7" s="160" t="s">
        <v>44</v>
      </c>
    </row>
    <row r="8" spans="1:156" ht="8.25" customHeight="1" x14ac:dyDescent="0.2">
      <c r="B8"/>
      <c r="C8"/>
      <c r="D8"/>
      <c r="E8"/>
      <c r="F8"/>
      <c r="G8"/>
      <c r="H8"/>
      <c r="I8"/>
      <c r="J8"/>
      <c r="K8"/>
      <c r="L8"/>
      <c r="M8"/>
      <c r="N8"/>
      <c r="O8"/>
      <c r="P8"/>
      <c r="Q8"/>
      <c r="R8"/>
      <c r="S8"/>
      <c r="T8"/>
      <c r="AB8" s="36" t="s">
        <v>412</v>
      </c>
      <c r="AC8" s="153" t="s">
        <v>523</v>
      </c>
      <c r="AD8" s="154" t="s">
        <v>524</v>
      </c>
      <c r="AE8" s="155" t="s">
        <v>406</v>
      </c>
      <c r="AF8" s="156" t="s">
        <v>525</v>
      </c>
      <c r="AG8" s="156" t="s">
        <v>527</v>
      </c>
      <c r="AH8" s="159" t="s">
        <v>528</v>
      </c>
      <c r="AI8" s="161" t="s">
        <v>44</v>
      </c>
    </row>
    <row r="9" spans="1:156" ht="72" customHeight="1" x14ac:dyDescent="0.2">
      <c r="B9" s="134" t="s">
        <v>361</v>
      </c>
      <c r="C9" s="135" t="str">
        <f>IFERROR(VLOOKUP($B$10,$AB$2:$AI$18,2,FALSE),AC2)</f>
        <v>Red unit charge
p/kWh</v>
      </c>
      <c r="D9" s="135" t="str">
        <f>IFERROR(VLOOKUP($B$10,$AB$2:$AI$18,3,FALSE),AD2)</f>
        <v>Amber unit charge
p/kWh</v>
      </c>
      <c r="E9" s="135" t="str">
        <f>IFERROR(VLOOKUP($B$10,$AB$2:$AI$18,4,FALSE),AE2)</f>
        <v>Green unit charge
p/kWh</v>
      </c>
      <c r="F9" s="135" t="str">
        <f>IFERROR(VLOOKUP($B$10,$AB$2:$AI$18,5,FALSE),AF2)</f>
        <v>Fixed charge 
p/MPAN/day</v>
      </c>
      <c r="G9" s="135" t="str">
        <f>IFERROR(VLOOKUP($B$10,$AB$2:$AI$18,6,FALSE),AG2)</f>
        <v>Capacity charge 
p/kVA/day</v>
      </c>
      <c r="H9" s="135" t="str">
        <f>IFERROR(VLOOKUP($B$10,$AB$2:$AI$18,7,FALSE),AH2)</f>
        <v>Exceeded Capacity charge 
p/kVA/day</v>
      </c>
      <c r="I9" s="135" t="str">
        <f>IFERROR(VLOOKUP($B$10,$AB$2:$AI$18,8,FALSE),AI2)</f>
        <v>Reactive power charge
p/kVArh</v>
      </c>
      <c r="J9"/>
      <c r="K9"/>
      <c r="L9" s="134" t="s">
        <v>362</v>
      </c>
      <c r="M9" s="136" t="s">
        <v>56</v>
      </c>
      <c r="N9" s="136" t="s">
        <v>57</v>
      </c>
      <c r="O9" s="136" t="s">
        <v>58</v>
      </c>
      <c r="P9" s="136" t="s">
        <v>59</v>
      </c>
      <c r="Q9" s="137" t="s">
        <v>60</v>
      </c>
      <c r="R9" s="137" t="s">
        <v>61</v>
      </c>
      <c r="S9" s="137" t="s">
        <v>62</v>
      </c>
      <c r="T9" s="137" t="s">
        <v>63</v>
      </c>
      <c r="AB9" s="36" t="s">
        <v>413</v>
      </c>
      <c r="AC9" s="153" t="s">
        <v>523</v>
      </c>
      <c r="AD9" s="154" t="s">
        <v>524</v>
      </c>
      <c r="AE9" s="155" t="s">
        <v>406</v>
      </c>
      <c r="AF9" s="156" t="s">
        <v>525</v>
      </c>
      <c r="AG9" s="156" t="s">
        <v>527</v>
      </c>
      <c r="AH9" s="159" t="s">
        <v>528</v>
      </c>
      <c r="AI9" s="161" t="s">
        <v>44</v>
      </c>
    </row>
    <row r="10" spans="1:156" ht="30" customHeight="1" x14ac:dyDescent="0.2">
      <c r="B10" s="121" t="s">
        <v>411</v>
      </c>
      <c r="C10" s="138">
        <f>IFERROR(VLOOKUP($B$10,'Annex 1 LV, HV and UMS charges'!$A:$K,4,FALSE),"")</f>
        <v>6.8170000000000002</v>
      </c>
      <c r="D10" s="139">
        <f>IFERROR(VLOOKUP($B$10,'Annex 1 LV, HV and UMS charges'!$A:$K,5,FALSE),"")</f>
        <v>1.069</v>
      </c>
      <c r="E10" s="139">
        <f>IFERROR(VLOOKUP($B$10,'Annex 1 LV, HV and UMS charges'!$A:$K,6,FALSE),"")</f>
        <v>0.48199999999999998</v>
      </c>
      <c r="F10" s="140">
        <f>IFERROR(VLOOKUP($B$10,'Annex 1 LV, HV and UMS charges'!$A:$K,7,FALSE),"")</f>
        <v>20.39</v>
      </c>
      <c r="G10" s="140">
        <f>IFERROR(VLOOKUP($B$10,'Annex 1 LV, HV and UMS charges'!$A:$K,8,FALSE),"")</f>
        <v>2.69</v>
      </c>
      <c r="H10" s="140">
        <f>IFERROR(VLOOKUP($B$10,'Annex 1 LV, HV and UMS charges'!$A:$K,9,FALSE),"")</f>
        <v>4.78</v>
      </c>
      <c r="I10" s="140">
        <f>IFERROR(VLOOKUP($B$10,'Annex 1 LV, HV and UMS charges'!$A:$K,10,FALSE),"")</f>
        <v>0.215</v>
      </c>
      <c r="J10"/>
      <c r="K10"/>
      <c r="L10" s="121"/>
      <c r="M10" s="140" t="str">
        <f>IFERROR(VLOOKUP($L$10,'[1]Annex 2 EHV charges'!$G:$O,2,FALSE),"")</f>
        <v/>
      </c>
      <c r="N10" s="140" t="str">
        <f>IFERROR(VLOOKUP($L$10,'[1]Annex 2 EHV charges'!$G:$O,3,FALSE),"")</f>
        <v/>
      </c>
      <c r="O10" s="140" t="str">
        <f>IFERROR(VLOOKUP($L$10,'[1]Annex 2 EHV charges'!$G:$O,4,FALSE),"")</f>
        <v/>
      </c>
      <c r="P10" s="140" t="str">
        <f>IFERROR(VLOOKUP($L$10,'[1]Annex 2 EHV charges'!$G:$O,5,FALSE),"")</f>
        <v/>
      </c>
      <c r="Q10" s="141" t="str">
        <f>IFERROR(VLOOKUP($L$10,'[1]Annex 2 EHV charges'!$G:$O,6,FALSE),"")</f>
        <v/>
      </c>
      <c r="R10" s="141" t="str">
        <f>IFERROR(VLOOKUP($L$10,'[1]Annex 2 EHV charges'!$G:$O,7,FALSE),"")</f>
        <v/>
      </c>
      <c r="S10" s="141" t="str">
        <f>IFERROR(VLOOKUP($L$10,'[1]Annex 2 EHV charges'!$G:$O,8,FALSE),"")</f>
        <v/>
      </c>
      <c r="T10" s="141" t="str">
        <f>IFERROR(VLOOKUP($L$10,'[1]Annex 2 EHV charges'!$G:$O,9,FALSE),"")</f>
        <v/>
      </c>
      <c r="AB10" s="36" t="s">
        <v>414</v>
      </c>
      <c r="AC10" s="162" t="s">
        <v>529</v>
      </c>
      <c r="AD10" s="163" t="s">
        <v>530</v>
      </c>
      <c r="AE10" s="155" t="s">
        <v>406</v>
      </c>
      <c r="AF10" s="157" t="s">
        <v>526</v>
      </c>
      <c r="AG10" s="157" t="s">
        <v>526</v>
      </c>
      <c r="AH10" s="157" t="s">
        <v>526</v>
      </c>
      <c r="AI10" s="157" t="s">
        <v>526</v>
      </c>
    </row>
    <row r="11" spans="1:156" ht="7.5" customHeight="1" x14ac:dyDescent="0.2">
      <c r="B11"/>
      <c r="C11"/>
      <c r="D11"/>
      <c r="E11"/>
      <c r="F11"/>
      <c r="G11"/>
      <c r="H11"/>
      <c r="I11"/>
      <c r="J11"/>
      <c r="K11"/>
      <c r="L11"/>
      <c r="M11"/>
      <c r="N11"/>
      <c r="O11"/>
      <c r="P11"/>
      <c r="Q11"/>
      <c r="R11"/>
      <c r="S11"/>
      <c r="T11"/>
      <c r="AB11" s="36" t="s">
        <v>415</v>
      </c>
      <c r="AC11" s="153" t="s">
        <v>523</v>
      </c>
      <c r="AD11" s="154" t="s">
        <v>524</v>
      </c>
      <c r="AE11" s="155" t="s">
        <v>406</v>
      </c>
      <c r="AF11" s="156" t="s">
        <v>525</v>
      </c>
      <c r="AG11" s="157" t="s">
        <v>526</v>
      </c>
      <c r="AH11" s="157" t="s">
        <v>526</v>
      </c>
      <c r="AI11" s="157" t="s">
        <v>526</v>
      </c>
    </row>
    <row r="12" spans="1:156" ht="88.5" customHeight="1" x14ac:dyDescent="0.2">
      <c r="B12" s="142" t="s">
        <v>363</v>
      </c>
      <c r="C12" s="135" t="str">
        <f>C9</f>
        <v>Red unit charge
p/kWh</v>
      </c>
      <c r="D12" s="135" t="str">
        <f>D9</f>
        <v>Amber unit charge
p/kWh</v>
      </c>
      <c r="E12" s="135" t="str">
        <f>E9</f>
        <v>Green unit charge
p/kWh</v>
      </c>
      <c r="F12" s="135" t="s">
        <v>364</v>
      </c>
      <c r="G12" s="135" t="s">
        <v>365</v>
      </c>
      <c r="H12" s="135" t="s">
        <v>366</v>
      </c>
      <c r="I12" s="135" t="s">
        <v>367</v>
      </c>
      <c r="J12"/>
      <c r="K12"/>
      <c r="L12" s="142" t="s">
        <v>363</v>
      </c>
      <c r="M12" s="135" t="s">
        <v>368</v>
      </c>
      <c r="N12" s="135" t="s">
        <v>364</v>
      </c>
      <c r="O12" s="135" t="s">
        <v>369</v>
      </c>
      <c r="P12" s="135" t="s">
        <v>366</v>
      </c>
      <c r="Q12" s="143" t="s">
        <v>370</v>
      </c>
      <c r="R12" s="143" t="s">
        <v>364</v>
      </c>
      <c r="S12" s="143" t="s">
        <v>371</v>
      </c>
      <c r="T12" s="143" t="s">
        <v>366</v>
      </c>
      <c r="AB12" s="36" t="s">
        <v>416</v>
      </c>
      <c r="AC12" s="153" t="s">
        <v>523</v>
      </c>
      <c r="AD12" s="154" t="s">
        <v>524</v>
      </c>
      <c r="AE12" s="155" t="s">
        <v>406</v>
      </c>
      <c r="AF12" s="156" t="s">
        <v>525</v>
      </c>
      <c r="AG12" s="157" t="s">
        <v>526</v>
      </c>
      <c r="AH12" s="157" t="s">
        <v>526</v>
      </c>
      <c r="AI12" s="157" t="s">
        <v>526</v>
      </c>
    </row>
    <row r="13" spans="1:156" ht="30" customHeight="1" x14ac:dyDescent="0.2">
      <c r="B13" s="144" t="s">
        <v>372</v>
      </c>
      <c r="C13" s="122"/>
      <c r="D13" s="122"/>
      <c r="E13" s="122"/>
      <c r="F13" s="122"/>
      <c r="G13" s="122"/>
      <c r="H13" s="122"/>
      <c r="I13" s="122"/>
      <c r="J13"/>
      <c r="K13"/>
      <c r="L13" s="144" t="s">
        <v>372</v>
      </c>
      <c r="M13" s="123"/>
      <c r="N13" s="123"/>
      <c r="O13" s="123"/>
      <c r="P13" s="123"/>
      <c r="Q13" s="124"/>
      <c r="R13" s="124">
        <f>N13</f>
        <v>0</v>
      </c>
      <c r="S13" s="124"/>
      <c r="T13" s="124"/>
      <c r="AB13" s="36" t="s">
        <v>417</v>
      </c>
      <c r="AC13" s="153" t="s">
        <v>523</v>
      </c>
      <c r="AD13" s="154" t="s">
        <v>524</v>
      </c>
      <c r="AE13" s="155" t="s">
        <v>406</v>
      </c>
      <c r="AF13" s="156" t="s">
        <v>525</v>
      </c>
      <c r="AG13" s="157" t="s">
        <v>526</v>
      </c>
      <c r="AH13" s="157" t="s">
        <v>526</v>
      </c>
      <c r="AI13" s="161" t="s">
        <v>44</v>
      </c>
    </row>
    <row r="14" spans="1:156" ht="30" customHeight="1" x14ac:dyDescent="0.2">
      <c r="B14" s="145" t="s">
        <v>373</v>
      </c>
      <c r="C14" s="125">
        <f t="shared" ref="C14:I14" si="0">C13</f>
        <v>0</v>
      </c>
      <c r="D14" s="125">
        <f t="shared" si="0"/>
        <v>0</v>
      </c>
      <c r="E14" s="125">
        <f t="shared" si="0"/>
        <v>0</v>
      </c>
      <c r="F14" s="125">
        <f t="shared" si="0"/>
        <v>0</v>
      </c>
      <c r="G14" s="125">
        <f t="shared" si="0"/>
        <v>0</v>
      </c>
      <c r="H14" s="125">
        <f t="shared" si="0"/>
        <v>0</v>
      </c>
      <c r="I14" s="125">
        <f t="shared" si="0"/>
        <v>0</v>
      </c>
      <c r="J14"/>
      <c r="K14"/>
      <c r="L14" s="145" t="s">
        <v>373</v>
      </c>
      <c r="M14" s="125">
        <f>M13</f>
        <v>0</v>
      </c>
      <c r="N14" s="125">
        <f t="shared" ref="N14:T14" si="1">N13</f>
        <v>0</v>
      </c>
      <c r="O14" s="125">
        <f t="shared" si="1"/>
        <v>0</v>
      </c>
      <c r="P14" s="125">
        <f t="shared" si="1"/>
        <v>0</v>
      </c>
      <c r="Q14" s="126">
        <f t="shared" si="1"/>
        <v>0</v>
      </c>
      <c r="R14" s="126">
        <f t="shared" si="1"/>
        <v>0</v>
      </c>
      <c r="S14" s="126">
        <f t="shared" si="1"/>
        <v>0</v>
      </c>
      <c r="T14" s="126">
        <f t="shared" si="1"/>
        <v>0</v>
      </c>
      <c r="AB14" s="36" t="s">
        <v>418</v>
      </c>
      <c r="AC14" s="153" t="s">
        <v>523</v>
      </c>
      <c r="AD14" s="154" t="s">
        <v>524</v>
      </c>
      <c r="AE14" s="155" t="s">
        <v>406</v>
      </c>
      <c r="AF14" s="156" t="s">
        <v>525</v>
      </c>
      <c r="AG14" s="157" t="s">
        <v>526</v>
      </c>
      <c r="AH14" s="157" t="s">
        <v>526</v>
      </c>
      <c r="AI14" s="157" t="s">
        <v>526</v>
      </c>
    </row>
    <row r="15" spans="1:156" ht="7.5" customHeight="1" x14ac:dyDescent="0.2">
      <c r="B15"/>
      <c r="C15"/>
      <c r="D15"/>
      <c r="E15"/>
      <c r="F15"/>
      <c r="G15"/>
      <c r="H15"/>
      <c r="I15"/>
      <c r="J15"/>
      <c r="K15"/>
      <c r="L15"/>
      <c r="M15"/>
      <c r="N15"/>
      <c r="O15"/>
      <c r="P15"/>
      <c r="Q15"/>
      <c r="R15"/>
      <c r="S15"/>
      <c r="T15"/>
      <c r="AB15" s="36" t="s">
        <v>419</v>
      </c>
      <c r="AC15" s="153" t="s">
        <v>523</v>
      </c>
      <c r="AD15" s="154" t="s">
        <v>524</v>
      </c>
      <c r="AE15" s="155" t="s">
        <v>406</v>
      </c>
      <c r="AF15" s="156" t="s">
        <v>525</v>
      </c>
      <c r="AG15" s="157" t="s">
        <v>526</v>
      </c>
      <c r="AH15" s="157" t="s">
        <v>526</v>
      </c>
      <c r="AI15" s="161" t="s">
        <v>44</v>
      </c>
    </row>
    <row r="16" spans="1:156" ht="63.75" customHeight="1" x14ac:dyDescent="0.2">
      <c r="B16" s="142" t="s">
        <v>374</v>
      </c>
      <c r="C16" s="135" t="s">
        <v>375</v>
      </c>
      <c r="D16" s="135" t="s">
        <v>376</v>
      </c>
      <c r="E16" s="135" t="s">
        <v>377</v>
      </c>
      <c r="F16" s="135" t="s">
        <v>378</v>
      </c>
      <c r="G16" s="135" t="s">
        <v>379</v>
      </c>
      <c r="H16" s="135" t="s">
        <v>380</v>
      </c>
      <c r="I16" s="135" t="s">
        <v>381</v>
      </c>
      <c r="J16"/>
      <c r="K16"/>
      <c r="L16" s="142" t="s">
        <v>374</v>
      </c>
      <c r="M16" s="135" t="s">
        <v>382</v>
      </c>
      <c r="N16" s="135" t="s">
        <v>383</v>
      </c>
      <c r="O16" s="135" t="s">
        <v>384</v>
      </c>
      <c r="P16" s="135" t="s">
        <v>385</v>
      </c>
      <c r="Q16" s="143" t="s">
        <v>386</v>
      </c>
      <c r="R16" s="143" t="s">
        <v>387</v>
      </c>
      <c r="S16" s="143" t="s">
        <v>388</v>
      </c>
      <c r="T16" s="143" t="s">
        <v>389</v>
      </c>
      <c r="AB16" s="36" t="s">
        <v>420</v>
      </c>
      <c r="AC16" s="153" t="s">
        <v>523</v>
      </c>
      <c r="AD16" s="154" t="s">
        <v>524</v>
      </c>
      <c r="AE16" s="155" t="s">
        <v>406</v>
      </c>
      <c r="AF16" s="156" t="s">
        <v>525</v>
      </c>
      <c r="AG16" s="157" t="s">
        <v>526</v>
      </c>
      <c r="AH16" s="157" t="s">
        <v>526</v>
      </c>
      <c r="AI16" s="157" t="s">
        <v>526</v>
      </c>
    </row>
    <row r="17" spans="2:35" ht="30" customHeight="1" x14ac:dyDescent="0.2">
      <c r="B17" s="144" t="s">
        <v>390</v>
      </c>
      <c r="C17" s="146">
        <f>IFERROR(C10*C13/100,"")</f>
        <v>0</v>
      </c>
      <c r="D17" s="146">
        <f t="shared" ref="D17:I17" si="2">IFERROR(D10*D13/100,"")</f>
        <v>0</v>
      </c>
      <c r="E17" s="146">
        <f t="shared" si="2"/>
        <v>0</v>
      </c>
      <c r="F17" s="146">
        <f t="shared" si="2"/>
        <v>0</v>
      </c>
      <c r="G17" s="146">
        <f>IFERROR(G10*G13*F13/100,"")</f>
        <v>0</v>
      </c>
      <c r="H17" s="146">
        <f>IFERROR(H10*H13*F13/100,"")</f>
        <v>0</v>
      </c>
      <c r="I17" s="146">
        <f t="shared" si="2"/>
        <v>0</v>
      </c>
      <c r="J17"/>
      <c r="K17"/>
      <c r="L17" s="147" t="s">
        <v>390</v>
      </c>
      <c r="M17" s="146" t="str">
        <f>IFERROR(M10*M13/100,"")</f>
        <v/>
      </c>
      <c r="N17" s="146" t="str">
        <f>IFERROR(N10*N13/100,"")</f>
        <v/>
      </c>
      <c r="O17" s="146" t="str">
        <f>IFERROR(O10*O13*N13/100,"")</f>
        <v/>
      </c>
      <c r="P17" s="146" t="str">
        <f>IFERROR(P10*P13*N13/100,"")</f>
        <v/>
      </c>
      <c r="Q17" s="148" t="str">
        <f>IFERROR(Q10*Q13/100,"")</f>
        <v/>
      </c>
      <c r="R17" s="148" t="str">
        <f>IFERROR(R10*R13/100,"")</f>
        <v/>
      </c>
      <c r="S17" s="148" t="str">
        <f>IFERROR(S10*S13*R13/100,"")</f>
        <v/>
      </c>
      <c r="T17" s="148" t="str">
        <f>IFERROR(T10*T13*R13/100,"")</f>
        <v/>
      </c>
      <c r="AB17" s="36" t="s">
        <v>421</v>
      </c>
      <c r="AC17" s="153" t="s">
        <v>523</v>
      </c>
      <c r="AD17" s="154" t="s">
        <v>524</v>
      </c>
      <c r="AE17" s="155" t="s">
        <v>406</v>
      </c>
      <c r="AF17" s="156" t="s">
        <v>525</v>
      </c>
      <c r="AG17" s="157" t="s">
        <v>526</v>
      </c>
      <c r="AH17" s="157" t="s">
        <v>526</v>
      </c>
      <c r="AI17" s="161" t="s">
        <v>44</v>
      </c>
    </row>
    <row r="18" spans="2:35" ht="30" customHeight="1" x14ac:dyDescent="0.2">
      <c r="B18" s="145" t="s">
        <v>391</v>
      </c>
      <c r="C18" s="149">
        <f>IFERROR(C10*C14/100,"")</f>
        <v>0</v>
      </c>
      <c r="D18" s="149">
        <f t="shared" ref="D18:I18" si="3">IFERROR(D10*D14/100,"")</f>
        <v>0</v>
      </c>
      <c r="E18" s="149">
        <f t="shared" si="3"/>
        <v>0</v>
      </c>
      <c r="F18" s="149">
        <f t="shared" si="3"/>
        <v>0</v>
      </c>
      <c r="G18" s="149">
        <f>IFERROR(G10*G14*F14/100,"")</f>
        <v>0</v>
      </c>
      <c r="H18" s="149">
        <f>IFERROR(H10*H14*F14/100,"")</f>
        <v>0</v>
      </c>
      <c r="I18" s="149">
        <f t="shared" si="3"/>
        <v>0</v>
      </c>
      <c r="J18"/>
      <c r="K18"/>
      <c r="L18" s="150" t="s">
        <v>391</v>
      </c>
      <c r="M18" s="149" t="str">
        <f>IFERROR(M10*M14/100,"")</f>
        <v/>
      </c>
      <c r="N18" s="149" t="str">
        <f>IFERROR(N10*N14/100,"")</f>
        <v/>
      </c>
      <c r="O18" s="149" t="str">
        <f>IFERROR(O10*O14*N14/100,"")</f>
        <v/>
      </c>
      <c r="P18" s="149" t="str">
        <f>IFERROR(P10*P14*N14/100,"")</f>
        <v/>
      </c>
      <c r="Q18" s="151" t="str">
        <f>IFERROR(Q10*Q14/100,"")</f>
        <v/>
      </c>
      <c r="R18" s="151" t="str">
        <f>IFERROR(R10*R14/100,"")</f>
        <v/>
      </c>
      <c r="S18" s="151" t="str">
        <f>IFERROR(S10*S14*R14/100,"")</f>
        <v/>
      </c>
      <c r="T18" s="151" t="str">
        <f>IFERROR(T10*T14*R14/100,"")</f>
        <v/>
      </c>
      <c r="AB18" s="36" t="s">
        <v>422</v>
      </c>
      <c r="AC18" s="153" t="s">
        <v>523</v>
      </c>
      <c r="AD18" s="154" t="s">
        <v>524</v>
      </c>
      <c r="AE18" s="155" t="s">
        <v>406</v>
      </c>
      <c r="AF18" s="156" t="s">
        <v>525</v>
      </c>
      <c r="AG18" s="157" t="s">
        <v>526</v>
      </c>
      <c r="AH18" s="157" t="s">
        <v>526</v>
      </c>
      <c r="AI18" s="157" t="s">
        <v>526</v>
      </c>
    </row>
    <row r="19" spans="2:35" ht="7.5" customHeight="1" x14ac:dyDescent="0.2">
      <c r="B19"/>
      <c r="C19"/>
      <c r="D19"/>
      <c r="E19"/>
      <c r="F19"/>
      <c r="G19"/>
      <c r="H19"/>
      <c r="I19"/>
      <c r="J19"/>
      <c r="K19"/>
      <c r="L19"/>
      <c r="M19"/>
      <c r="N19"/>
      <c r="O19"/>
      <c r="P19"/>
      <c r="Q19"/>
      <c r="R19"/>
      <c r="S19"/>
      <c r="T19"/>
    </row>
    <row r="20" spans="2:35" ht="39.75" customHeight="1" x14ac:dyDescent="0.2">
      <c r="B20"/>
      <c r="C20" s="152" t="s">
        <v>392</v>
      </c>
      <c r="D20"/>
      <c r="E20"/>
      <c r="F20"/>
      <c r="G20"/>
      <c r="H20"/>
      <c r="I20"/>
      <c r="J20"/>
      <c r="K20"/>
      <c r="L20"/>
      <c r="M20" s="135" t="s">
        <v>393</v>
      </c>
      <c r="N20" s="143" t="s">
        <v>394</v>
      </c>
      <c r="O20"/>
      <c r="P20"/>
      <c r="Q20"/>
      <c r="R20"/>
      <c r="S20"/>
      <c r="T20"/>
    </row>
    <row r="21" spans="2:35" ht="30" customHeight="1" x14ac:dyDescent="0.2">
      <c r="B21" s="144" t="s">
        <v>390</v>
      </c>
      <c r="C21" s="146">
        <f>SUM(C17:I17)</f>
        <v>0</v>
      </c>
      <c r="D21"/>
      <c r="E21"/>
      <c r="F21"/>
      <c r="G21"/>
      <c r="H21"/>
      <c r="I21"/>
      <c r="J21"/>
      <c r="K21"/>
      <c r="L21" s="144" t="s">
        <v>390</v>
      </c>
      <c r="M21" s="146">
        <f>SUM(M17:P17)</f>
        <v>0</v>
      </c>
      <c r="N21" s="148">
        <f>SUM(Q17:T17)</f>
        <v>0</v>
      </c>
      <c r="O21"/>
      <c r="P21"/>
      <c r="Q21"/>
      <c r="R21"/>
      <c r="S21"/>
      <c r="T21"/>
    </row>
    <row r="22" spans="2:35" ht="30" customHeight="1" x14ac:dyDescent="0.2">
      <c r="B22" s="145" t="s">
        <v>391</v>
      </c>
      <c r="C22" s="149">
        <f>SUM(C18:I18)</f>
        <v>0</v>
      </c>
      <c r="D22"/>
      <c r="E22"/>
      <c r="F22"/>
      <c r="G22"/>
      <c r="H22"/>
      <c r="I22"/>
      <c r="J22"/>
      <c r="K22"/>
      <c r="L22" s="145" t="s">
        <v>391</v>
      </c>
      <c r="M22" s="149">
        <f>SUM(M18:P18)</f>
        <v>0</v>
      </c>
      <c r="N22" s="151">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17" t="s">
        <v>395</v>
      </c>
      <c r="C24" s="318"/>
      <c r="D24" s="319"/>
      <c r="E24"/>
      <c r="F24"/>
      <c r="G24"/>
      <c r="H24"/>
      <c r="I24"/>
      <c r="J24"/>
      <c r="K24"/>
      <c r="L24" s="317" t="s">
        <v>396</v>
      </c>
      <c r="M24" s="318"/>
      <c r="N24" s="319"/>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charges'!$A$14:$A$29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2020-01-27T13:41:27Z</cp:lastPrinted>
  <dcterms:created xsi:type="dcterms:W3CDTF">2018-03-23T09:00:35Z</dcterms:created>
  <dcterms:modified xsi:type="dcterms:W3CDTF">2021-04-29T12:59:34Z</dcterms:modified>
</cp:coreProperties>
</file>