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9B2A5278-CB65-4F24-BF4C-BE5995A365E9}" xr6:coauthVersionLast="45" xr6:coauthVersionMax="45" xr10:uidLastSave="{00000000-0000-0000-0000-000000000000}"/>
  <bookViews>
    <workbookView xWindow="-12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 r:id="rId15"/>
  </externalReferences>
  <definedNames>
    <definedName name="_xlnm._FilterDatabase" localSheetId="2" hidden="1">'Annex 2 EHV charges'!$A$10:$O$10</definedName>
    <definedName name="_xlnm._FilterDatabase" localSheetId="11" hidden="1">'SSC TPR unit rate lookup'!$A$28:$D$1205</definedName>
    <definedName name="OLE_LINK1" localSheetId="5">'Annex 3 Preserved charges'!#REF!</definedName>
    <definedName name="_xlnm.Print_Area" localSheetId="1">'Annex 1 LV, HV and UMS charges'!$A$2:$K$11</definedName>
    <definedName name="_xlnm.Print_Area" localSheetId="2">'Annex 2 EHV charges'!$A$2:$O$12</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charges'!$A$2:$J$12</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charges'!$A$2:$K$11</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charges'!$A$2:$I$12</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charges'!$2:$11</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E29" i="5"/>
  <c r="H29" i="5" l="1"/>
  <c r="A30" i="5" a="1"/>
  <c r="A30" i="5" s="1"/>
  <c r="D30" i="5" s="1"/>
  <c r="F29" i="5"/>
  <c r="C29" i="5"/>
  <c r="G29" i="5"/>
  <c r="D29" i="5"/>
  <c r="D24" i="4"/>
  <c r="C24" i="4"/>
  <c r="H24" i="4"/>
  <c r="B24" i="4"/>
  <c r="G24" i="4"/>
  <c r="F24" i="4"/>
  <c r="E24" i="4"/>
  <c r="A25" i="4" a="1"/>
  <c r="A25" i="4" s="1"/>
  <c r="B30" i="5" l="1"/>
  <c r="E30" i="5"/>
  <c r="H30" i="5"/>
  <c r="F30" i="5"/>
  <c r="A31" i="5" a="1"/>
  <c r="A31" i="5" s="1"/>
  <c r="C30" i="5"/>
  <c r="G30" i="5"/>
  <c r="G25" i="4"/>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<sst xmlns="http://schemas.openxmlformats.org/spreadsheetml/2006/main" count="2774" uniqueCount="602">
  <si>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</si>
  <si>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</si>
  <si>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</si>
  <si>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</si>
  <si>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</si>
  <si>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</si>
  <si>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</si>
  <si>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</si>
  <si>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</si>
  <si>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</si>
  <si>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</si>
  <si>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</si>
  <si>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</si>
  <si>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</si>
  <si>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</si>
  <si>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</si>
  <si>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</si>
  <si>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</si>
  <si>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</si>
  <si>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</si>
  <si>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</si>
  <si>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</si>
  <si>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</si>
  <si>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</si>
  <si>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</si>
  <si>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</si>
  <si>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</si>
  <si>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</si>
  <si>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</si>
  <si>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</si>
  <si>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</si>
  <si>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</si>
  <si>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</si>
  <si>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</si>
  <si>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</si>
  <si>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</si>
  <si>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</si>
  <si>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</si>
  <si>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</si>
  <si>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</si>
  <si>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</si>
  <si>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</si>
  <si>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</si>
  <si>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</si>
  <si>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</si>
  <si>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</si>
  <si>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</si>
  <si>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</si>
  <si>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</si>
  <si>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</si>
  <si>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</si>
  <si>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</si>
  <si>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</si>
  <si>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</si>
  <si>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</si>
  <si>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</si>
  <si>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</si>
  <si>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</si>
  <si>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</si>
  <si>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</si>
  <si>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</si>
  <si>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</si>
  <si>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</si>
  <si>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</si>
  <si>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</si>
  <si>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</si>
  <si>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</si>
  <si>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</si>
  <si>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</si>
  <si>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</si>
  <si>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</si>
  <si>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</si>
  <si>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</si>
  <si>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</si>
  <si>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</si>
  <si>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</si>
  <si>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</si>
  <si>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</si>
  <si>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</si>
  <si>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</si>
  <si>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</si>
  <si>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</si>
  <si>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</si>
  <si>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</si>
  <si>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</si>
  <si>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Monday to Friday 
November to February</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</si>
  <si>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</si>
  <si>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</si>
  <si>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</si>
  <si>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</si>
  <si>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</si>
  <si>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</si>
  <si>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</si>
  <si>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</si>
  <si>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</si>
  <si>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</si>
  <si>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</si>
  <si>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</si>
  <si>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</si>
  <si>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</si>
  <si>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</si>
  <si>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</si>
  <si>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</si>
  <si>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</si>
  <si>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</si>
  <si>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</si>
  <si>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</si>
  <si>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</si>
  <si>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</si>
  <si>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</si>
  <si>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</si>
  <si>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</si>
  <si>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</si>
  <si>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</si>
  <si>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</si>
  <si>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</si>
  <si>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</si>
  <si>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</si>
  <si>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</si>
  <si>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</si>
  <si>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</si>
  <si>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</si>
  <si>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</si>
  <si>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</si>
  <si>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</si>
  <si>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</si>
  <si>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</si>
  <si>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</si>
  <si>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</si>
  <si>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</si>
  <si>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</si>
  <si>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</si>
  <si>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</si>
  <si>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</si>
  <si>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</si>
  <si>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</si>
  <si>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</si>
  <si>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</si>
  <si>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</si>
  <si>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</si>
  <si>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</si>
  <si>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</si>
  <si>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</si>
  <si>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</si>
  <si>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</si>
  <si>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</si>
  <si>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</si>
  <si>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</si>
  <si>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</si>
  <si>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</si>
  <si>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</si>
  <si>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</si>
  <si>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</si>
  <si>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</si>
  <si>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</si>
  <si>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</si>
  <si>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</si>
  <si>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</si>
  <si>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</si>
  <si>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</si>
  <si>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</si>
  <si>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</si>
  <si>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</si>
  <si>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</si>
  <si>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</si>
  <si>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</si>
  <si>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</si>
  <si>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</si>
  <si>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</si>
  <si>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</si>
  <si>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</si>
  <si>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</si>
  <si>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</si>
  <si>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</si>
  <si>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</si>
  <si>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</si>
  <si>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</si>
  <si>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</si>
  <si>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</si>
  <si>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</si>
  <si>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</si>
  <si>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</si>
  <si>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</si>
  <si>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</si>
  <si>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</si>
  <si>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</si>
  <si>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</si>
  <si>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</si>
  <si>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</si>
  <si>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</si>
  <si>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</si>
  <si>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</si>
  <si>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</si>
  <si>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</si>
  <si>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</si>
  <si>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</si>
  <si>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</si>
  <si>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</si>
  <si>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</si>
  <si>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</si>
  <si>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</si>
  <si>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</si>
  <si>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</si>
  <si>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</si>
  <si>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</si>
  <si>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</si>
  <si>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</si>
  <si>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</si>
  <si>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</si>
  <si>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</si>
  <si>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</si>
  <si>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</si>
  <si>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</si>
  <si>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</si>
  <si>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</si>
  <si>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</si>
  <si>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</si>
  <si>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</si>
  <si>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</si>
  <si>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</si>
  <si>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</si>
  <si>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</si>
  <si>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</si>
  <si>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</si>
  <si>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</si>
  <si>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</si>
  <si>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</si>
  <si>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</si>
  <si>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</si>
  <si>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</si>
  <si>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</si>
  <si>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</si>
  <si>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</si>
  <si>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</si>
  <si>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</si>
  <si>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</si>
  <si>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</si>
  <si>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</si>
  <si>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</si>
  <si>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</si>
  <si>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</si>
  <si>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</si>
  <si>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</si>
  <si>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</si>
  <si>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</si>
  <si>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</si>
  <si>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</si>
  <si>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</si>
  <si>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</si>
  <si>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</si>
  <si>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</si>
  <si>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</si>
  <si>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</si>
  <si>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</si>
  <si>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</si>
  <si>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</si>
  <si>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</si>
  <si>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</si>
  <si>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</si>
  <si>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</si>
  <si>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</si>
  <si>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</si>
  <si>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</si>
  <si>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</si>
  <si>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</si>
  <si>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</si>
  <si>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</si>
  <si>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</si>
  <si>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</si>
  <si>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</si>
  <si>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</si>
  <si>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</si>
  <si>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</si>
  <si>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</si>
  <si>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</si>
  <si>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</si>
  <si>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</si>
  <si>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</si>
  <si>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</si>
  <si>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</si>
  <si>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</si>
  <si>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</si>
  <si>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</si>
  <si>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</si>
  <si>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</si>
  <si>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</si>
  <si>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</si>
  <si>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</si>
  <si>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</si>
  <si>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</si>
  <si>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</si>
  <si>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</si>
  <si>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</si>
  <si>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</si>
  <si>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</si>
  <si>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</si>
  <si>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</si>
  <si>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</si>
  <si>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</si>
  <si>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</si>
  <si>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</si>
  <si>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</si>
  <si>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</si>
  <si>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</si>
  <si>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</si>
  <si>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</si>
  <si>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</si>
  <si>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</si>
  <si>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</si>
  <si>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</si>
  <si>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</si>
  <si>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</si>
  <si>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</si>
  <si>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</si>
  <si>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</si>
  <si>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</si>
  <si>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</si>
  <si>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</si>
  <si>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</si>
  <si>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</si>
  <si>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</si>
  <si>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</si>
  <si>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</si>
  <si>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</si>
  <si>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</si>
  <si>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</si>
  <si>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</si>
  <si>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</si>
  <si>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</si>
  <si>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</si>
  <si>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</si>
  <si>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</si>
  <si>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</si>
  <si>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</si>
  <si>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</si>
  <si>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</si>
  <si>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</si>
  <si>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</si>
  <si>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</si>
  <si>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</si>
  <si>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</si>
  <si>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</si>
  <si>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</si>
  <si>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</si>
  <si>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</si>
  <si>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</si>
  <si>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</si>
  <si>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</si>
  <si>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</si>
  <si>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</si>
  <si>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</si>
  <si>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</si>
  <si>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</si>
  <si>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</si>
  <si>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</si>
  <si>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</si>
  <si>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</si>
  <si>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</si>
  <si>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</si>
  <si>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</si>
  <si>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</si>
  <si>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</si>
  <si>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</si>
  <si>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</si>
  <si>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</si>
  <si>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</si>
  <si>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</si>
  <si>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</si>
  <si>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</si>
  <si>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</si>
  <si>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</si>
  <si>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</si>
  <si>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</si>
  <si>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</si>
  <si>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</si>
  <si>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</si>
  <si>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</si>
  <si>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</si>
  <si>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</si>
  <si>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</si>
  <si>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</si>
  <si>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</si>
  <si>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</si>
  <si>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</si>
  <si>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</si>
  <si>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</si>
  <si>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</si>
  <si>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</si>
  <si>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</si>
  <si>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</si>
  <si>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</si>
  <si>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</si>
  <si>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</si>
  <si>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</si>
  <si>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</si>
  <si>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</si>
  <si>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</si>
  <si>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</si>
  <si>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</si>
  <si>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</si>
  <si>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</si>
  <si>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</si>
  <si>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</si>
  <si>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</si>
  <si>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</si>
  <si>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</si>
  <si>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</si>
  <si>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</si>
  <si>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</si>
  <si>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</si>
  <si>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</si>
  <si>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</si>
  <si>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</si>
  <si>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</si>
  <si>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</si>
  <si>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</si>
  <si>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</si>
  <si>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</si>
  <si>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</si>
  <si>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</si>
  <si>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</si>
  <si>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</si>
  <si>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</si>
  <si>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</si>
  <si>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</si>
  <si>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</si>
  <si>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</si>
  <si>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</si>
  <si>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</si>
  <si>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</si>
  <si>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</si>
  <si>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</si>
  <si>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</si>
  <si>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</si>
  <si>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</si>
  <si>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</si>
  <si>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</si>
  <si>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</si>
  <si>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</si>
  <si>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</si>
  <si>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</si>
  <si>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</si>
  <si>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</si>
  <si>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</si>
  <si>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</si>
  <si>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</si>
  <si>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</si>
  <si>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</si>
  <si>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</si>
  <si>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</si>
  <si>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</si>
  <si>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</si>
  <si>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</si>
  <si>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</si>
  <si>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</si>
  <si>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</si>
  <si>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</si>
  <si>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</si>
  <si>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</si>
  <si>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</si>
  <si>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</si>
  <si>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</si>
  <si>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</si>
  <si>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</si>
  <si>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</si>
  <si>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</si>
  <si>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</si>
  <si>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</si>
  <si>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</si>
  <si>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</si>
  <si>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</si>
  <si>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</si>
  <si>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</si>
  <si>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</si>
  <si>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</si>
  <si>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</si>
  <si>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</si>
  <si>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</si>
  <si>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</si>
  <si>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</si>
  <si>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</si>
  <si>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</si>
  <si>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</si>
  <si>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</si>
  <si>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</si>
  <si>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</si>
  <si>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</si>
  <si>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</si>
  <si>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</si>
  <si>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</si>
  <si>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</si>
  <si>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</si>
  <si>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</si>
  <si>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</si>
  <si>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</si>
  <si>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</si>
  <si>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</si>
  <si>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</si>
  <si>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</si>
  <si>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</si>
  <si>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</si>
  <si>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</si>
  <si>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</si>
  <si>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</si>
  <si>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</si>
  <si>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</si>
  <si>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</si>
  <si>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</si>
  <si>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</si>
  <si>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</si>
  <si>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</si>
  <si>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</si>
  <si>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</si>
  <si>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</si>
  <si>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</si>
  <si>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</si>
  <si>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</si>
  <si>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</si>
  <si>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</si>
  <si>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</si>
  <si>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</si>
  <si>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Monday to Friday 
(Including Bank Holidays)
June to August Inclusive</t>
  </si>
  <si>
    <t>Monday to Friday 
(Including Bank Holidays)
March, April, May and September, October</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</si>
  <si>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</si>
  <si>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</si>
  <si>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</si>
  <si>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</si>
  <si>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</si>
  <si>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</si>
  <si>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</si>
  <si>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</si>
  <si>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</si>
  <si>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</si>
  <si>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</si>
  <si>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</si>
  <si>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08.00 - 22.30</t>
  </si>
  <si>
    <t>00.00 - 08.00
22.30 - 00.00</t>
  </si>
  <si>
    <t>16.30 - 19.30</t>
  </si>
  <si>
    <t>08.00 - 16.30
19.30 - 22.30</t>
  </si>
  <si>
    <t>16.00 - 20.00</t>
  </si>
  <si>
    <t>00.00 - 16.00
20.00 - 00.00</t>
  </si>
  <si>
    <t>All the above times are in UK Clock time</t>
  </si>
  <si>
    <t>16:00 – 19:00</t>
  </si>
  <si>
    <t>00:00-16:00
20:00-00:00</t>
  </si>
  <si>
    <t>16:30 - 19:30</t>
  </si>
  <si>
    <t>Monday to Friday 
(Including Bank Holidays)
March to May, &amp; September to October, Inclusive</t>
  </si>
  <si>
    <t>23:30 – 07:30</t>
  </si>
  <si>
    <t>07:30 – 23:30</t>
  </si>
  <si>
    <t>20:00 – 23:30</t>
  </si>
  <si>
    <t>07:30 – 16:00
19:00 – 20:00</t>
  </si>
  <si>
    <t>Monday to Friday 
March to October</t>
  </si>
  <si>
    <t>231, 232, 235, 245, 368, 376</t>
  </si>
  <si>
    <t>233, 234, 236, 369, 375, 377</t>
  </si>
  <si>
    <t>230, 244</t>
  </si>
  <si>
    <t>630, 631</t>
  </si>
  <si>
    <t>M15, M16, M17, M18, M19, M48, M49, M50, M51, M52 ,M81, M82, M83, M84, M85</t>
  </si>
  <si>
    <t>837, 838</t>
  </si>
  <si>
    <t>982, 981, 856</t>
  </si>
  <si>
    <t>231, 232, 235</t>
  </si>
  <si>
    <t>233, 234, 236</t>
  </si>
  <si>
    <t>M15, M16, M17, M18, M19</t>
  </si>
  <si>
    <t>245, 368, 376</t>
  </si>
  <si>
    <t>369, 375, 377</t>
  </si>
  <si>
    <t>M48, M49, M50, M51, M52</t>
  </si>
  <si>
    <t>982, 981</t>
  </si>
  <si>
    <t>M81, M82, M83, M84, M85</t>
  </si>
  <si>
    <t>Open LLFCs / LDNO unique billing identifier</t>
  </si>
  <si>
    <t>Supplier of Last Resort 
Fixed charge adder*
p/MPAN/day</t>
  </si>
  <si>
    <t>Excess Supplier of Last Resort 
Fixed charge adder**
p/MPAN/day</t>
  </si>
  <si>
    <t>Eligible Bad Debt
Fixed charge adder***
p/MPAN/day</t>
  </si>
  <si>
    <t>0, 1, 2</t>
  </si>
  <si>
    <t>0, 3, 4, 5-8</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</si>
  <si>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</si>
  <si>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</si>
  <si>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</si>
  <si>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230, 231, 232, 233, 234, 235, 236, 837, 838, M15, M16, M17, M18, M19</t>
  </si>
  <si>
    <t>368, 369, 375, 376, 377, 630, 981, 982, M48, M49, M50, M51, M52</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</si>
  <si>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</si>
  <si>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</si>
  <si>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</si>
  <si>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</si>
  <si>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</si>
  <si>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</si>
  <si>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</si>
  <si>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</si>
  <si>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</si>
  <si>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</si>
  <si>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</si>
  <si>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</si>
  <si>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</si>
  <si>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</si>
  <si>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</si>
  <si>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</si>
  <si>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</si>
  <si>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</si>
  <si>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</si>
  <si>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</si>
  <si>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</si>
  <si>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</si>
  <si>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0, 1, 8</t>
  </si>
  <si>
    <t>0, 8</t>
  </si>
  <si>
    <t>Fulcrum Electricity Assets Limited - GSP_M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</si>
</sst>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 numFmtId="181" formatCode="0.00;\(0.00\);"/>
    <numFmt numFmtId="182" formatCode="0.000;\(0.000\);"/>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indexed="8"/>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theme="0" tint="-0.249977111117893"/>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8" fillId="0" borderId="0"/>
    <xf numFmtId="0" fontId="3" fillId="0" borderId="0"/>
    <xf numFmtId="43" fontId="3" fillId="0" borderId="0" applyFont="0" applyFill="0" applyBorder="0" applyAlignment="0" applyProtection="0"/>
    <xf numFmtId="0" fontId="1" fillId="0" borderId="0"/>
    <xf numFmtId="0" fontId="1" fillId="0" borderId="0" applyNumberFormat="0" applyFill="0" applyBorder="0" applyAlignment="0" applyProtection="0">
      <alignment horizontal="left"/>
    </xf>
    <xf numFmtId="0" fontId="10" fillId="2"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cellStyleXfs>
  <cellXfs count="322">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7" fillId="0" borderId="6" xfId="0" applyFont="1" applyBorder="1" applyAlignment="1">
      <alignment horizontal="left" vertical="top" wrapText="1" shrinkToFit="1"/>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0" fontId="12" fillId="30" borderId="6" xfId="0" applyFont="1" applyFill="1" applyBorder="1" applyAlignment="1">
      <alignment vertical="center" wrapText="1"/>
    </xf>
    <xf numFmtId="0" fontId="12" fillId="12" borderId="6" xfId="0" applyFont="1" applyFill="1" applyBorder="1" applyAlignment="1">
      <alignment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0" fontId="3" fillId="0" borderId="8" xfId="0" applyFont="1" applyBorder="1" applyAlignment="1">
      <alignment horizontal="center" vertical="center" wrapText="1"/>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7" xfId="0" applyFont="1" applyBorder="1" applyAlignment="1">
      <alignment vertical="center" wrapText="1"/>
    </xf>
    <xf numFmtId="0" fontId="3" fillId="38" borderId="7" xfId="0" applyFont="1" applyFill="1" applyBorder="1" applyAlignment="1">
      <alignment horizontal="center" vertical="center" wrapText="1"/>
    </xf>
    <xf numFmtId="0" fontId="3" fillId="38" borderId="6" xfId="0" applyFont="1" applyFill="1" applyBorder="1" applyAlignment="1">
      <alignment horizontal="center" vertical="center" wrapText="1"/>
    </xf>
    <xf numFmtId="0" fontId="12" fillId="0" borderId="6" xfId="0" applyFont="1" applyBorder="1" applyAlignment="1">
      <alignment vertical="center" wrapText="1"/>
    </xf>
    <xf numFmtId="0" fontId="12" fillId="11" borderId="0" xfId="0" applyFont="1" applyFill="1" applyBorder="1" applyAlignment="1">
      <alignment horizontal="left" vertical="center" wrapText="1" indent="1"/>
    </xf>
    <xf numFmtId="0" fontId="3" fillId="11" borderId="8"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0" borderId="7" xfId="14" applyBorder="1" applyAlignment="1">
      <alignment horizontal="center" vertical="center" wrapText="1"/>
    </xf>
    <xf numFmtId="0" fontId="3" fillId="18" borderId="6" xfId="14" applyFill="1" applyBorder="1" applyAlignment="1">
      <alignment horizontal="center" vertical="center" wrapText="1"/>
    </xf>
    <xf numFmtId="0" fontId="3" fillId="0" borderId="6" xfId="14" quotePrefix="1" applyBorder="1" applyAlignment="1">
      <alignment horizontal="center" vertical="center" wrapText="1"/>
    </xf>
    <xf numFmtId="0" fontId="12" fillId="12" borderId="6" xfId="0" applyFont="1" applyFill="1" applyBorder="1" applyAlignment="1">
      <alignment horizontal="center" vertical="center" wrapText="1"/>
    </xf>
    <xf numFmtId="0" fontId="7" fillId="10" borderId="0" xfId="13" applyFill="1" applyAlignment="1" applyProtection="1">
      <alignment vertical="center"/>
    </xf>
    <xf numFmtId="3" fontId="8" fillId="19" borderId="6" xfId="14" quotePrefix="1" applyNumberFormat="1" applyFont="1" applyFill="1" applyBorder="1" applyAlignment="1" applyProtection="1">
      <alignment horizontal="left" vertical="top" wrapText="1"/>
      <protection locked="0"/>
    </xf>
    <xf numFmtId="0" fontId="14" fillId="11" borderId="6" xfId="0" applyFont="1" applyFill="1" applyBorder="1" applyAlignment="1" applyProtection="1">
      <alignment horizontal="center" vertical="center" wrapText="1"/>
      <protection locked="0"/>
    </xf>
    <xf numFmtId="164" fontId="14" fillId="20" borderId="6" xfId="0" applyNumberFormat="1" applyFont="1" applyFill="1" applyBorder="1" applyAlignment="1" applyProtection="1">
      <alignment horizontal="center" vertical="center"/>
      <protection locked="0"/>
    </xf>
    <xf numFmtId="181" fontId="14" fillId="21" borderId="6" xfId="0"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left" vertical="top" wrapText="1"/>
      <protection locked="0"/>
    </xf>
    <xf numFmtId="49" fontId="8" fillId="19" borderId="6" xfId="0" quotePrefix="1" applyNumberFormat="1" applyFont="1" applyFill="1" applyBorder="1" applyAlignment="1" applyProtection="1">
      <alignment horizontal="left" vertical="top" wrapText="1"/>
      <protection locked="0"/>
    </xf>
    <xf numFmtId="0" fontId="14" fillId="19" borderId="6" xfId="0" applyFont="1" applyFill="1" applyBorder="1" applyAlignment="1" applyProtection="1">
      <alignment horizontal="left" vertical="top" wrapText="1"/>
      <protection locked="0"/>
    </xf>
    <xf numFmtId="0" fontId="12" fillId="12" borderId="6" xfId="17" applyFont="1" applyFill="1" applyBorder="1" applyAlignment="1" applyProtection="1">
      <alignment vertical="center" wrapText="1"/>
      <protection locked="0"/>
    </xf>
    <xf numFmtId="0" fontId="12" fillId="30" borderId="6" xfId="14" applyFont="1" applyFill="1" applyBorder="1" applyAlignment="1">
      <alignment vertical="center" wrapText="1"/>
    </xf>
    <xf numFmtId="0" fontId="12" fillId="12" borderId="6" xfId="14" applyFont="1" applyFill="1" applyBorder="1" applyAlignment="1">
      <alignment vertical="center" wrapText="1"/>
    </xf>
    <xf numFmtId="0" fontId="14" fillId="11" borderId="6" xfId="14" applyNumberFormat="1" applyFont="1" applyFill="1" applyBorder="1" applyAlignment="1" applyProtection="1">
      <alignment horizontal="center" vertical="center" wrapText="1"/>
      <protection locked="0"/>
    </xf>
    <xf numFmtId="182" fontId="14" fillId="21" borderId="6" xfId="14" applyNumberFormat="1" applyFont="1" applyFill="1" applyBorder="1" applyAlignment="1" applyProtection="1">
      <alignment horizontal="center" vertical="center"/>
      <protection locked="0"/>
    </xf>
    <xf numFmtId="181" fontId="14" fillId="21" borderId="6" xfId="14" applyNumberFormat="1" applyFont="1" applyFill="1" applyBorder="1" applyAlignment="1" applyProtection="1">
      <alignment horizontal="center" vertical="center"/>
      <protection locked="0"/>
    </xf>
    <xf numFmtId="182" fontId="15" fillId="13" borderId="6" xfId="14" applyNumberFormat="1" applyFont="1" applyFill="1" applyBorder="1" applyAlignment="1" applyProtection="1">
      <alignment horizontal="center" vertical="center"/>
      <protection locked="0"/>
    </xf>
    <xf numFmtId="182" fontId="14" fillId="14" borderId="6" xfId="14" applyNumberFormat="1" applyFont="1" applyFill="1" applyBorder="1" applyAlignment="1" applyProtection="1">
      <alignment horizontal="center" vertical="center"/>
      <protection locked="0"/>
    </xf>
    <xf numFmtId="182" fontId="15" fillId="15"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66" fontId="14" fillId="20"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0" fontId="30" fillId="0" borderId="6" xfId="16" applyFont="1" applyFill="1" applyBorder="1" applyAlignment="1" applyProtection="1">
      <alignment horizontal="center" vertical="center" wrapText="1"/>
    </xf>
    <xf numFmtId="182" fontId="14" fillId="21" borderId="6" xfId="14" applyNumberFormat="1" applyFont="1" applyFill="1" applyBorder="1" applyAlignment="1" applyProtection="1">
      <alignment horizontal="center" vertical="center"/>
      <protection locked="0"/>
    </xf>
    <xf numFmtId="181" fontId="14" fillId="21" borderId="6" xfId="14" applyNumberFormat="1" applyFont="1" applyFill="1" applyBorder="1" applyAlignment="1" applyProtection="1">
      <alignment horizontal="center" vertical="center"/>
      <protection locked="0"/>
    </xf>
    <xf numFmtId="182" fontId="15" fillId="13" borderId="6" xfId="14" applyNumberFormat="1" applyFont="1" applyFill="1" applyBorder="1" applyAlignment="1" applyProtection="1">
      <alignment horizontal="center" vertical="center"/>
      <protection locked="0"/>
    </xf>
    <xf numFmtId="182" fontId="14" fillId="14" borderId="6" xfId="14" applyNumberFormat="1" applyFont="1" applyFill="1" applyBorder="1" applyAlignment="1" applyProtection="1">
      <alignment horizontal="center" vertical="center"/>
      <protection locked="0"/>
    </xf>
    <xf numFmtId="182" fontId="15" fillId="15"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xf>
    <xf numFmtId="0" fontId="14" fillId="19" borderId="6" xfId="0" applyNumberFormat="1" applyFont="1" applyFill="1" applyBorder="1" applyAlignment="1" applyProtection="1">
      <alignment horizontal="center" vertical="center" wrapText="1"/>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6" xfId="0" applyFont="1" applyBorder="1" applyAlignment="1">
      <alignment horizontal="left" vertical="center" wrapText="1"/>
    </xf>
    <xf numFmtId="0" fontId="3" fillId="38" borderId="6" xfId="0" applyFont="1" applyFill="1" applyBorder="1" applyAlignment="1">
      <alignment horizontal="center" vertical="center" wrapTex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0" borderId="6" xfId="0" applyFont="1" applyBorder="1" applyAlignment="1">
      <alignmen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12" fillId="0" borderId="8" xfId="14" applyFont="1" applyBorder="1" applyAlignment="1">
      <alignment horizontal="left" vertical="center" wrapText="1"/>
    </xf>
    <xf numFmtId="0" fontId="12" fillId="0" borderId="9" xfId="14"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cellXfs>
  <cellStyles count="24">
    <cellStyle name="40% - Accent1" xfId="8" builtinId="31"/>
    <cellStyle name="40% - Accent1 2" xfId="22" xr:uid="{591C683B-8B0D-4226-9AB8-0ED7C2145530}"/>
    <cellStyle name="40% - Accent4" xfId="11" builtinId="43"/>
    <cellStyle name="40% - Accent4 2" xfId="23" xr:uid="{4D7C647B-799A-4AA0-85C9-2E5E246BBF49}"/>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8" xr:uid="{7522A2FD-E3A7-479D-858F-A408072C3231}"/>
    <cellStyle name="Heading 2" xfId="2" builtinId="17"/>
    <cellStyle name="Heading 3" xfId="3" builtinId="18"/>
    <cellStyle name="Heading 4" xfId="4" builtinId="19"/>
    <cellStyle name="Hyperlink" xfId="13" builtinId="8"/>
    <cellStyle name="Input" xfId="6" builtinId="20"/>
    <cellStyle name="Neutral" xfId="5" builtinId="28"/>
    <cellStyle name="Neutral 2" xfId="21" xr:uid="{348CB231-405B-4717-AC7D-BD0EBCFCF51F}"/>
    <cellStyle name="Normal" xfId="0" builtinId="0"/>
    <cellStyle name="Normal 2" xfId="14" xr:uid="{00000000-0005-0000-0000-00000F000000}"/>
    <cellStyle name="Normal 3" xfId="19" xr:uid="{2DCFD079-65EE-4F47-96E2-CC413332AE02}"/>
    <cellStyle name="Normal 4" xfId="17" xr:uid="{BE137C22-66E1-4EC8-96A7-7E978EE45F92}"/>
    <cellStyle name="Normal_Sheet1" xfId="16" xr:uid="{6BB6C2CA-95DC-4B1D-87EC-9B3748DD56E7}"/>
    <cellStyle name="Text_CEPATNEI" xfId="20" xr:uid="{BF43676B-CE81-42A4-BDCB-5EA5F79DC22F}"/>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NO/IPNL/GSP%20M%20-%20Schedule%20of%20Charges%20and%20other%20tables%20IPNL%20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Annex 7 Pass-Through Costs"/>
      <sheetName val="Nodal prices"/>
      <sheetName val="SSC TPR unit rate lookup"/>
      <sheetName val="Charge Calculator"/>
    </sheetNames>
    <sheetDataSet>
      <sheetData sheetId="0">
        <row r="4">
          <cell r="B4" t="str">
            <v>Independent Power Networks Limited _M</v>
          </cell>
          <cell r="D4" t="str">
            <v>01/04/2021</v>
          </cell>
          <cell r="E4" t="str">
            <v>31/03/2022</v>
          </cell>
          <cell r="F4" t="str">
            <v>Final</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601</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20" t="s">
        <v>8</v>
      </c>
      <c r="C7" s="220"/>
      <c r="D7" s="220"/>
      <c r="E7" s="220"/>
    </row>
    <row r="8" spans="1:8" ht="30" customHeight="1" x14ac:dyDescent="0.2">
      <c r="A8" s="11" t="s">
        <v>9</v>
      </c>
      <c r="B8" s="221" t="s">
        <v>520</v>
      </c>
      <c r="C8" s="221"/>
      <c r="D8" s="221"/>
      <c r="E8" s="221"/>
    </row>
    <row r="9" spans="1:8" ht="30" customHeight="1" x14ac:dyDescent="0.2">
      <c r="A9" s="11" t="s">
        <v>10</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GSP_M Licence area.</v>
      </c>
      <c r="C9" s="222"/>
      <c r="D9" s="222"/>
      <c r="E9" s="222"/>
    </row>
    <row r="10" spans="1:8" ht="30" customHeight="1" x14ac:dyDescent="0.2">
      <c r="A10" s="11" t="s">
        <v>11</v>
      </c>
      <c r="B10" s="221" t="s">
        <v>12</v>
      </c>
      <c r="C10" s="221"/>
      <c r="D10" s="221"/>
      <c r="E10" s="221"/>
    </row>
    <row r="11" spans="1:8" ht="61.5" customHeight="1" x14ac:dyDescent="0.2">
      <c r="A11" s="11" t="s">
        <v>13</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
      <c r="A12" s="11" t="s">
        <v>14</v>
      </c>
      <c r="B12" s="221" t="s">
        <v>400</v>
      </c>
      <c r="C12" s="221"/>
      <c r="D12" s="221"/>
      <c r="E12" s="221"/>
    </row>
    <row r="13" spans="1:8" ht="33.75" customHeight="1" x14ac:dyDescent="0.2">
      <c r="A13" s="11" t="s">
        <v>15</v>
      </c>
      <c r="B13" s="22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GSP_M Licence area.</v>
      </c>
      <c r="C13" s="222"/>
      <c r="D13" s="222"/>
      <c r="E13" s="222"/>
    </row>
    <row r="14" spans="1:8" ht="29.25" customHeight="1" x14ac:dyDescent="0.2">
      <c r="A14" s="11" t="s">
        <v>16</v>
      </c>
      <c r="B14" s="222" t="s">
        <v>401</v>
      </c>
      <c r="C14" s="222"/>
      <c r="D14" s="222"/>
      <c r="E14" s="222"/>
    </row>
    <row r="15" spans="1:8" ht="30" customHeight="1" x14ac:dyDescent="0.2">
      <c r="A15" s="11" t="s">
        <v>17</v>
      </c>
      <c r="B15" s="222" t="s">
        <v>18</v>
      </c>
      <c r="C15" s="222"/>
      <c r="D15" s="222"/>
      <c r="E15" s="222"/>
    </row>
    <row r="16" spans="1:8" ht="30" customHeight="1" x14ac:dyDescent="0.2">
      <c r="A16" s="11" t="s">
        <v>19</v>
      </c>
      <c r="B16" s="222" t="s">
        <v>20</v>
      </c>
      <c r="C16" s="222"/>
      <c r="D16" s="222"/>
      <c r="E16" s="222"/>
    </row>
    <row r="17" spans="1:5" x14ac:dyDescent="0.2">
      <c r="A17" s="3"/>
      <c r="B17" s="3"/>
      <c r="C17" s="3"/>
      <c r="D17" s="3"/>
      <c r="E17" s="3"/>
    </row>
    <row r="18" spans="1:5" ht="15" x14ac:dyDescent="0.2">
      <c r="A18" s="12" t="s">
        <v>21</v>
      </c>
      <c r="B18" s="3"/>
      <c r="C18" s="3"/>
      <c r="D18" s="3"/>
      <c r="E18" s="3"/>
    </row>
    <row r="19" spans="1:5" ht="15" x14ac:dyDescent="0.2">
      <c r="A19" s="10"/>
      <c r="B19" s="225"/>
      <c r="C19" s="225"/>
      <c r="D19" s="225"/>
      <c r="E19" s="225"/>
    </row>
    <row r="20" spans="1:5" ht="32.25" customHeight="1" x14ac:dyDescent="0.2">
      <c r="A20" s="223" t="s">
        <v>22</v>
      </c>
      <c r="B20" s="224"/>
      <c r="C20" s="224"/>
      <c r="D20" s="224"/>
      <c r="E20" s="224"/>
    </row>
    <row r="21" spans="1:5" x14ac:dyDescent="0.2">
      <c r="A21" s="3"/>
      <c r="B21" s="3"/>
      <c r="C21" s="3"/>
      <c r="D21" s="3"/>
      <c r="E21" s="3"/>
    </row>
    <row r="22" spans="1:5" ht="15" x14ac:dyDescent="0.2">
      <c r="A22" s="13" t="s">
        <v>23</v>
      </c>
      <c r="B22" s="3"/>
      <c r="C22" s="3"/>
      <c r="D22" s="3"/>
      <c r="E22" s="3"/>
    </row>
    <row r="23" spans="1:5" ht="15" x14ac:dyDescent="0.2">
      <c r="A23" s="14"/>
      <c r="B23" s="225"/>
      <c r="C23" s="225"/>
      <c r="D23" s="225"/>
      <c r="E23" s="225"/>
    </row>
    <row r="24" spans="1:5" ht="28.5" customHeight="1" x14ac:dyDescent="0.2">
      <c r="A24" s="223" t="s">
        <v>24</v>
      </c>
      <c r="B24" s="224"/>
      <c r="C24" s="224"/>
      <c r="D24" s="224"/>
      <c r="E24" s="224"/>
    </row>
    <row r="25" spans="1:5" ht="28.5" customHeight="1" x14ac:dyDescent="0.2">
      <c r="A25" s="226" t="s">
        <v>25</v>
      </c>
      <c r="B25" s="226"/>
      <c r="C25" s="226"/>
      <c r="D25" s="226"/>
      <c r="E25" s="226"/>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topLeftCell="A13" zoomScale="85" zoomScaleNormal="85" zoomScaleSheetLayoutView="100" workbookViewId="0">
      <selection activeCell="K28" sqref="K28:K31"/>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8"/>
      <c r="C1" s="229"/>
      <c r="D1" s="229"/>
    </row>
    <row r="2" spans="1:14" ht="27" customHeight="1" x14ac:dyDescent="0.2">
      <c r="A2" s="230" t="str">
        <f>Overview!B4&amp;"  - Effective From "&amp;Overview!D4&amp;" - FINAL LV &amp; HV Charges"</f>
        <v>Fulcrum Electricity Assets Limited - GSP_M  - Effective From 1 April 2021 - FINAL LV &amp; HV Charges</v>
      </c>
      <c r="B2" s="230"/>
      <c r="C2" s="230"/>
      <c r="D2" s="230"/>
      <c r="E2" s="230"/>
      <c r="F2" s="230"/>
      <c r="G2" s="230"/>
      <c r="H2" s="230"/>
      <c r="I2" s="230"/>
      <c r="J2" s="230"/>
      <c r="K2" s="230"/>
    </row>
    <row r="3" spans="1:14" s="24" customFormat="1" ht="15" customHeight="1" x14ac:dyDescent="0.2">
      <c r="A3" s="22"/>
      <c r="B3" s="22"/>
      <c r="C3" s="22"/>
      <c r="D3" s="22"/>
      <c r="E3" s="22"/>
      <c r="F3" s="22"/>
      <c r="G3" s="22"/>
      <c r="H3" s="22"/>
      <c r="I3" s="22"/>
      <c r="J3" s="22"/>
      <c r="K3" s="22"/>
      <c r="L3" s="23"/>
      <c r="M3" s="23"/>
    </row>
    <row r="4" spans="1:14" ht="27" customHeight="1" x14ac:dyDescent="0.2">
      <c r="A4" s="231" t="s">
        <v>525</v>
      </c>
      <c r="B4" s="231"/>
      <c r="C4" s="231"/>
      <c r="D4" s="231"/>
      <c r="E4" s="231"/>
      <c r="F4" s="22"/>
      <c r="G4" s="232" t="s">
        <v>526</v>
      </c>
      <c r="H4" s="233"/>
      <c r="I4" s="233"/>
      <c r="J4" s="233"/>
      <c r="K4" s="234"/>
    </row>
    <row r="5" spans="1:14" ht="28.5" customHeight="1" x14ac:dyDescent="0.2">
      <c r="A5" s="25" t="s">
        <v>27</v>
      </c>
      <c r="B5" s="26" t="s">
        <v>28</v>
      </c>
      <c r="C5" s="235" t="s">
        <v>29</v>
      </c>
      <c r="D5" s="236"/>
      <c r="E5" s="27" t="s">
        <v>30</v>
      </c>
      <c r="F5" s="22"/>
      <c r="G5" s="237"/>
      <c r="H5" s="238"/>
      <c r="I5" s="28" t="s">
        <v>31</v>
      </c>
      <c r="J5" s="29" t="s">
        <v>32</v>
      </c>
      <c r="K5" s="27" t="s">
        <v>30</v>
      </c>
      <c r="L5" s="22"/>
      <c r="N5" s="20"/>
    </row>
    <row r="6" spans="1:14" ht="65.25" customHeight="1" x14ac:dyDescent="0.2">
      <c r="A6" s="172" t="s">
        <v>33</v>
      </c>
      <c r="B6" s="30" t="s">
        <v>537</v>
      </c>
      <c r="C6" s="239" t="s">
        <v>538</v>
      </c>
      <c r="D6" s="239"/>
      <c r="E6" s="30" t="s">
        <v>536</v>
      </c>
      <c r="F6" s="22"/>
      <c r="G6" s="227" t="s">
        <v>521</v>
      </c>
      <c r="H6" s="227"/>
      <c r="I6" s="173"/>
      <c r="J6" s="30" t="s">
        <v>535</v>
      </c>
      <c r="K6" s="169" t="s">
        <v>536</v>
      </c>
      <c r="L6" s="22"/>
      <c r="N6" s="20"/>
    </row>
    <row r="7" spans="1:14" ht="65.25" customHeight="1" x14ac:dyDescent="0.2">
      <c r="A7" s="172" t="s">
        <v>35</v>
      </c>
      <c r="B7" s="170"/>
      <c r="C7" s="239" t="s">
        <v>539</v>
      </c>
      <c r="D7" s="239"/>
      <c r="E7" s="30" t="s">
        <v>540</v>
      </c>
      <c r="F7" s="22"/>
      <c r="G7" s="227" t="s">
        <v>34</v>
      </c>
      <c r="H7" s="227"/>
      <c r="I7" s="30" t="s">
        <v>537</v>
      </c>
      <c r="J7" s="169" t="s">
        <v>538</v>
      </c>
      <c r="K7" s="31" t="s">
        <v>536</v>
      </c>
      <c r="L7" s="22"/>
      <c r="N7" s="20"/>
    </row>
    <row r="8" spans="1:14" ht="65.25" customHeight="1" x14ac:dyDescent="0.2">
      <c r="A8" s="33" t="s">
        <v>36</v>
      </c>
      <c r="B8" s="240" t="s">
        <v>37</v>
      </c>
      <c r="C8" s="241"/>
      <c r="D8" s="241"/>
      <c r="E8" s="242"/>
      <c r="F8" s="22"/>
      <c r="G8" s="227" t="s">
        <v>522</v>
      </c>
      <c r="H8" s="227"/>
      <c r="I8" s="174"/>
      <c r="J8" s="169" t="s">
        <v>535</v>
      </c>
      <c r="K8" s="31" t="s">
        <v>536</v>
      </c>
      <c r="L8" s="22"/>
      <c r="N8" s="20"/>
    </row>
    <row r="9" spans="1:14" ht="65.25" customHeight="1" x14ac:dyDescent="0.2">
      <c r="A9" s="24"/>
      <c r="B9" s="24"/>
      <c r="C9" s="24"/>
      <c r="D9" s="24"/>
      <c r="E9" s="24"/>
      <c r="F9" s="22"/>
      <c r="G9" s="227" t="s">
        <v>523</v>
      </c>
      <c r="H9" s="227"/>
      <c r="I9" s="170"/>
      <c r="J9" s="31" t="s">
        <v>539</v>
      </c>
      <c r="K9" s="30" t="s">
        <v>543</v>
      </c>
      <c r="L9" s="22"/>
      <c r="N9" s="20"/>
    </row>
    <row r="10" spans="1:14" ht="65.25" customHeight="1" x14ac:dyDescent="0.2">
      <c r="F10" s="22"/>
      <c r="G10" s="227" t="s">
        <v>36</v>
      </c>
      <c r="H10" s="227"/>
      <c r="I10" s="227" t="s">
        <v>37</v>
      </c>
      <c r="J10" s="227"/>
      <c r="K10" s="227"/>
      <c r="L10" s="22"/>
      <c r="N10" s="20"/>
    </row>
    <row r="11" spans="1:14" s="24" customFormat="1" ht="12.75" customHeight="1" x14ac:dyDescent="0.2">
      <c r="A11" s="22"/>
      <c r="B11" s="22"/>
      <c r="C11" s="22"/>
      <c r="D11" s="22"/>
      <c r="E11" s="22"/>
      <c r="F11" s="22"/>
      <c r="G11" s="22"/>
      <c r="H11" s="22"/>
      <c r="I11" s="22"/>
      <c r="J11" s="22"/>
      <c r="K11" s="22"/>
      <c r="L11" s="23"/>
      <c r="M11" s="23"/>
    </row>
    <row r="12" spans="1:14" ht="69.75" customHeight="1" x14ac:dyDescent="0.2">
      <c r="A12" s="36" t="s">
        <v>38</v>
      </c>
      <c r="B12" s="130" t="s">
        <v>39</v>
      </c>
      <c r="C12" s="130" t="s">
        <v>40</v>
      </c>
      <c r="D12" s="46" t="s">
        <v>405</v>
      </c>
      <c r="E12" s="46" t="s">
        <v>406</v>
      </c>
      <c r="F12" s="46" t="s">
        <v>407</v>
      </c>
      <c r="G12" s="171" t="s">
        <v>41</v>
      </c>
      <c r="H12" s="171" t="s">
        <v>42</v>
      </c>
      <c r="I12" s="36" t="s">
        <v>43</v>
      </c>
      <c r="J12" s="171" t="s">
        <v>44</v>
      </c>
      <c r="K12" s="130" t="s">
        <v>45</v>
      </c>
    </row>
    <row r="13" spans="1:14" ht="30" x14ac:dyDescent="0.2">
      <c r="A13" s="191" t="s">
        <v>408</v>
      </c>
      <c r="B13" s="40" t="s">
        <v>551</v>
      </c>
      <c r="C13" s="194" t="s">
        <v>570</v>
      </c>
      <c r="D13" s="197">
        <v>5.5549999999999997</v>
      </c>
      <c r="E13" s="198">
        <v>1.8260000000000001</v>
      </c>
      <c r="F13" s="199">
        <v>1.1040000000000001</v>
      </c>
      <c r="G13" s="200">
        <v>6.58</v>
      </c>
      <c r="H13" s="196">
        <v>0</v>
      </c>
      <c r="I13" s="196">
        <v>0</v>
      </c>
      <c r="J13" s="195">
        <v>0</v>
      </c>
      <c r="K13" s="39"/>
    </row>
    <row r="14" spans="1:14" ht="15" x14ac:dyDescent="0.2">
      <c r="A14" s="191" t="s">
        <v>409</v>
      </c>
      <c r="B14" s="132"/>
      <c r="C14" s="194">
        <v>2</v>
      </c>
      <c r="D14" s="197">
        <v>5.5549999999999997</v>
      </c>
      <c r="E14" s="198">
        <v>1.8260000000000001</v>
      </c>
      <c r="F14" s="199">
        <v>1.1040000000000001</v>
      </c>
      <c r="G14" s="196">
        <v>0</v>
      </c>
      <c r="H14" s="196">
        <v>0</v>
      </c>
      <c r="I14" s="196">
        <v>0</v>
      </c>
      <c r="J14" s="195">
        <v>0</v>
      </c>
      <c r="K14" s="39"/>
    </row>
    <row r="15" spans="1:14" ht="30" x14ac:dyDescent="0.2">
      <c r="A15" s="191" t="s">
        <v>410</v>
      </c>
      <c r="B15" s="40" t="s">
        <v>552</v>
      </c>
      <c r="C15" s="194" t="s">
        <v>571</v>
      </c>
      <c r="D15" s="197">
        <v>6.1349999999999998</v>
      </c>
      <c r="E15" s="198">
        <v>1.927</v>
      </c>
      <c r="F15" s="199">
        <v>1.1120000000000001</v>
      </c>
      <c r="G15" s="200">
        <v>6.98</v>
      </c>
      <c r="H15" s="196">
        <v>0</v>
      </c>
      <c r="I15" s="196">
        <v>0</v>
      </c>
      <c r="J15" s="195">
        <v>0</v>
      </c>
      <c r="K15" s="39"/>
    </row>
    <row r="16" spans="1:14" ht="15" x14ac:dyDescent="0.2">
      <c r="A16" s="191" t="s">
        <v>411</v>
      </c>
      <c r="B16" s="132"/>
      <c r="C16" s="194">
        <v>4</v>
      </c>
      <c r="D16" s="197">
        <v>6.1349999999999998</v>
      </c>
      <c r="E16" s="198">
        <v>1.927</v>
      </c>
      <c r="F16" s="199">
        <v>1.1120000000000001</v>
      </c>
      <c r="G16" s="196">
        <v>0</v>
      </c>
      <c r="H16" s="196">
        <v>0</v>
      </c>
      <c r="I16" s="196">
        <v>0</v>
      </c>
      <c r="J16" s="195">
        <v>0</v>
      </c>
      <c r="K16" s="39"/>
    </row>
    <row r="17" spans="1:11" ht="15" x14ac:dyDescent="0.2">
      <c r="A17" s="191" t="s">
        <v>412</v>
      </c>
      <c r="B17" s="40" t="s">
        <v>553</v>
      </c>
      <c r="C17" s="194">
        <v>0</v>
      </c>
      <c r="D17" s="197">
        <v>5.0419999999999998</v>
      </c>
      <c r="E17" s="198">
        <v>1.724</v>
      </c>
      <c r="F17" s="199">
        <v>1.095</v>
      </c>
      <c r="G17" s="200">
        <v>14.9</v>
      </c>
      <c r="H17" s="200">
        <v>1.28</v>
      </c>
      <c r="I17" s="201">
        <v>2.68</v>
      </c>
      <c r="J17" s="202">
        <v>0.14000000000000001</v>
      </c>
      <c r="K17" s="39"/>
    </row>
    <row r="18" spans="1:11" ht="15" x14ac:dyDescent="0.2">
      <c r="A18" s="191" t="s">
        <v>413</v>
      </c>
      <c r="B18" s="40">
        <v>505</v>
      </c>
      <c r="C18" s="194">
        <v>0</v>
      </c>
      <c r="D18" s="197">
        <v>3.758</v>
      </c>
      <c r="E18" s="198">
        <v>1.482</v>
      </c>
      <c r="F18" s="199">
        <v>1.075</v>
      </c>
      <c r="G18" s="200">
        <v>14.9</v>
      </c>
      <c r="H18" s="200">
        <v>1.55</v>
      </c>
      <c r="I18" s="201">
        <v>2.42</v>
      </c>
      <c r="J18" s="202">
        <v>8.5999999999999993E-2</v>
      </c>
      <c r="K18" s="39"/>
    </row>
    <row r="19" spans="1:11" ht="15" x14ac:dyDescent="0.2">
      <c r="A19" s="191" t="s">
        <v>414</v>
      </c>
      <c r="B19" s="40" t="s">
        <v>554</v>
      </c>
      <c r="C19" s="194">
        <v>0</v>
      </c>
      <c r="D19" s="197">
        <v>2.9790000000000001</v>
      </c>
      <c r="E19" s="198">
        <v>1.3320000000000001</v>
      </c>
      <c r="F19" s="199">
        <v>1.0620000000000001</v>
      </c>
      <c r="G19" s="200">
        <v>180.25</v>
      </c>
      <c r="H19" s="200">
        <v>1.89</v>
      </c>
      <c r="I19" s="201">
        <v>3.02</v>
      </c>
      <c r="J19" s="202">
        <v>5.2999999999999999E-2</v>
      </c>
      <c r="K19" s="39"/>
    </row>
    <row r="20" spans="1:11" ht="15" x14ac:dyDescent="0.2">
      <c r="A20" s="191" t="s">
        <v>577</v>
      </c>
      <c r="B20" s="132"/>
      <c r="C20" s="194">
        <v>0</v>
      </c>
      <c r="D20" s="197">
        <v>4.0019999999999998</v>
      </c>
      <c r="E20" s="198">
        <v>0.68300000000000005</v>
      </c>
      <c r="F20" s="199">
        <v>5.5E-2</v>
      </c>
      <c r="G20" s="200">
        <v>14.9</v>
      </c>
      <c r="H20" s="200">
        <v>1.28</v>
      </c>
      <c r="I20" s="201">
        <v>2.68</v>
      </c>
      <c r="J20" s="202">
        <v>0.14000000000000001</v>
      </c>
      <c r="K20" s="39"/>
    </row>
    <row r="21" spans="1:11" ht="15" x14ac:dyDescent="0.2">
      <c r="A21" s="191" t="s">
        <v>578</v>
      </c>
      <c r="B21" s="132"/>
      <c r="C21" s="194">
        <v>0</v>
      </c>
      <c r="D21" s="197">
        <v>2.7170000000000001</v>
      </c>
      <c r="E21" s="198">
        <v>0.441</v>
      </c>
      <c r="F21" s="199">
        <v>3.5000000000000003E-2</v>
      </c>
      <c r="G21" s="200">
        <v>14.9</v>
      </c>
      <c r="H21" s="200">
        <v>1.55</v>
      </c>
      <c r="I21" s="201">
        <v>2.42</v>
      </c>
      <c r="J21" s="202">
        <v>8.5999999999999993E-2</v>
      </c>
      <c r="K21" s="39"/>
    </row>
    <row r="22" spans="1:11" ht="15" x14ac:dyDescent="0.2">
      <c r="A22" s="191" t="s">
        <v>579</v>
      </c>
      <c r="B22" s="132"/>
      <c r="C22" s="194">
        <v>0</v>
      </c>
      <c r="D22" s="197">
        <v>1.9379999999999999</v>
      </c>
      <c r="E22" s="198">
        <v>0.29099999999999998</v>
      </c>
      <c r="F22" s="199">
        <v>2.1999999999999999E-2</v>
      </c>
      <c r="G22" s="200">
        <v>180.25</v>
      </c>
      <c r="H22" s="200">
        <v>1.89</v>
      </c>
      <c r="I22" s="201">
        <v>3.02</v>
      </c>
      <c r="J22" s="202">
        <v>5.2999999999999999E-2</v>
      </c>
      <c r="K22" s="39"/>
    </row>
    <row r="23" spans="1:11" ht="75" x14ac:dyDescent="0.2">
      <c r="A23" s="191" t="s">
        <v>415</v>
      </c>
      <c r="B23" s="40" t="s">
        <v>555</v>
      </c>
      <c r="C23" s="194" t="s">
        <v>599</v>
      </c>
      <c r="D23" s="203">
        <v>11.624000000000001</v>
      </c>
      <c r="E23" s="204">
        <v>1.6830000000000001</v>
      </c>
      <c r="F23" s="205">
        <v>1.095</v>
      </c>
      <c r="G23" s="196">
        <v>0</v>
      </c>
      <c r="H23" s="196">
        <v>0</v>
      </c>
      <c r="I23" s="196">
        <v>0</v>
      </c>
      <c r="J23" s="195">
        <v>0</v>
      </c>
      <c r="K23" s="39"/>
    </row>
    <row r="24" spans="1:11" ht="15" x14ac:dyDescent="0.2">
      <c r="A24" s="191" t="s">
        <v>416</v>
      </c>
      <c r="B24" s="132"/>
      <c r="C24" s="194">
        <v>0</v>
      </c>
      <c r="D24" s="197">
        <v>-3.4079999999999999</v>
      </c>
      <c r="E24" s="198">
        <v>-0.59299999999999997</v>
      </c>
      <c r="F24" s="199">
        <v>-4.8000000000000001E-2</v>
      </c>
      <c r="G24" s="196">
        <v>0</v>
      </c>
      <c r="H24" s="196">
        <v>0</v>
      </c>
      <c r="I24" s="196">
        <v>0</v>
      </c>
      <c r="J24" s="195">
        <v>0</v>
      </c>
      <c r="K24" s="39"/>
    </row>
    <row r="25" spans="1:11" ht="15" x14ac:dyDescent="0.2">
      <c r="A25" s="191" t="s">
        <v>417</v>
      </c>
      <c r="B25" s="132"/>
      <c r="C25" s="194">
        <v>0</v>
      </c>
      <c r="D25" s="197">
        <v>-3.0249999999999999</v>
      </c>
      <c r="E25" s="198">
        <v>-0.52100000000000002</v>
      </c>
      <c r="F25" s="199">
        <v>-4.2000000000000003E-2</v>
      </c>
      <c r="G25" s="196">
        <v>0</v>
      </c>
      <c r="H25" s="196">
        <v>0</v>
      </c>
      <c r="I25" s="196">
        <v>0</v>
      </c>
      <c r="J25" s="195">
        <v>0</v>
      </c>
      <c r="K25" s="39"/>
    </row>
    <row r="26" spans="1:11" ht="15" x14ac:dyDescent="0.2">
      <c r="A26" s="191" t="s">
        <v>418</v>
      </c>
      <c r="B26" s="40" t="s">
        <v>556</v>
      </c>
      <c r="C26" s="194">
        <v>0</v>
      </c>
      <c r="D26" s="197">
        <v>-3.4079999999999999</v>
      </c>
      <c r="E26" s="198">
        <v>-0.59299999999999997</v>
      </c>
      <c r="F26" s="199">
        <v>-4.8000000000000001E-2</v>
      </c>
      <c r="G26" s="196">
        <v>0</v>
      </c>
      <c r="H26" s="196">
        <v>0</v>
      </c>
      <c r="I26" s="196">
        <v>0</v>
      </c>
      <c r="J26" s="202">
        <v>0.107</v>
      </c>
      <c r="K26" s="39"/>
    </row>
    <row r="27" spans="1:11" ht="15" x14ac:dyDescent="0.2">
      <c r="A27" s="191" t="s">
        <v>419</v>
      </c>
      <c r="B27" s="132"/>
      <c r="C27" s="194">
        <v>0</v>
      </c>
      <c r="D27" s="197">
        <v>-3.4079999999999999</v>
      </c>
      <c r="E27" s="198">
        <v>-0.59299999999999997</v>
      </c>
      <c r="F27" s="199">
        <v>-4.8000000000000001E-2</v>
      </c>
      <c r="G27" s="196">
        <v>0</v>
      </c>
      <c r="H27" s="196">
        <v>0</v>
      </c>
      <c r="I27" s="196">
        <v>0</v>
      </c>
      <c r="J27" s="195">
        <v>0</v>
      </c>
      <c r="K27" s="39"/>
    </row>
    <row r="28" spans="1:11" ht="15" x14ac:dyDescent="0.2">
      <c r="A28" s="191" t="s">
        <v>420</v>
      </c>
      <c r="B28" s="132"/>
      <c r="C28" s="194">
        <v>0</v>
      </c>
      <c r="D28" s="197">
        <v>-3.0249999999999999</v>
      </c>
      <c r="E28" s="198">
        <v>-0.52100000000000002</v>
      </c>
      <c r="F28" s="199">
        <v>-4.2000000000000003E-2</v>
      </c>
      <c r="G28" s="196">
        <v>0</v>
      </c>
      <c r="H28" s="196">
        <v>0</v>
      </c>
      <c r="I28" s="196">
        <v>0</v>
      </c>
      <c r="J28" s="202">
        <v>0.1</v>
      </c>
      <c r="K28" s="39"/>
    </row>
    <row r="29" spans="1:11" ht="27.75" customHeight="1" x14ac:dyDescent="0.2">
      <c r="A29" s="191" t="s">
        <v>421</v>
      </c>
      <c r="B29" s="132"/>
      <c r="C29" s="194">
        <v>0</v>
      </c>
      <c r="D29" s="197">
        <v>-3.0249999999999999</v>
      </c>
      <c r="E29" s="198">
        <v>-0.52100000000000002</v>
      </c>
      <c r="F29" s="199">
        <v>-4.2000000000000003E-2</v>
      </c>
      <c r="G29" s="196">
        <v>0</v>
      </c>
      <c r="H29" s="196">
        <v>0</v>
      </c>
      <c r="I29" s="196">
        <v>0</v>
      </c>
      <c r="J29" s="195">
        <v>0</v>
      </c>
      <c r="K29" s="39"/>
    </row>
    <row r="30" spans="1:11" ht="27.75" customHeight="1" x14ac:dyDescent="0.2">
      <c r="A30" s="191" t="s">
        <v>422</v>
      </c>
      <c r="B30" s="40" t="s">
        <v>557</v>
      </c>
      <c r="C30" s="194">
        <v>0</v>
      </c>
      <c r="D30" s="197">
        <v>-2.1949999999999998</v>
      </c>
      <c r="E30" s="198">
        <v>-0.35299999999999998</v>
      </c>
      <c r="F30" s="199">
        <v>-2.8000000000000001E-2</v>
      </c>
      <c r="G30" s="200">
        <v>112.5</v>
      </c>
      <c r="H30" s="196">
        <v>0</v>
      </c>
      <c r="I30" s="196">
        <v>0</v>
      </c>
      <c r="J30" s="202">
        <v>8.1000000000000003E-2</v>
      </c>
      <c r="K30" s="39"/>
    </row>
    <row r="31" spans="1:11" ht="27.75" customHeight="1" x14ac:dyDescent="0.2">
      <c r="A31" s="191" t="s">
        <v>423</v>
      </c>
      <c r="B31" s="132"/>
      <c r="C31" s="194">
        <v>0</v>
      </c>
      <c r="D31" s="197">
        <v>-2.1949999999999998</v>
      </c>
      <c r="E31" s="198">
        <v>-0.35299999999999998</v>
      </c>
      <c r="F31" s="199">
        <v>-2.8000000000000001E-2</v>
      </c>
      <c r="G31" s="200">
        <v>112.5</v>
      </c>
      <c r="H31" s="196">
        <v>0</v>
      </c>
      <c r="I31" s="196">
        <v>0</v>
      </c>
      <c r="J31" s="195">
        <v>0</v>
      </c>
      <c r="K31" s="39"/>
    </row>
  </sheetData>
  <mergeCells count="15">
    <mergeCell ref="G8:H8"/>
    <mergeCell ref="G10:H10"/>
    <mergeCell ref="I10:K10"/>
    <mergeCell ref="B1:D1"/>
    <mergeCell ref="A2:K2"/>
    <mergeCell ref="A4:E4"/>
    <mergeCell ref="G4:K4"/>
    <mergeCell ref="C5:D5"/>
    <mergeCell ref="G5:H5"/>
    <mergeCell ref="G9:H9"/>
    <mergeCell ref="C6:D6"/>
    <mergeCell ref="G6:H6"/>
    <mergeCell ref="C7:D7"/>
    <mergeCell ref="G7:H7"/>
    <mergeCell ref="B8:E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85" zoomScaleNormal="85" zoomScaleSheetLayoutView="100" workbookViewId="0">
      <selection activeCell="H7" sqref="H7"/>
    </sheetView>
  </sheetViews>
  <sheetFormatPr defaultColWidth="9.140625" defaultRowHeight="27.75" customHeight="1" x14ac:dyDescent="0.2"/>
  <cols>
    <col min="1" max="1" width="14.5703125" style="43" customWidth="1"/>
    <col min="2" max="2" width="7.28515625" style="43" customWidth="1"/>
    <col min="3" max="3" width="17.140625" style="43"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43" customWidth="1"/>
    <col min="16" max="16384" width="9.140625" style="43"/>
  </cols>
  <sheetData>
    <row r="1" spans="1:15" ht="66.75" customHeight="1" x14ac:dyDescent="0.2">
      <c r="A1" s="41" t="s">
        <v>26</v>
      </c>
      <c r="B1" s="41"/>
      <c r="C1" s="245" t="s">
        <v>46</v>
      </c>
      <c r="D1" s="245"/>
      <c r="E1" s="42"/>
      <c r="F1" s="246" t="s">
        <v>47</v>
      </c>
      <c r="G1" s="246"/>
      <c r="H1" s="246"/>
      <c r="I1" s="246"/>
      <c r="J1" s="246"/>
      <c r="K1" s="246"/>
      <c r="L1" s="246"/>
      <c r="M1" s="246"/>
      <c r="N1" s="246"/>
      <c r="O1" s="246"/>
    </row>
    <row r="2" spans="1:15" s="44" customFormat="1" ht="25.5" customHeight="1" x14ac:dyDescent="0.2">
      <c r="A2" s="230" t="str">
        <f>Overview!B4&amp; " - Effective from "&amp;Overview!D4&amp;" - "&amp;Overview!E4&amp;" EDCM charges"</f>
        <v>Fulcrum Electricity Assets Limited - GSP_M - Effective from 1 April 2021 - FINAL EDCM charges</v>
      </c>
      <c r="B2" s="230"/>
      <c r="C2" s="230"/>
      <c r="D2" s="230"/>
      <c r="E2" s="230"/>
      <c r="F2" s="230"/>
      <c r="G2" s="230"/>
      <c r="H2" s="230"/>
      <c r="I2" s="230"/>
      <c r="J2" s="230"/>
      <c r="K2" s="230"/>
      <c r="L2" s="230"/>
      <c r="M2" s="230"/>
      <c r="N2" s="230"/>
      <c r="O2" s="230"/>
    </row>
    <row r="3" spans="1:15" s="45" customFormat="1" ht="10.5" customHeight="1" x14ac:dyDescent="0.2">
      <c r="A3" s="22"/>
      <c r="B3" s="22"/>
      <c r="C3" s="22"/>
      <c r="D3" s="22"/>
      <c r="E3" s="22"/>
      <c r="F3" s="22"/>
      <c r="G3" s="22"/>
      <c r="H3" s="22"/>
      <c r="I3" s="22"/>
      <c r="J3" s="22"/>
      <c r="K3" s="22"/>
      <c r="L3" s="22"/>
      <c r="M3" s="22"/>
      <c r="N3" s="22"/>
      <c r="O3" s="22"/>
    </row>
    <row r="4" spans="1:15" s="45" customFormat="1" ht="25.5" customHeight="1" x14ac:dyDescent="0.2">
      <c r="A4" s="231" t="s">
        <v>48</v>
      </c>
      <c r="B4" s="231"/>
      <c r="C4" s="231"/>
      <c r="D4" s="231"/>
      <c r="E4" s="231"/>
      <c r="F4" s="231"/>
      <c r="G4" s="22"/>
      <c r="H4" s="22"/>
      <c r="I4" s="22"/>
      <c r="J4" s="22"/>
      <c r="K4" s="22"/>
      <c r="L4" s="22"/>
      <c r="M4" s="22"/>
      <c r="N4" s="22"/>
      <c r="O4" s="22"/>
    </row>
    <row r="5" spans="1:15" s="45" customFormat="1" ht="25.5" customHeight="1" x14ac:dyDescent="0.2">
      <c r="A5" s="247" t="s">
        <v>27</v>
      </c>
      <c r="B5" s="248"/>
      <c r="C5" s="248"/>
      <c r="D5" s="249" t="s">
        <v>49</v>
      </c>
      <c r="E5" s="249"/>
      <c r="F5" s="249"/>
      <c r="G5" s="22"/>
      <c r="H5" s="22"/>
      <c r="I5" s="22"/>
      <c r="J5" s="22"/>
      <c r="K5" s="22"/>
      <c r="L5" s="22"/>
      <c r="M5" s="22"/>
      <c r="N5" s="22"/>
      <c r="O5" s="22"/>
    </row>
    <row r="6" spans="1:15" s="45" customFormat="1" ht="25.5" customHeight="1" x14ac:dyDescent="0.2">
      <c r="A6" s="243" t="s">
        <v>521</v>
      </c>
      <c r="B6" s="243"/>
      <c r="C6" s="243"/>
      <c r="D6" s="244"/>
      <c r="E6" s="244"/>
      <c r="F6" s="244"/>
      <c r="G6" s="22"/>
      <c r="H6" s="22"/>
      <c r="I6" s="22"/>
      <c r="J6" s="22"/>
      <c r="K6" s="22"/>
      <c r="L6" s="22"/>
      <c r="M6" s="22"/>
      <c r="N6" s="22"/>
      <c r="O6" s="22"/>
    </row>
    <row r="7" spans="1:15" s="45" customFormat="1" ht="48" customHeight="1" x14ac:dyDescent="0.2">
      <c r="A7" s="243" t="s">
        <v>34</v>
      </c>
      <c r="B7" s="243"/>
      <c r="C7" s="243"/>
      <c r="D7" s="239" t="s">
        <v>544</v>
      </c>
      <c r="E7" s="239"/>
      <c r="F7" s="239"/>
      <c r="G7" s="22"/>
      <c r="H7" s="22"/>
      <c r="I7" s="22"/>
      <c r="J7" s="22"/>
      <c r="K7" s="22"/>
      <c r="L7" s="22"/>
      <c r="M7" s="22"/>
      <c r="N7" s="22"/>
      <c r="O7" s="22"/>
    </row>
    <row r="8" spans="1:15" s="45" customFormat="1" ht="53.25" customHeight="1" x14ac:dyDescent="0.2">
      <c r="A8" s="227" t="s">
        <v>36</v>
      </c>
      <c r="B8" s="227"/>
      <c r="C8" s="227"/>
      <c r="D8" s="254" t="s">
        <v>37</v>
      </c>
      <c r="E8" s="254"/>
      <c r="F8" s="254"/>
      <c r="G8" s="22"/>
      <c r="H8" s="22"/>
      <c r="I8" s="22"/>
      <c r="J8" s="22"/>
      <c r="K8" s="22"/>
      <c r="L8" s="22"/>
      <c r="M8" s="22"/>
      <c r="N8" s="22"/>
      <c r="O8" s="22"/>
    </row>
    <row r="9" spans="1:15" s="45" customFormat="1" ht="10.5" customHeight="1" x14ac:dyDescent="0.2">
      <c r="A9" s="22"/>
      <c r="B9" s="22"/>
      <c r="C9" s="22"/>
      <c r="D9" s="22"/>
      <c r="E9" s="22"/>
      <c r="F9" s="22"/>
      <c r="G9" s="22"/>
      <c r="H9" s="22"/>
      <c r="I9" s="22"/>
      <c r="J9" s="22"/>
      <c r="K9" s="22"/>
      <c r="L9" s="22"/>
      <c r="M9" s="22"/>
      <c r="N9" s="22"/>
      <c r="O9" s="22"/>
    </row>
    <row r="10" spans="1:15" ht="63.75" customHeight="1" x14ac:dyDescent="0.2">
      <c r="A10" s="46" t="s">
        <v>50</v>
      </c>
      <c r="B10" s="47" t="s">
        <v>51</v>
      </c>
      <c r="C10" s="46" t="s">
        <v>52</v>
      </c>
      <c r="D10" s="46" t="s">
        <v>53</v>
      </c>
      <c r="E10" s="47" t="s">
        <v>51</v>
      </c>
      <c r="F10" s="46" t="s">
        <v>54</v>
      </c>
      <c r="G10" s="48" t="s">
        <v>55</v>
      </c>
      <c r="H10" s="49" t="s">
        <v>56</v>
      </c>
      <c r="I10" s="48" t="s">
        <v>57</v>
      </c>
      <c r="J10" s="48" t="s">
        <v>58</v>
      </c>
      <c r="K10" s="50" t="s">
        <v>59</v>
      </c>
      <c r="L10" s="49" t="s">
        <v>60</v>
      </c>
      <c r="M10" s="48" t="s">
        <v>61</v>
      </c>
      <c r="N10" s="48" t="s">
        <v>62</v>
      </c>
      <c r="O10" s="50" t="s">
        <v>63</v>
      </c>
    </row>
    <row r="11" spans="1:15" ht="33.75" customHeight="1" x14ac:dyDescent="0.2">
      <c r="A11" s="250" t="s">
        <v>398</v>
      </c>
      <c r="B11" s="251"/>
      <c r="C11" s="251"/>
      <c r="D11" s="251"/>
      <c r="E11" s="251"/>
      <c r="F11" s="251"/>
      <c r="G11" s="251"/>
      <c r="H11" s="251"/>
      <c r="I11" s="251"/>
      <c r="J11" s="251"/>
      <c r="K11" s="251"/>
      <c r="L11" s="251"/>
      <c r="M11" s="251"/>
      <c r="N11" s="252"/>
      <c r="O11" s="253"/>
    </row>
    <row r="12" spans="1:15" ht="27" customHeight="1" x14ac:dyDescent="0.2">
      <c r="A12" s="51"/>
      <c r="B12" s="52"/>
      <c r="C12" s="52"/>
      <c r="D12" s="52"/>
      <c r="E12" s="52"/>
      <c r="F12" s="52"/>
      <c r="G12" s="53"/>
      <c r="H12" s="54"/>
      <c r="I12" s="55"/>
      <c r="J12" s="56"/>
      <c r="K12" s="56"/>
      <c r="L12" s="57"/>
      <c r="M12" s="58"/>
      <c r="N12" s="59"/>
      <c r="O12" s="59"/>
    </row>
  </sheetData>
  <mergeCells count="13">
    <mergeCell ref="A7:C7"/>
    <mergeCell ref="D7:F7"/>
    <mergeCell ref="A11:O11"/>
    <mergeCell ref="A8:C8"/>
    <mergeCell ref="D8:F8"/>
    <mergeCell ref="A6:C6"/>
    <mergeCell ref="D6:F6"/>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6.7109375" style="60" customWidth="1"/>
    <col min="4" max="4" width="50.7109375" style="60" customWidth="1"/>
    <col min="5" max="5" width="14.7109375" style="61" customWidth="1"/>
    <col min="6" max="7" width="14.7109375" style="62"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46" t="s">
        <v>64</v>
      </c>
      <c r="B1" s="246"/>
      <c r="C1" s="246"/>
      <c r="D1" s="246"/>
      <c r="E1" s="246"/>
      <c r="F1" s="246"/>
      <c r="G1" s="246"/>
      <c r="H1" s="246"/>
    </row>
    <row r="2" spans="1:14" s="44" customFormat="1" ht="25.5" customHeight="1" x14ac:dyDescent="0.2">
      <c r="A2" s="255" t="str">
        <f>Overview!B4&amp; " - Effective from "&amp;Overview!D4&amp;" - "&amp;Overview!E4&amp;" EDCM import charges"</f>
        <v>Fulcrum Electricity Assets Limited - GSP_M - Effective from 1 April 2021 - FINAL EDCM import charges</v>
      </c>
      <c r="B2" s="256"/>
      <c r="C2" s="256"/>
      <c r="D2" s="256"/>
      <c r="E2" s="256"/>
      <c r="F2" s="256"/>
      <c r="G2" s="256"/>
      <c r="H2" s="257"/>
    </row>
    <row r="3" spans="1:14" s="45" customFormat="1" ht="18" x14ac:dyDescent="0.2">
      <c r="A3" s="63"/>
      <c r="B3" s="64"/>
      <c r="C3" s="64"/>
      <c r="D3" s="65"/>
      <c r="E3" s="66"/>
      <c r="F3" s="66"/>
      <c r="G3" s="67"/>
      <c r="H3" s="67"/>
      <c r="I3" s="22"/>
      <c r="J3" s="22"/>
      <c r="K3" s="22"/>
      <c r="L3" s="22"/>
      <c r="M3" s="22"/>
      <c r="N3" s="22"/>
    </row>
    <row r="4" spans="1:14" ht="60.75" customHeight="1" x14ac:dyDescent="0.2">
      <c r="A4" s="46" t="s">
        <v>50</v>
      </c>
      <c r="B4" s="47" t="s">
        <v>51</v>
      </c>
      <c r="C4" s="46" t="s">
        <v>52</v>
      </c>
      <c r="D4" s="48" t="s">
        <v>55</v>
      </c>
      <c r="E4" s="68" t="str">
        <f>'Annex 2 EHV charges'!H10</f>
        <v>Import
Super Red
unit charge
(p/kWh)</v>
      </c>
      <c r="F4" s="68" t="str">
        <f>'Annex 2 EHV charges'!I10</f>
        <v>Import
fixed charge
(p/day)</v>
      </c>
      <c r="G4" s="68" t="str">
        <f>'Annex 2 EHV charges'!J10</f>
        <v>Import
capacity charge
(p/kVA/day)</v>
      </c>
      <c r="H4" s="68" t="str">
        <f>'Annex 2 EHV charges'!K10</f>
        <v>Import
exceeded capacity charge
(p/kVA/day)</v>
      </c>
    </row>
    <row r="5" spans="1:14" ht="30" customHeight="1" x14ac:dyDescent="0.2">
      <c r="A5" s="258" t="str">
        <f t="array" ref="A5">IFERROR(INDEX('Annex 2 EHV charges'!$A$11:$A$12, MATCH(0, IF(ISBLANK('Annex 2 EHV charges'!$A$11:$A$12),1, COUNTIF(A$4:$A4, 'Annex 2 EHV charges'!$A$11:$A$12)), 0)),"")</f>
        <v>Fulcrum Electricity Assets Ltd does not currently have any Designated EHV customers</v>
      </c>
      <c r="B5" s="259"/>
      <c r="C5" s="259"/>
      <c r="D5" s="260"/>
      <c r="E5" s="69" t="str">
        <f>IFERROR(IF(VLOOKUP($A5,'Annex 2 EHV charges'!$A:$O,8,FALSE)=0,"",VLOOKUP($A5,'Annex 2 EHV charges'!$A:$O,8,FALSE)),"")</f>
        <v/>
      </c>
      <c r="F5" s="70" t="str">
        <f>IFERROR(IF(VLOOKUP($A5,'Annex 2 EHV charges'!$A:$O,9,FALSE)=0,"",VLOOKUP($A5,'Annex 2 EHV charges'!$A:$O,9,FALSE)),"")</f>
        <v/>
      </c>
      <c r="G5" s="70" t="str">
        <f>IFERROR(IF(VLOOKUP($A5,'Annex 2 EHV charges'!$A:$O,10,FALSE)=0,"",VLOOKUP($A5,'Annex 2 EHV charges'!$A:$O,10,FALSE)),"")</f>
        <v/>
      </c>
      <c r="H5" s="70" t="str">
        <f>IFERROR(IF(VLOOKUP($A5,'Annex 2 EHV charges'!$A:$O,11,FALSE)=0,"",VLOOKUP($A5,'Annex 2 EHV charges'!$A:$O,11,FALSE)),"")</f>
        <v/>
      </c>
    </row>
    <row r="6" spans="1:14" ht="30" customHeight="1" x14ac:dyDescent="0.2">
      <c r="A6" s="261"/>
      <c r="B6" s="262"/>
      <c r="C6" s="262"/>
      <c r="D6" s="263"/>
      <c r="E6" s="69" t="str">
        <f>IFERROR(IF(VLOOKUP($A6,'Annex 2 EHV charges'!$A:$O,8,FALSE)=0,"",VLOOKUP($A6,'Annex 2 EHV charges'!$A:$O,8,FALSE)),"")</f>
        <v/>
      </c>
      <c r="F6" s="70" t="str">
        <f>IFERROR(IF(VLOOKUP($A6,'Annex 2 EHV charges'!$A:$O,9,FALSE)=0,"",VLOOKUP($A6,'Annex 2 EHV charges'!$A:$O,9,FALSE)),"")</f>
        <v/>
      </c>
      <c r="G6" s="70" t="str">
        <f>IFERROR(IF(VLOOKUP($A6,'Annex 2 EHV charges'!$A:$O,10,FALSE)=0,"",VLOOKUP($A6,'Annex 2 EHV charges'!$A:$O,10,FALSE)),"")</f>
        <v/>
      </c>
      <c r="H6" s="70" t="str">
        <f>IFERROR(IF(VLOOKUP($A6,'Annex 2 EHV charges'!$A:$O,11,FALSE)=0,"",VLOOKUP($A6,'Annex 2 EHV charges'!$A:$O,11,FALSE)),"")</f>
        <v/>
      </c>
    </row>
    <row r="7" spans="1:14" ht="30" customHeight="1" x14ac:dyDescent="0.2">
      <c r="A7" s="71" t="str">
        <f t="array" ref="A7">IFERROR(INDEX('Annex 2 EHV charges'!$A$11:$A$12, MATCH(0, IF(ISBLANK('Annex 2 EHV charges'!$A$11:$A$12),1, COUNTIF(A$4:$A6, 'Annex 2 EHV charges'!$A$11:$A$12)), 0)),"")</f>
        <v/>
      </c>
      <c r="B7" s="72" t="str">
        <f>IF($A7="","",VLOOKUP($A7,'Annex 2 EHV charges'!$A:$O,2,0))</f>
        <v/>
      </c>
      <c r="C7" s="73" t="str">
        <f>IF($A7="","",VLOOKUP($A7,'Annex 2 EHV charges'!$A:$O,3,0))</f>
        <v/>
      </c>
      <c r="D7" s="71" t="str">
        <f>IF($A7="","",VLOOKUP($A7,'Annex 2 EHV charges'!$A:$O,7,0))</f>
        <v/>
      </c>
      <c r="E7" s="69" t="str">
        <f>IFERROR(IF(VLOOKUP($A7,'Annex 2 EHV charges'!$A:$O,8,FALSE)=0,"",VLOOKUP($A7,'Annex 2 EHV charges'!$A:$O,8,FALSE)),"")</f>
        <v/>
      </c>
      <c r="F7" s="70" t="str">
        <f>IFERROR(IF(VLOOKUP($A7,'Annex 2 EHV charges'!$A:$O,9,FALSE)=0,"",VLOOKUP($A7,'Annex 2 EHV charges'!$A:$O,9,FALSE)),"")</f>
        <v/>
      </c>
      <c r="G7" s="70" t="str">
        <f>IFERROR(IF(VLOOKUP($A7,'Annex 2 EHV charges'!$A:$O,10,FALSE)=0,"",VLOOKUP($A7,'Annex 2 EHV charges'!$A:$O,10,FALSE)),"")</f>
        <v/>
      </c>
      <c r="H7" s="70" t="str">
        <f>IFERROR(IF(VLOOKUP($A7,'Annex 2 EHV charges'!$A:$O,11,FALSE)=0,"",VLOOKUP($A7,'Annex 2 EHV charges'!$A:$O,11,FALSE)),"")</f>
        <v/>
      </c>
    </row>
    <row r="8" spans="1:14" ht="30" customHeight="1" x14ac:dyDescent="0.2">
      <c r="A8" s="71" t="str">
        <f t="array" ref="A8">IFERROR(INDEX('Annex 2 EHV charges'!$A$11:$A$12, MATCH(0, IF(ISBLANK('Annex 2 EHV charges'!$A$11:$A$12),1, COUNTIF(A$4:$A7, 'Annex 2 EHV charges'!$A$11:$A$12)), 0)),"")</f>
        <v/>
      </c>
      <c r="B8" s="72" t="str">
        <f>IF($A8="","",VLOOKUP($A8,'Annex 2 EHV charges'!$A:$O,2,0))</f>
        <v/>
      </c>
      <c r="C8" s="73" t="str">
        <f>IF($A8="","",VLOOKUP($A8,'Annex 2 EHV charges'!$A:$O,3,0))</f>
        <v/>
      </c>
      <c r="D8" s="71" t="str">
        <f>IF($A8="","",VLOOKUP($A8,'Annex 2 EHV charges'!$A:$O,7,0))</f>
        <v/>
      </c>
      <c r="E8" s="69" t="str">
        <f>IFERROR(IF(VLOOKUP($A8,'Annex 2 EHV charges'!$A:$O,8,FALSE)=0,"",VLOOKUP($A8,'Annex 2 EHV charges'!$A:$O,8,FALSE)),"")</f>
        <v/>
      </c>
      <c r="F8" s="70" t="str">
        <f>IFERROR(IF(VLOOKUP($A8,'Annex 2 EHV charges'!$A:$O,9,FALSE)=0,"",VLOOKUP($A8,'Annex 2 EHV charges'!$A:$O,9,FALSE)),"")</f>
        <v/>
      </c>
      <c r="G8" s="70" t="str">
        <f>IFERROR(IF(VLOOKUP($A8,'Annex 2 EHV charges'!$A:$O,10,FALSE)=0,"",VLOOKUP($A8,'Annex 2 EHV charges'!$A:$O,10,FALSE)),"")</f>
        <v/>
      </c>
      <c r="H8" s="70" t="str">
        <f>IFERROR(IF(VLOOKUP($A8,'Annex 2 EHV charges'!$A:$O,11,FALSE)=0,"",VLOOKUP($A8,'Annex 2 EHV charges'!$A:$O,11,FALSE)),"")</f>
        <v/>
      </c>
    </row>
    <row r="9" spans="1:14" ht="30" customHeight="1" x14ac:dyDescent="0.2">
      <c r="A9" s="71" t="str">
        <f t="array" ref="A9">IFERROR(INDEX('Annex 2 EHV charges'!$A$11:$A$12, MATCH(0, IF(ISBLANK('Annex 2 EHV charges'!$A$11:$A$12),1, COUNTIF(A$4:$A8, 'Annex 2 EHV charges'!$A$11:$A$12)), 0)),"")</f>
        <v/>
      </c>
      <c r="B9" s="72" t="str">
        <f>IF($A9="","",VLOOKUP($A9,'Annex 2 EHV charges'!$A:$O,2,0))</f>
        <v/>
      </c>
      <c r="C9" s="73" t="str">
        <f>IF($A9="","",VLOOKUP($A9,'Annex 2 EHV charges'!$A:$O,3,0))</f>
        <v/>
      </c>
      <c r="D9" s="71" t="str">
        <f>IF($A9="","",VLOOKUP($A9,'Annex 2 EHV charges'!$A:$O,7,0))</f>
        <v/>
      </c>
      <c r="E9" s="69" t="str">
        <f>IFERROR(IF(VLOOKUP($A9,'Annex 2 EHV charges'!$A:$O,8,FALSE)=0,"",VLOOKUP($A9,'Annex 2 EHV charges'!$A:$O,8,FALSE)),"")</f>
        <v/>
      </c>
      <c r="F9" s="70" t="str">
        <f>IFERROR(IF(VLOOKUP($A9,'Annex 2 EHV charges'!$A:$O,9,FALSE)=0,"",VLOOKUP($A9,'Annex 2 EHV charges'!$A:$O,9,FALSE)),"")</f>
        <v/>
      </c>
      <c r="G9" s="70" t="str">
        <f>IFERROR(IF(VLOOKUP($A9,'Annex 2 EHV charges'!$A:$O,10,FALSE)=0,"",VLOOKUP($A9,'Annex 2 EHV charges'!$A:$O,10,FALSE)),"")</f>
        <v/>
      </c>
      <c r="H9" s="70" t="str">
        <f>IFERROR(IF(VLOOKUP($A9,'Annex 2 EHV charges'!$A:$O,11,FALSE)=0,"",VLOOKUP($A9,'Annex 2 EHV charges'!$A:$O,11,FALSE)),"")</f>
        <v/>
      </c>
    </row>
    <row r="10" spans="1:14" ht="30" customHeight="1" x14ac:dyDescent="0.2">
      <c r="A10" s="71" t="str">
        <f t="array" ref="A10">IFERROR(INDEX('Annex 2 EHV charges'!$A$11:$A$12, MATCH(0, IF(ISBLANK('Annex 2 EHV charges'!$A$11:$A$12),1, COUNTIF(A$4:$A9, 'Annex 2 EHV charges'!$A$11:$A$12)), 0)),"")</f>
        <v/>
      </c>
      <c r="B10" s="72" t="str">
        <f>IF($A10="","",VLOOKUP($A10,'Annex 2 EHV charges'!$A:$O,2,0))</f>
        <v/>
      </c>
      <c r="C10" s="73" t="str">
        <f>IF($A10="","",VLOOKUP($A10,'Annex 2 EHV charges'!$A:$O,3,0))</f>
        <v/>
      </c>
      <c r="D10" s="71" t="str">
        <f>IF($A10="","",VLOOKUP($A10,'Annex 2 EHV charges'!$A:$O,7,0))</f>
        <v/>
      </c>
      <c r="E10" s="69" t="str">
        <f>IFERROR(IF(VLOOKUP($A10,'Annex 2 EHV charges'!$A:$O,8,FALSE)=0,"",VLOOKUP($A10,'Annex 2 EHV charges'!$A:$O,8,FALSE)),"")</f>
        <v/>
      </c>
      <c r="F10" s="70" t="str">
        <f>IFERROR(IF(VLOOKUP($A10,'Annex 2 EHV charges'!$A:$O,9,FALSE)=0,"",VLOOKUP($A10,'Annex 2 EHV charges'!$A:$O,9,FALSE)),"")</f>
        <v/>
      </c>
      <c r="G10" s="70" t="str">
        <f>IFERROR(IF(VLOOKUP($A10,'Annex 2 EHV charges'!$A:$O,10,FALSE)=0,"",VLOOKUP($A10,'Annex 2 EHV charges'!$A:$O,10,FALSE)),"")</f>
        <v/>
      </c>
      <c r="H10" s="70" t="str">
        <f>IFERROR(IF(VLOOKUP($A10,'Annex 2 EHV charges'!$A:$O,11,FALSE)=0,"",VLOOKUP($A10,'Annex 2 EHV charges'!$A:$O,11,FALSE)),"")</f>
        <v/>
      </c>
    </row>
    <row r="11" spans="1:14" ht="30" customHeight="1" x14ac:dyDescent="0.2">
      <c r="A11" s="71" t="str">
        <f t="array" ref="A11">IFERROR(INDEX('Annex 2 EHV charges'!$A$11:$A$12, MATCH(0, IF(ISBLANK('Annex 2 EHV charges'!$A$11:$A$12),1, COUNTIF(A$4:$A10, 'Annex 2 EHV charges'!$A$11:$A$12)), 0)),"")</f>
        <v/>
      </c>
      <c r="B11" s="72" t="str">
        <f>IF($A11="","",VLOOKUP($A11,'Annex 2 EHV charges'!$A:$O,2,0))</f>
        <v/>
      </c>
      <c r="C11" s="73" t="str">
        <f>IF($A11="","",VLOOKUP($A11,'Annex 2 EHV charges'!$A:$O,3,0))</f>
        <v/>
      </c>
      <c r="D11" s="71" t="str">
        <f>IF($A11="","",VLOOKUP($A11,'Annex 2 EHV charges'!$A:$O,7,0))</f>
        <v/>
      </c>
      <c r="E11" s="69" t="str">
        <f>IFERROR(IF(VLOOKUP($A11,'Annex 2 EHV charges'!$A:$O,8,FALSE)=0,"",VLOOKUP($A11,'Annex 2 EHV charges'!$A:$O,8,FALSE)),"")</f>
        <v/>
      </c>
      <c r="F11" s="70" t="str">
        <f>IFERROR(IF(VLOOKUP($A11,'Annex 2 EHV charges'!$A:$O,9,FALSE)=0,"",VLOOKUP($A11,'Annex 2 EHV charges'!$A:$O,9,FALSE)),"")</f>
        <v/>
      </c>
      <c r="G11" s="70" t="str">
        <f>IFERROR(IF(VLOOKUP($A11,'Annex 2 EHV charges'!$A:$O,10,FALSE)=0,"",VLOOKUP($A11,'Annex 2 EHV charges'!$A:$O,10,FALSE)),"")</f>
        <v/>
      </c>
      <c r="H11" s="70" t="str">
        <f>IFERROR(IF(VLOOKUP($A11,'Annex 2 EHV charges'!$A:$O,11,FALSE)=0,"",VLOOKUP($A11,'Annex 2 EHV charges'!$A:$O,11,FALSE)),"")</f>
        <v/>
      </c>
    </row>
    <row r="12" spans="1:14" ht="30" customHeight="1" x14ac:dyDescent="0.2">
      <c r="A12" s="71" t="str">
        <f t="array" ref="A12">IFERROR(INDEX('Annex 2 EHV charges'!$A$11:$A$12, MATCH(0, IF(ISBLANK('Annex 2 EHV charges'!$A$11:$A$12),1, COUNTIF(A$4:$A11, 'Annex 2 EHV charges'!$A$11:$A$12)), 0)),"")</f>
        <v/>
      </c>
      <c r="B12" s="72" t="str">
        <f>IF($A12="","",VLOOKUP($A12,'Annex 2 EHV charges'!$A:$O,2,0))</f>
        <v/>
      </c>
      <c r="C12" s="73" t="str">
        <f>IF($A12="","",VLOOKUP($A12,'Annex 2 EHV charges'!$A:$O,3,0))</f>
        <v/>
      </c>
      <c r="D12" s="71" t="str">
        <f>IF($A12="","",VLOOKUP($A12,'Annex 2 EHV charges'!$A:$O,7,0))</f>
        <v/>
      </c>
      <c r="E12" s="69" t="str">
        <f>IFERROR(IF(VLOOKUP($A12,'Annex 2 EHV charges'!$A:$O,8,FALSE)=0,"",VLOOKUP($A12,'Annex 2 EHV charges'!$A:$O,8,FALSE)),"")</f>
        <v/>
      </c>
      <c r="F12" s="70" t="str">
        <f>IFERROR(IF(VLOOKUP($A12,'Annex 2 EHV charges'!$A:$O,9,FALSE)=0,"",VLOOKUP($A12,'Annex 2 EHV charges'!$A:$O,9,FALSE)),"")</f>
        <v/>
      </c>
      <c r="G12" s="70" t="str">
        <f>IFERROR(IF(VLOOKUP($A12,'Annex 2 EHV charges'!$A:$O,10,FALSE)=0,"",VLOOKUP($A12,'Annex 2 EHV charges'!$A:$O,10,FALSE)),"")</f>
        <v/>
      </c>
      <c r="H12" s="70" t="str">
        <f>IFERROR(IF(VLOOKUP($A12,'Annex 2 EHV charges'!$A:$O,11,FALSE)=0,"",VLOOKUP($A12,'Annex 2 EHV charges'!$A:$O,11,FALSE)),"")</f>
        <v/>
      </c>
    </row>
    <row r="13" spans="1:14" ht="30" customHeight="1" x14ac:dyDescent="0.2">
      <c r="A13" s="71" t="str">
        <f t="array" ref="A13">IFERROR(INDEX('Annex 2 EHV charges'!$A$11:$A$12, MATCH(0, IF(ISBLANK('Annex 2 EHV charges'!$A$11:$A$12),1, COUNTIF(A$4:$A12, 'Annex 2 EHV charges'!$A$11:$A$12)), 0)),"")</f>
        <v/>
      </c>
      <c r="B13" s="72" t="str">
        <f>IF($A13="","",VLOOKUP($A13,'Annex 2 EHV charges'!$A:$O,2,0))</f>
        <v/>
      </c>
      <c r="C13" s="73" t="str">
        <f>IF($A13="","",VLOOKUP($A13,'Annex 2 EHV charges'!$A:$O,3,0))</f>
        <v/>
      </c>
      <c r="D13" s="71" t="str">
        <f>IF($A13="","",VLOOKUP($A13,'Annex 2 EHV charges'!$A:$O,7,0))</f>
        <v/>
      </c>
      <c r="E13" s="69" t="str">
        <f>IFERROR(IF(VLOOKUP($A13,'Annex 2 EHV charges'!$A:$O,8,FALSE)=0,"",VLOOKUP($A13,'Annex 2 EHV charges'!$A:$O,8,FALSE)),"")</f>
        <v/>
      </c>
      <c r="F13" s="70" t="str">
        <f>IFERROR(IF(VLOOKUP($A13,'Annex 2 EHV charges'!$A:$O,9,FALSE)=0,"",VLOOKUP($A13,'Annex 2 EHV charges'!$A:$O,9,FALSE)),"")</f>
        <v/>
      </c>
      <c r="G13" s="70" t="str">
        <f>IFERROR(IF(VLOOKUP($A13,'Annex 2 EHV charges'!$A:$O,10,FALSE)=0,"",VLOOKUP($A13,'Annex 2 EHV charges'!$A:$O,10,FALSE)),"")</f>
        <v/>
      </c>
      <c r="H13" s="70" t="str">
        <f>IFERROR(IF(VLOOKUP($A13,'Annex 2 EHV charges'!$A:$O,11,FALSE)=0,"",VLOOKUP($A13,'Annex 2 EHV charges'!$A:$O,11,FALSE)),"")</f>
        <v/>
      </c>
    </row>
    <row r="14" spans="1:14" ht="30" customHeight="1" x14ac:dyDescent="0.2">
      <c r="A14" s="71" t="str">
        <f t="array" ref="A14">IFERROR(INDEX('Annex 2 EHV charges'!$A$11:$A$12, MATCH(0, IF(ISBLANK('Annex 2 EHV charges'!$A$11:$A$12),1, COUNTIF(A$4:$A13, 'Annex 2 EHV charges'!$A$11:$A$12)), 0)),"")</f>
        <v/>
      </c>
      <c r="B14" s="72" t="str">
        <f>IF($A14="","",VLOOKUP($A14,'Annex 2 EHV charges'!$A:$O,2,0))</f>
        <v/>
      </c>
      <c r="C14" s="73" t="str">
        <f>IF($A14="","",VLOOKUP($A14,'Annex 2 EHV charges'!$A:$O,3,0))</f>
        <v/>
      </c>
      <c r="D14" s="71" t="str">
        <f>IF($A14="","",VLOOKUP($A14,'Annex 2 EHV charges'!$A:$O,7,0))</f>
        <v/>
      </c>
      <c r="E14" s="69" t="str">
        <f>IFERROR(IF(VLOOKUP($A14,'Annex 2 EHV charges'!$A:$O,8,FALSE)=0,"",VLOOKUP($A14,'Annex 2 EHV charges'!$A:$O,8,FALSE)),"")</f>
        <v/>
      </c>
      <c r="F14" s="70" t="str">
        <f>IFERROR(IF(VLOOKUP($A14,'Annex 2 EHV charges'!$A:$O,9,FALSE)=0,"",VLOOKUP($A14,'Annex 2 EHV charges'!$A:$O,9,FALSE)),"")</f>
        <v/>
      </c>
      <c r="G14" s="70" t="str">
        <f>IFERROR(IF(VLOOKUP($A14,'Annex 2 EHV charges'!$A:$O,10,FALSE)=0,"",VLOOKUP($A14,'Annex 2 EHV charges'!$A:$O,10,FALSE)),"")</f>
        <v/>
      </c>
      <c r="H14" s="70" t="str">
        <f>IFERROR(IF(VLOOKUP($A14,'Annex 2 EHV charges'!$A:$O,11,FALSE)=0,"",VLOOKUP($A14,'Annex 2 EHV charges'!$A:$O,11,FALSE)),"")</f>
        <v/>
      </c>
    </row>
    <row r="15" spans="1:14" ht="30" customHeight="1" x14ac:dyDescent="0.2">
      <c r="A15" s="71" t="str">
        <f t="array" ref="A15">IFERROR(INDEX('Annex 2 EHV charges'!$A$11:$A$12, MATCH(0, IF(ISBLANK('Annex 2 EHV charges'!$A$11:$A$12),1, COUNTIF(A$4:$A14, 'Annex 2 EHV charges'!$A$11:$A$12)), 0)),"")</f>
        <v/>
      </c>
      <c r="B15" s="72" t="str">
        <f>IF($A15="","",VLOOKUP($A15,'Annex 2 EHV charges'!$A:$O,2,0))</f>
        <v/>
      </c>
      <c r="C15" s="73" t="str">
        <f>IF($A15="","",VLOOKUP($A15,'Annex 2 EHV charges'!$A:$O,3,0))</f>
        <v/>
      </c>
      <c r="D15" s="71" t="str">
        <f>IF($A15="","",VLOOKUP($A15,'Annex 2 EHV charges'!$A:$O,7,0))</f>
        <v/>
      </c>
      <c r="E15" s="69" t="str">
        <f>IFERROR(IF(VLOOKUP($A15,'Annex 2 EHV charges'!$A:$O,8,FALSE)=0,"",VLOOKUP($A15,'Annex 2 EHV charges'!$A:$O,8,FALSE)),"")</f>
        <v/>
      </c>
      <c r="F15" s="70" t="str">
        <f>IFERROR(IF(VLOOKUP($A15,'Annex 2 EHV charges'!$A:$O,9,FALSE)=0,"",VLOOKUP($A15,'Annex 2 EHV charges'!$A:$O,9,FALSE)),"")</f>
        <v/>
      </c>
      <c r="G15" s="70" t="str">
        <f>IFERROR(IF(VLOOKUP($A15,'Annex 2 EHV charges'!$A:$O,10,FALSE)=0,"",VLOOKUP($A15,'Annex 2 EHV charges'!$A:$O,10,FALSE)),"")</f>
        <v/>
      </c>
      <c r="H15" s="70" t="str">
        <f>IFERROR(IF(VLOOKUP($A15,'Annex 2 EHV charges'!$A:$O,11,FALSE)=0,"",VLOOKUP($A15,'Annex 2 EHV charges'!$A:$O,11,FALSE)),"")</f>
        <v/>
      </c>
    </row>
    <row r="16" spans="1:14" ht="30" customHeight="1" x14ac:dyDescent="0.2">
      <c r="A16" s="71" t="str">
        <f t="array" ref="A16">IFERROR(INDEX('Annex 2 EHV charges'!$A$11:$A$12, MATCH(0, IF(ISBLANK('Annex 2 EHV charges'!$A$11:$A$12),1, COUNTIF(A$4:$A15, 'Annex 2 EHV charges'!$A$11:$A$12)), 0)),"")</f>
        <v/>
      </c>
      <c r="B16" s="72" t="str">
        <f>IF($A16="","",VLOOKUP($A16,'Annex 2 EHV charges'!$A:$O,2,0))</f>
        <v/>
      </c>
      <c r="C16" s="73" t="str">
        <f>IF($A16="","",VLOOKUP($A16,'Annex 2 EHV charges'!$A:$O,3,0))</f>
        <v/>
      </c>
      <c r="D16" s="71" t="str">
        <f>IF($A16="","",VLOOKUP($A16,'Annex 2 EHV charges'!$A:$O,7,0))</f>
        <v/>
      </c>
      <c r="E16" s="69" t="str">
        <f>IFERROR(IF(VLOOKUP($A16,'Annex 2 EHV charges'!$A:$O,8,FALSE)=0,"",VLOOKUP($A16,'Annex 2 EHV charges'!$A:$O,8,FALSE)),"")</f>
        <v/>
      </c>
      <c r="F16" s="70" t="str">
        <f>IFERROR(IF(VLOOKUP($A16,'Annex 2 EHV charges'!$A:$O,9,FALSE)=0,"",VLOOKUP($A16,'Annex 2 EHV charges'!$A:$O,9,FALSE)),"")</f>
        <v/>
      </c>
      <c r="G16" s="70" t="str">
        <f>IFERROR(IF(VLOOKUP($A16,'Annex 2 EHV charges'!$A:$O,10,FALSE)=0,"",VLOOKUP($A16,'Annex 2 EHV charges'!$A:$O,10,FALSE)),"")</f>
        <v/>
      </c>
      <c r="H16" s="70" t="str">
        <f>IFERROR(IF(VLOOKUP($A16,'Annex 2 EHV charges'!$A:$O,11,FALSE)=0,"",VLOOKUP($A16,'Annex 2 EHV charges'!$A:$O,11,FALSE)),"")</f>
        <v/>
      </c>
    </row>
    <row r="17" spans="1:8" ht="30" customHeight="1" x14ac:dyDescent="0.2">
      <c r="A17" s="71" t="str">
        <f t="array" ref="A17">IFERROR(INDEX('Annex 2 EHV charges'!$A$11:$A$12, MATCH(0, IF(ISBLANK('Annex 2 EHV charges'!$A$11:$A$12),1, COUNTIF(A$4:$A16, 'Annex 2 EHV charges'!$A$11:$A$12)), 0)),"")</f>
        <v/>
      </c>
      <c r="B17" s="72" t="str">
        <f>IF($A17="","",VLOOKUP($A17,'Annex 2 EHV charges'!$A:$O,2,0))</f>
        <v/>
      </c>
      <c r="C17" s="73" t="str">
        <f>IF($A17="","",VLOOKUP($A17,'Annex 2 EHV charges'!$A:$O,3,0))</f>
        <v/>
      </c>
      <c r="D17" s="71" t="str">
        <f>IF($A17="","",VLOOKUP($A17,'Annex 2 EHV charges'!$A:$O,7,0))</f>
        <v/>
      </c>
      <c r="E17" s="69" t="str">
        <f>IFERROR(IF(VLOOKUP($A17,'Annex 2 EHV charges'!$A:$O,8,FALSE)=0,"",VLOOKUP($A17,'Annex 2 EHV charges'!$A:$O,8,FALSE)),"")</f>
        <v/>
      </c>
      <c r="F17" s="70" t="str">
        <f>IFERROR(IF(VLOOKUP($A17,'Annex 2 EHV charges'!$A:$O,9,FALSE)=0,"",VLOOKUP($A17,'Annex 2 EHV charges'!$A:$O,9,FALSE)),"")</f>
        <v/>
      </c>
      <c r="G17" s="70" t="str">
        <f>IFERROR(IF(VLOOKUP($A17,'Annex 2 EHV charges'!$A:$O,10,FALSE)=0,"",VLOOKUP($A17,'Annex 2 EHV charges'!$A:$O,10,FALSE)),"")</f>
        <v/>
      </c>
      <c r="H17" s="70" t="str">
        <f>IFERROR(IF(VLOOKUP($A17,'Annex 2 EHV charges'!$A:$O,11,FALSE)=0,"",VLOOKUP($A17,'Annex 2 EHV charges'!$A:$O,11,FALSE)),"")</f>
        <v/>
      </c>
    </row>
    <row r="18" spans="1:8" ht="30" customHeight="1" x14ac:dyDescent="0.2">
      <c r="A18" s="71" t="str">
        <f t="array" ref="A18">IFERROR(INDEX('Annex 2 EHV charges'!$A$11:$A$12, MATCH(0, IF(ISBLANK('Annex 2 EHV charges'!$A$11:$A$12),1, COUNTIF(A$4:$A17, 'Annex 2 EHV charges'!$A$11:$A$12)), 0)),"")</f>
        <v/>
      </c>
      <c r="B18" s="72" t="str">
        <f>IF($A18="","",VLOOKUP($A18,'Annex 2 EHV charges'!$A:$O,2,0))</f>
        <v/>
      </c>
      <c r="C18" s="73" t="str">
        <f>IF($A18="","",VLOOKUP($A18,'Annex 2 EHV charges'!$A:$O,3,0))</f>
        <v/>
      </c>
      <c r="D18" s="71" t="str">
        <f>IF($A18="","",VLOOKUP($A18,'Annex 2 EHV charges'!$A:$O,7,0))</f>
        <v/>
      </c>
      <c r="E18" s="69" t="str">
        <f>IFERROR(IF(VLOOKUP($A18,'Annex 2 EHV charges'!$A:$O,8,FALSE)=0,"",VLOOKUP($A18,'Annex 2 EHV charges'!$A:$O,8,FALSE)),"")</f>
        <v/>
      </c>
      <c r="F18" s="70" t="str">
        <f>IFERROR(IF(VLOOKUP($A18,'Annex 2 EHV charges'!$A:$O,9,FALSE)=0,"",VLOOKUP($A18,'Annex 2 EHV charges'!$A:$O,9,FALSE)),"")</f>
        <v/>
      </c>
      <c r="G18" s="70" t="str">
        <f>IFERROR(IF(VLOOKUP($A18,'Annex 2 EHV charges'!$A:$O,10,FALSE)=0,"",VLOOKUP($A18,'Annex 2 EHV charges'!$A:$O,10,FALSE)),"")</f>
        <v/>
      </c>
      <c r="H18" s="70" t="str">
        <f>IFERROR(IF(VLOOKUP($A18,'Annex 2 EHV charges'!$A:$O,11,FALSE)=0,"",VLOOKUP($A18,'Annex 2 EHV charges'!$A:$O,11,FALSE)),"")</f>
        <v/>
      </c>
    </row>
    <row r="19" spans="1:8" ht="30" customHeight="1" x14ac:dyDescent="0.2">
      <c r="A19" s="71" t="str">
        <f t="array" ref="A19">IFERROR(INDEX('Annex 2 EHV charges'!$A$11:$A$12, MATCH(0, IF(ISBLANK('Annex 2 EHV charges'!$A$11:$A$12),1, COUNTIF(A$4:$A18, 'Annex 2 EHV charges'!$A$11:$A$12)), 0)),"")</f>
        <v/>
      </c>
      <c r="B19" s="72" t="str">
        <f>IF($A19="","",VLOOKUP($A19,'Annex 2 EHV charges'!$A:$O,2,0))</f>
        <v/>
      </c>
      <c r="C19" s="73" t="str">
        <f>IF($A19="","",VLOOKUP($A19,'Annex 2 EHV charges'!$A:$O,3,0))</f>
        <v/>
      </c>
      <c r="D19" s="71" t="str">
        <f>IF($A19="","",VLOOKUP($A19,'Annex 2 EHV charges'!$A:$O,7,0))</f>
        <v/>
      </c>
      <c r="E19" s="69" t="str">
        <f>IFERROR(IF(VLOOKUP($A19,'Annex 2 EHV charges'!$A:$O,8,FALSE)=0,"",VLOOKUP($A19,'Annex 2 EHV charges'!$A:$O,8,FALSE)),"")</f>
        <v/>
      </c>
      <c r="F19" s="70" t="str">
        <f>IFERROR(IF(VLOOKUP($A19,'Annex 2 EHV charges'!$A:$O,9,FALSE)=0,"",VLOOKUP($A19,'Annex 2 EHV charges'!$A:$O,9,FALSE)),"")</f>
        <v/>
      </c>
      <c r="G19" s="70" t="str">
        <f>IFERROR(IF(VLOOKUP($A19,'Annex 2 EHV charges'!$A:$O,10,FALSE)=0,"",VLOOKUP($A19,'Annex 2 EHV charges'!$A:$O,10,FALSE)),"")</f>
        <v/>
      </c>
      <c r="H19" s="70" t="str">
        <f>IFERROR(IF(VLOOKUP($A19,'Annex 2 EHV charges'!$A:$O,11,FALSE)=0,"",VLOOKUP($A19,'Annex 2 EHV charges'!$A:$O,11,FALSE)),"")</f>
        <v/>
      </c>
    </row>
    <row r="20" spans="1:8" ht="30" customHeight="1" x14ac:dyDescent="0.2">
      <c r="A20" s="71" t="str">
        <f t="array" ref="A20">IFERROR(INDEX('Annex 2 EHV charges'!$A$11:$A$12, MATCH(0, IF(ISBLANK('Annex 2 EHV charges'!$A$11:$A$12),1, COUNTIF(A$4:$A19, 'Annex 2 EHV charges'!$A$11:$A$12)), 0)),"")</f>
        <v/>
      </c>
      <c r="B20" s="72" t="str">
        <f>IF($A20="","",VLOOKUP($A20,'Annex 2 EHV charges'!$A:$O,2,0))</f>
        <v/>
      </c>
      <c r="C20" s="73" t="str">
        <f>IF($A20="","",VLOOKUP($A20,'Annex 2 EHV charges'!$A:$O,3,0))</f>
        <v/>
      </c>
      <c r="D20" s="71" t="str">
        <f>IF($A20="","",VLOOKUP($A20,'Annex 2 EHV charges'!$A:$O,7,0))</f>
        <v/>
      </c>
      <c r="E20" s="69" t="str">
        <f>IFERROR(IF(VLOOKUP($A20,'Annex 2 EHV charges'!$A:$O,8,FALSE)=0,"",VLOOKUP($A20,'Annex 2 EHV charges'!$A:$O,8,FALSE)),"")</f>
        <v/>
      </c>
      <c r="F20" s="70" t="str">
        <f>IFERROR(IF(VLOOKUP($A20,'Annex 2 EHV charges'!$A:$O,9,FALSE)=0,"",VLOOKUP($A20,'Annex 2 EHV charges'!$A:$O,9,FALSE)),"")</f>
        <v/>
      </c>
      <c r="G20" s="70" t="str">
        <f>IFERROR(IF(VLOOKUP($A20,'Annex 2 EHV charges'!$A:$O,10,FALSE)=0,"",VLOOKUP($A20,'Annex 2 EHV charges'!$A:$O,10,FALSE)),"")</f>
        <v/>
      </c>
      <c r="H20" s="70" t="str">
        <f>IFERROR(IF(VLOOKUP($A20,'Annex 2 EHV charges'!$A:$O,11,FALSE)=0,"",VLOOKUP($A20,'Annex 2 EHV charges'!$A:$O,11,FALSE)),"")</f>
        <v/>
      </c>
    </row>
    <row r="21" spans="1:8" ht="30" customHeight="1" x14ac:dyDescent="0.2">
      <c r="A21" s="71" t="str">
        <f t="array" ref="A21">IFERROR(INDEX('Annex 2 EHV charges'!$A$11:$A$12, MATCH(0, IF(ISBLANK('Annex 2 EHV charges'!$A$11:$A$12),1, COUNTIF(A$4:$A20, 'Annex 2 EHV charges'!$A$11:$A$12)), 0)),"")</f>
        <v/>
      </c>
      <c r="B21" s="72" t="str">
        <f>IF($A21="","",VLOOKUP($A21,'Annex 2 EHV charges'!$A:$O,2,0))</f>
        <v/>
      </c>
      <c r="C21" s="73" t="str">
        <f>IF($A21="","",VLOOKUP($A21,'Annex 2 EHV charges'!$A:$O,3,0))</f>
        <v/>
      </c>
      <c r="D21" s="71" t="str">
        <f>IF($A21="","",VLOOKUP($A21,'Annex 2 EHV charges'!$A:$O,7,0))</f>
        <v/>
      </c>
      <c r="E21" s="69" t="str">
        <f>IFERROR(IF(VLOOKUP($A21,'Annex 2 EHV charges'!$A:$O,8,FALSE)=0,"",VLOOKUP($A21,'Annex 2 EHV charges'!$A:$O,8,FALSE)),"")</f>
        <v/>
      </c>
      <c r="F21" s="70" t="str">
        <f>IFERROR(IF(VLOOKUP($A21,'Annex 2 EHV charges'!$A:$O,9,FALSE)=0,"",VLOOKUP($A21,'Annex 2 EHV charges'!$A:$O,9,FALSE)),"")</f>
        <v/>
      </c>
      <c r="G21" s="70" t="str">
        <f>IFERROR(IF(VLOOKUP($A21,'Annex 2 EHV charges'!$A:$O,10,FALSE)=0,"",VLOOKUP($A21,'Annex 2 EHV charges'!$A:$O,10,FALSE)),"")</f>
        <v/>
      </c>
      <c r="H21" s="70" t="str">
        <f>IFERROR(IF(VLOOKUP($A21,'Annex 2 EHV charges'!$A:$O,11,FALSE)=0,"",VLOOKUP($A21,'Annex 2 EHV charges'!$A:$O,11,FALSE)),"")</f>
        <v/>
      </c>
    </row>
    <row r="22" spans="1:8" ht="30" customHeight="1" x14ac:dyDescent="0.2">
      <c r="A22" s="71" t="str">
        <f t="array" ref="A22">IFERROR(INDEX('Annex 2 EHV charges'!$A$11:$A$12, MATCH(0, IF(ISBLANK('Annex 2 EHV charges'!$A$11:$A$12),1, COUNTIF(A$4:$A21, 'Annex 2 EHV charges'!$A$11:$A$12)), 0)),"")</f>
        <v/>
      </c>
      <c r="B22" s="72" t="str">
        <f>IF($A22="","",VLOOKUP($A22,'Annex 2 EHV charges'!$A:$O,2,0))</f>
        <v/>
      </c>
      <c r="C22" s="73" t="str">
        <f>IF($A22="","",VLOOKUP($A22,'Annex 2 EHV charges'!$A:$O,3,0))</f>
        <v/>
      </c>
      <c r="D22" s="71" t="str">
        <f>IF($A22="","",VLOOKUP($A22,'Annex 2 EHV charges'!$A:$O,7,0))</f>
        <v/>
      </c>
      <c r="E22" s="69" t="str">
        <f>IFERROR(IF(VLOOKUP($A22,'Annex 2 EHV charges'!$A:$O,8,FALSE)=0,"",VLOOKUP($A22,'Annex 2 EHV charges'!$A:$O,8,FALSE)),"")</f>
        <v/>
      </c>
      <c r="F22" s="70" t="str">
        <f>IFERROR(IF(VLOOKUP($A22,'Annex 2 EHV charges'!$A:$O,9,FALSE)=0,"",VLOOKUP($A22,'Annex 2 EHV charges'!$A:$O,9,FALSE)),"")</f>
        <v/>
      </c>
      <c r="G22" s="70" t="str">
        <f>IFERROR(IF(VLOOKUP($A22,'Annex 2 EHV charges'!$A:$O,10,FALSE)=0,"",VLOOKUP($A22,'Annex 2 EHV charges'!$A:$O,10,FALSE)),"")</f>
        <v/>
      </c>
      <c r="H22" s="70" t="str">
        <f>IFERROR(IF(VLOOKUP($A22,'Annex 2 EHV charges'!$A:$O,11,FALSE)=0,"",VLOOKUP($A22,'Annex 2 EHV charges'!$A:$O,11,FALSE)),"")</f>
        <v/>
      </c>
    </row>
    <row r="23" spans="1:8" ht="30" customHeight="1" x14ac:dyDescent="0.2">
      <c r="A23" s="71" t="str">
        <f t="array" ref="A23">IFERROR(INDEX('Annex 2 EHV charges'!$A$11:$A$12, MATCH(0, IF(ISBLANK('Annex 2 EHV charges'!$A$11:$A$12),1, COUNTIF(A$4:$A22, 'Annex 2 EHV charges'!$A$11:$A$12)), 0)),"")</f>
        <v/>
      </c>
      <c r="B23" s="72" t="str">
        <f>IF($A23="","",VLOOKUP($A23,'Annex 2 EHV charges'!$A:$O,2,0))</f>
        <v/>
      </c>
      <c r="C23" s="73" t="str">
        <f>IF($A23="","",VLOOKUP($A23,'Annex 2 EHV charges'!$A:$O,3,0))</f>
        <v/>
      </c>
      <c r="D23" s="71" t="str">
        <f>IF($A23="","",VLOOKUP($A23,'Annex 2 EHV charges'!$A:$O,7,0))</f>
        <v/>
      </c>
      <c r="E23" s="69" t="str">
        <f>IFERROR(IF(VLOOKUP($A23,'Annex 2 EHV charges'!$A:$O,8,FALSE)=0,"",VLOOKUP($A23,'Annex 2 EHV charges'!$A:$O,8,FALSE)),"")</f>
        <v/>
      </c>
      <c r="F23" s="70" t="str">
        <f>IFERROR(IF(VLOOKUP($A23,'Annex 2 EHV charges'!$A:$O,9,FALSE)=0,"",VLOOKUP($A23,'Annex 2 EHV charges'!$A:$O,9,FALSE)),"")</f>
        <v/>
      </c>
      <c r="G23" s="70" t="str">
        <f>IFERROR(IF(VLOOKUP($A23,'Annex 2 EHV charges'!$A:$O,10,FALSE)=0,"",VLOOKUP($A23,'Annex 2 EHV charges'!$A:$O,10,FALSE)),"")</f>
        <v/>
      </c>
      <c r="H23" s="70" t="str">
        <f>IFERROR(IF(VLOOKUP($A23,'Annex 2 EHV charges'!$A:$O,11,FALSE)=0,"",VLOOKUP($A23,'Annex 2 EHV charges'!$A:$O,11,FALSE)),"")</f>
        <v/>
      </c>
    </row>
    <row r="24" spans="1:8" ht="30" customHeight="1" x14ac:dyDescent="0.2">
      <c r="A24" s="71" t="str">
        <f t="array" ref="A24">IFERROR(INDEX('Annex 2 EHV charges'!$A$11:$A$12, MATCH(0, IF(ISBLANK('Annex 2 EHV charges'!$A$11:$A$12),1, COUNTIF(A$4:$A23, 'Annex 2 EHV charges'!$A$11:$A$12)), 0)),"")</f>
        <v/>
      </c>
      <c r="B24" s="72" t="str">
        <f>IF($A24="","",VLOOKUP($A24,'Annex 2 EHV charges'!$A:$O,2,0))</f>
        <v/>
      </c>
      <c r="C24" s="73" t="str">
        <f>IF($A24="","",VLOOKUP($A24,'Annex 2 EHV charges'!$A:$O,3,0))</f>
        <v/>
      </c>
      <c r="D24" s="71" t="str">
        <f>IF($A24="","",VLOOKUP($A24,'Annex 2 EHV charges'!$A:$O,7,0))</f>
        <v/>
      </c>
      <c r="E24" s="69" t="str">
        <f>IFERROR(IF(VLOOKUP($A24,'Annex 2 EHV charges'!$A:$O,8,FALSE)=0,"",VLOOKUP($A24,'Annex 2 EHV charges'!$A:$O,8,FALSE)),"")</f>
        <v/>
      </c>
      <c r="F24" s="70" t="str">
        <f>IFERROR(IF(VLOOKUP($A24,'Annex 2 EHV charges'!$A:$O,9,FALSE)=0,"",VLOOKUP($A24,'Annex 2 EHV charges'!$A:$O,9,FALSE)),"")</f>
        <v/>
      </c>
      <c r="G24" s="70" t="str">
        <f>IFERROR(IF(VLOOKUP($A24,'Annex 2 EHV charges'!$A:$O,10,FALSE)=0,"",VLOOKUP($A24,'Annex 2 EHV charges'!$A:$O,10,FALSE)),"")</f>
        <v/>
      </c>
      <c r="H24" s="70" t="str">
        <f>IFERROR(IF(VLOOKUP($A24,'Annex 2 EHV charges'!$A:$O,11,FALSE)=0,"",VLOOKUP($A24,'Annex 2 EHV charges'!$A:$O,11,FALSE)),"")</f>
        <v/>
      </c>
    </row>
    <row r="25" spans="1:8" ht="30" customHeight="1" x14ac:dyDescent="0.2">
      <c r="A25" s="71" t="str">
        <f t="array" ref="A25">IFERROR(INDEX('Annex 2 EHV charges'!$A$11:$A$12, MATCH(0, IF(ISBLANK('Annex 2 EHV charges'!$A$11:$A$12),1, COUNTIF(A$4:$A24, 'Annex 2 EHV charges'!$A$11:$A$12)), 0)),"")</f>
        <v/>
      </c>
      <c r="B25" s="72" t="str">
        <f>IF($A25="","",VLOOKUP($A25,'Annex 2 EHV charges'!$A:$O,2,0))</f>
        <v/>
      </c>
      <c r="C25" s="73" t="str">
        <f>IF($A25="","",VLOOKUP($A25,'Annex 2 EHV charges'!$A:$O,3,0))</f>
        <v/>
      </c>
      <c r="D25" s="71" t="str">
        <f>IF($A25="","",VLOOKUP($A25,'Annex 2 EHV charges'!$A:$O,7,0))</f>
        <v/>
      </c>
      <c r="E25" s="69" t="str">
        <f>IFERROR(IF(VLOOKUP($A25,'Annex 2 EHV charges'!$A:$O,8,FALSE)=0,"",VLOOKUP($A25,'Annex 2 EHV charges'!$A:$O,8,FALSE)),"")</f>
        <v/>
      </c>
      <c r="F25" s="70" t="str">
        <f>IFERROR(IF(VLOOKUP($A25,'Annex 2 EHV charges'!$A:$O,9,FALSE)=0,"",VLOOKUP($A25,'Annex 2 EHV charges'!$A:$O,9,FALSE)),"")</f>
        <v/>
      </c>
      <c r="G25" s="70" t="str">
        <f>IFERROR(IF(VLOOKUP($A25,'Annex 2 EHV charges'!$A:$O,10,FALSE)=0,"",VLOOKUP($A25,'Annex 2 EHV charges'!$A:$O,10,FALSE)),"")</f>
        <v/>
      </c>
      <c r="H25" s="70" t="str">
        <f>IFERROR(IF(VLOOKUP($A25,'Annex 2 EHV charges'!$A:$O,11,FALSE)=0,"",VLOOKUP($A25,'Annex 2 EHV charges'!$A:$O,11,FALSE)),"")</f>
        <v/>
      </c>
    </row>
    <row r="26" spans="1:8" ht="30" customHeight="1" x14ac:dyDescent="0.2">
      <c r="A26" s="71" t="str">
        <f t="array" ref="A26">IFERROR(INDEX('Annex 2 EHV charges'!$A$11:$A$12, MATCH(0, IF(ISBLANK('Annex 2 EHV charges'!$A$11:$A$12),1, COUNTIF(A$4:$A25, 'Annex 2 EHV charges'!$A$11:$A$12)), 0)),"")</f>
        <v/>
      </c>
      <c r="B26" s="72" t="str">
        <f>IF($A26="","",VLOOKUP($A26,'Annex 2 EHV charges'!$A:$O,2,0))</f>
        <v/>
      </c>
      <c r="C26" s="73" t="str">
        <f>IF($A26="","",VLOOKUP($A26,'Annex 2 EHV charges'!$A:$O,3,0))</f>
        <v/>
      </c>
      <c r="D26" s="71" t="str">
        <f>IF($A26="","",VLOOKUP($A26,'Annex 2 EHV charges'!$A:$O,7,0))</f>
        <v/>
      </c>
      <c r="E26" s="69" t="str">
        <f>IFERROR(IF(VLOOKUP($A26,'Annex 2 EHV charges'!$A:$O,8,FALSE)=0,"",VLOOKUP($A26,'Annex 2 EHV charges'!$A:$O,8,FALSE)),"")</f>
        <v/>
      </c>
      <c r="F26" s="70" t="str">
        <f>IFERROR(IF(VLOOKUP($A26,'Annex 2 EHV charges'!$A:$O,9,FALSE)=0,"",VLOOKUP($A26,'Annex 2 EHV charges'!$A:$O,9,FALSE)),"")</f>
        <v/>
      </c>
      <c r="G26" s="70" t="str">
        <f>IFERROR(IF(VLOOKUP($A26,'Annex 2 EHV charges'!$A:$O,10,FALSE)=0,"",VLOOKUP($A26,'Annex 2 EHV charges'!$A:$O,10,FALSE)),"")</f>
        <v/>
      </c>
      <c r="H26" s="70" t="str">
        <f>IFERROR(IF(VLOOKUP($A26,'Annex 2 EHV charges'!$A:$O,11,FALSE)=0,"",VLOOKUP($A26,'Annex 2 EHV charges'!$A:$O,11,FALSE)),"")</f>
        <v/>
      </c>
    </row>
    <row r="27" spans="1:8" ht="30" customHeight="1" x14ac:dyDescent="0.2">
      <c r="A27" s="71" t="str">
        <f t="array" ref="A27">IFERROR(INDEX('Annex 2 EHV charges'!$A$11:$A$12, MATCH(0, IF(ISBLANK('Annex 2 EHV charges'!$A$11:$A$12),1, COUNTIF(A$4:$A26, 'Annex 2 EHV charges'!$A$11:$A$12)), 0)),"")</f>
        <v/>
      </c>
      <c r="B27" s="72" t="str">
        <f>IF($A27="","",VLOOKUP($A27,'Annex 2 EHV charges'!$A:$O,2,0))</f>
        <v/>
      </c>
      <c r="C27" s="73" t="str">
        <f>IF($A27="","",VLOOKUP($A27,'Annex 2 EHV charges'!$A:$O,3,0))</f>
        <v/>
      </c>
      <c r="D27" s="71" t="str">
        <f>IF($A27="","",VLOOKUP($A27,'Annex 2 EHV charges'!$A:$O,7,0))</f>
        <v/>
      </c>
      <c r="E27" s="69" t="str">
        <f>IFERROR(IF(VLOOKUP($A27,'Annex 2 EHV charges'!$A:$O,8,FALSE)=0,"",VLOOKUP($A27,'Annex 2 EHV charges'!$A:$O,8,FALSE)),"")</f>
        <v/>
      </c>
      <c r="F27" s="70" t="str">
        <f>IFERROR(IF(VLOOKUP($A27,'Annex 2 EHV charges'!$A:$O,9,FALSE)=0,"",VLOOKUP($A27,'Annex 2 EHV charges'!$A:$O,9,FALSE)),"")</f>
        <v/>
      </c>
      <c r="G27" s="70" t="str">
        <f>IFERROR(IF(VLOOKUP($A27,'Annex 2 EHV charges'!$A:$O,10,FALSE)=0,"",VLOOKUP($A27,'Annex 2 EHV charges'!$A:$O,10,FALSE)),"")</f>
        <v/>
      </c>
      <c r="H27" s="70" t="str">
        <f>IFERROR(IF(VLOOKUP($A27,'Annex 2 EHV charges'!$A:$O,11,FALSE)=0,"",VLOOKUP($A27,'Annex 2 EHV charges'!$A:$O,11,FALSE)),"")</f>
        <v/>
      </c>
    </row>
    <row r="28" spans="1:8" ht="30" customHeight="1" x14ac:dyDescent="0.2">
      <c r="A28" s="71" t="str">
        <f t="array" ref="A28">IFERROR(INDEX('Annex 2 EHV charges'!$A$11:$A$12, MATCH(0, IF(ISBLANK('Annex 2 EHV charges'!$A$11:$A$12),1, COUNTIF(A$4:$A27, 'Annex 2 EHV charges'!$A$11:$A$12)), 0)),"")</f>
        <v/>
      </c>
      <c r="B28" s="72" t="str">
        <f>IF($A28="","",VLOOKUP($A28,'Annex 2 EHV charges'!$A:$O,2,0))</f>
        <v/>
      </c>
      <c r="C28" s="73" t="str">
        <f>IF($A28="","",VLOOKUP($A28,'Annex 2 EHV charges'!$A:$O,3,0))</f>
        <v/>
      </c>
      <c r="D28" s="71" t="str">
        <f>IF($A28="","",VLOOKUP($A28,'Annex 2 EHV charges'!$A:$O,7,0))</f>
        <v/>
      </c>
      <c r="E28" s="69" t="str">
        <f>IFERROR(IF(VLOOKUP($A28,'Annex 2 EHV charges'!$A:$O,8,FALSE)=0,"",VLOOKUP($A28,'Annex 2 EHV charges'!$A:$O,8,FALSE)),"")</f>
        <v/>
      </c>
      <c r="F28" s="70" t="str">
        <f>IFERROR(IF(VLOOKUP($A28,'Annex 2 EHV charges'!$A:$O,9,FALSE)=0,"",VLOOKUP($A28,'Annex 2 EHV charges'!$A:$O,9,FALSE)),"")</f>
        <v/>
      </c>
      <c r="G28" s="70" t="str">
        <f>IFERROR(IF(VLOOKUP($A28,'Annex 2 EHV charges'!$A:$O,10,FALSE)=0,"",VLOOKUP($A28,'Annex 2 EHV charges'!$A:$O,10,FALSE)),"")</f>
        <v/>
      </c>
      <c r="H28" s="70" t="str">
        <f>IFERROR(IF(VLOOKUP($A28,'Annex 2 EHV charges'!$A:$O,11,FALSE)=0,"",VLOOKUP($A28,'Annex 2 EHV charges'!$A:$O,11,FALSE)),"")</f>
        <v/>
      </c>
    </row>
    <row r="29" spans="1:8" ht="30" customHeight="1" x14ac:dyDescent="0.2">
      <c r="A29" s="71" t="str">
        <f t="array" ref="A29">IFERROR(INDEX('Annex 2 EHV charges'!$A$11:$A$12, MATCH(0, IF(ISBLANK('Annex 2 EHV charges'!$A$11:$A$12),1, COUNTIF(A$4:$A28, 'Annex 2 EHV charges'!$A$11:$A$12)), 0)),"")</f>
        <v/>
      </c>
      <c r="B29" s="72" t="str">
        <f>IF($A29="","",VLOOKUP($A29,'Annex 2 EHV charges'!$A:$O,2,0))</f>
        <v/>
      </c>
      <c r="C29" s="73" t="str">
        <f>IF($A29="","",VLOOKUP($A29,'Annex 2 EHV charges'!$A:$O,3,0))</f>
        <v/>
      </c>
      <c r="D29" s="71" t="str">
        <f>IF($A29="","",VLOOKUP($A29,'Annex 2 EHV charges'!$A:$O,7,0))</f>
        <v/>
      </c>
      <c r="E29" s="69" t="str">
        <f>IFERROR(IF(VLOOKUP($A29,'Annex 2 EHV charges'!$A:$O,8,FALSE)=0,"",VLOOKUP($A29,'Annex 2 EHV charges'!$A:$O,8,FALSE)),"")</f>
        <v/>
      </c>
      <c r="F29" s="70" t="str">
        <f>IFERROR(IF(VLOOKUP($A29,'Annex 2 EHV charges'!$A:$O,9,FALSE)=0,"",VLOOKUP($A29,'Annex 2 EHV charges'!$A:$O,9,FALSE)),"")</f>
        <v/>
      </c>
      <c r="G29" s="70" t="str">
        <f>IFERROR(IF(VLOOKUP($A29,'Annex 2 EHV charges'!$A:$O,10,FALSE)=0,"",VLOOKUP($A29,'Annex 2 EHV charges'!$A:$O,10,FALSE)),"")</f>
        <v/>
      </c>
      <c r="H29" s="70" t="str">
        <f>IFERROR(IF(VLOOKUP($A29,'Annex 2 EHV charges'!$A:$O,11,FALSE)=0,"",VLOOKUP($A29,'Annex 2 EHV charges'!$A:$O,11,FALSE)),"")</f>
        <v/>
      </c>
    </row>
    <row r="30" spans="1:8" ht="30" customHeight="1" x14ac:dyDescent="0.2">
      <c r="A30" s="71" t="str">
        <f t="array" ref="A30">IFERROR(INDEX('Annex 2 EHV charges'!$A$11:$A$12, MATCH(0, IF(ISBLANK('Annex 2 EHV charges'!$A$11:$A$12),1, COUNTIF(A$4:$A29, 'Annex 2 EHV charges'!$A$11:$A$12)), 0)),"")</f>
        <v/>
      </c>
      <c r="B30" s="72" t="str">
        <f>IF($A30="","",VLOOKUP($A30,'Annex 2 EHV charges'!$A:$O,2,0))</f>
        <v/>
      </c>
      <c r="C30" s="73" t="str">
        <f>IF($A30="","",VLOOKUP($A30,'Annex 2 EHV charges'!$A:$O,3,0))</f>
        <v/>
      </c>
      <c r="D30" s="71" t="str">
        <f>IF($A30="","",VLOOKUP($A30,'Annex 2 EHV charges'!$A:$O,7,0))</f>
        <v/>
      </c>
      <c r="E30" s="69" t="str">
        <f>IFERROR(IF(VLOOKUP($A30,'Annex 2 EHV charges'!$A:$O,8,FALSE)=0,"",VLOOKUP($A30,'Annex 2 EHV charges'!$A:$O,8,FALSE)),"")</f>
        <v/>
      </c>
      <c r="F30" s="70" t="str">
        <f>IFERROR(IF(VLOOKUP($A30,'Annex 2 EHV charges'!$A:$O,9,FALSE)=0,"",VLOOKUP($A30,'Annex 2 EHV charges'!$A:$O,9,FALSE)),"")</f>
        <v/>
      </c>
      <c r="G30" s="70" t="str">
        <f>IFERROR(IF(VLOOKUP($A30,'Annex 2 EHV charges'!$A:$O,10,FALSE)=0,"",VLOOKUP($A30,'Annex 2 EHV charges'!$A:$O,10,FALSE)),"")</f>
        <v/>
      </c>
      <c r="H30" s="70" t="str">
        <f>IFERROR(IF(VLOOKUP($A30,'Annex 2 EHV charges'!$A:$O,11,FALSE)=0,"",VLOOKUP($A30,'Annex 2 EHV charges'!$A:$O,11,FALSE)),"")</f>
        <v/>
      </c>
    </row>
    <row r="31" spans="1:8" ht="30" customHeight="1" x14ac:dyDescent="0.2">
      <c r="A31" s="71" t="str">
        <f t="array" ref="A31">IFERROR(INDEX('Annex 2 EHV charges'!$A$11:$A$12, MATCH(0, IF(ISBLANK('Annex 2 EHV charges'!$A$11:$A$12),1, COUNTIF(A$4:$A30, 'Annex 2 EHV charges'!$A$11:$A$12)), 0)),"")</f>
        <v/>
      </c>
      <c r="B31" s="72" t="str">
        <f>IF($A31="","",VLOOKUP($A31,'Annex 2 EHV charges'!$A:$O,2,0))</f>
        <v/>
      </c>
      <c r="C31" s="73" t="str">
        <f>IF($A31="","",VLOOKUP($A31,'Annex 2 EHV charges'!$A:$O,3,0))</f>
        <v/>
      </c>
      <c r="D31" s="71" t="str">
        <f>IF($A31="","",VLOOKUP($A31,'Annex 2 EHV charges'!$A:$O,7,0))</f>
        <v/>
      </c>
      <c r="E31" s="69" t="str">
        <f>IFERROR(IF(VLOOKUP($A31,'Annex 2 EHV charges'!$A:$O,8,FALSE)=0,"",VLOOKUP($A31,'Annex 2 EHV charges'!$A:$O,8,FALSE)),"")</f>
        <v/>
      </c>
      <c r="F31" s="70" t="str">
        <f>IFERROR(IF(VLOOKUP($A31,'Annex 2 EHV charges'!$A:$O,9,FALSE)=0,"",VLOOKUP($A31,'Annex 2 EHV charges'!$A:$O,9,FALSE)),"")</f>
        <v/>
      </c>
      <c r="G31" s="70" t="str">
        <f>IFERROR(IF(VLOOKUP($A31,'Annex 2 EHV charges'!$A:$O,10,FALSE)=0,"",VLOOKUP($A31,'Annex 2 EHV charges'!$A:$O,10,FALSE)),"")</f>
        <v/>
      </c>
      <c r="H31" s="70" t="str">
        <f>IFERROR(IF(VLOOKUP($A31,'Annex 2 EHV charges'!$A:$O,11,FALSE)=0,"",VLOOKUP($A31,'Annex 2 EHV charges'!$A:$O,11,FALSE)),"")</f>
        <v/>
      </c>
    </row>
    <row r="32" spans="1:8" x14ac:dyDescent="0.2">
      <c r="A32" s="71" t="str">
        <f t="array" ref="A32">IFERROR(INDEX('Annex 2 EHV charges'!$A$11:$A$12, MATCH(0, IF(ISBLANK('Annex 2 EHV charges'!$A$11:$A$12),1, COUNTIF(A$4:$A31, 'Annex 2 EHV charges'!$A$11:$A$12)), 0)),"")</f>
        <v/>
      </c>
      <c r="B32" s="72" t="str">
        <f>IF($A32="","",VLOOKUP($A32,'Annex 2 EHV charges'!$A:$O,2,0))</f>
        <v/>
      </c>
      <c r="C32" s="73" t="str">
        <f>IF($A32="","",VLOOKUP($A32,'Annex 2 EHV charges'!$A:$O,3,0))</f>
        <v/>
      </c>
      <c r="D32" s="71" t="str">
        <f>IF($A32="","",VLOOKUP($A32,'Annex 2 EHV charges'!$A:$O,7,0))</f>
        <v/>
      </c>
      <c r="E32" s="69" t="str">
        <f>IFERROR(IF(VLOOKUP($A32,'Annex 2 EHV charges'!$A:$O,8,FALSE)=0,"",VLOOKUP($A32,'Annex 2 EHV charges'!$A:$O,8,FALSE)),"")</f>
        <v/>
      </c>
      <c r="F32" s="70" t="str">
        <f>IFERROR(IF(VLOOKUP($A32,'Annex 2 EHV charges'!$A:$O,9,FALSE)=0,"",VLOOKUP($A32,'Annex 2 EHV charges'!$A:$O,9,FALSE)),"")</f>
        <v/>
      </c>
      <c r="G32" s="70" t="str">
        <f>IFERROR(IF(VLOOKUP($A32,'Annex 2 EHV charges'!$A:$O,10,FALSE)=0,"",VLOOKUP($A32,'Annex 2 EHV charges'!$A:$O,10,FALSE)),"")</f>
        <v/>
      </c>
      <c r="H32" s="70" t="str">
        <f>IFERROR(IF(VLOOKUP($A32,'Annex 2 EHV charges'!$A:$O,11,FALSE)=0,"",VLOOKUP($A32,'Annex 2 EHV charges'!$A:$O,11,FALSE)),"")</f>
        <v/>
      </c>
    </row>
    <row r="33" spans="1:8" ht="30" customHeight="1" x14ac:dyDescent="0.2">
      <c r="A33" s="71" t="str">
        <f t="array" ref="A33">IFERROR(INDEX('Annex 2 EHV charges'!$A$11:$A$12, MATCH(0, IF(ISBLANK('Annex 2 EHV charges'!$A$11:$A$12),1, COUNTIF(A$4:$A32, 'Annex 2 EHV charges'!$A$11:$A$12)), 0)),"")</f>
        <v/>
      </c>
      <c r="B33" s="72" t="str">
        <f>IF($A33="","",VLOOKUP($A33,'Annex 2 EHV charges'!$A:$O,2,0))</f>
        <v/>
      </c>
      <c r="C33" s="73" t="str">
        <f>IF($A33="","",VLOOKUP($A33,'Annex 2 EHV charges'!$A:$O,3,0))</f>
        <v/>
      </c>
      <c r="D33" s="71" t="str">
        <f>IF($A33="","",VLOOKUP($A33,'Annex 2 EHV charges'!$A:$O,7,0))</f>
        <v/>
      </c>
      <c r="E33" s="69" t="str">
        <f>IFERROR(IF(VLOOKUP($A33,'Annex 2 EHV charges'!$A:$O,8,FALSE)=0,"",VLOOKUP($A33,'Annex 2 EHV charges'!$A:$O,8,FALSE)),"")</f>
        <v/>
      </c>
      <c r="F33" s="70" t="str">
        <f>IFERROR(IF(VLOOKUP($A33,'Annex 2 EHV charges'!$A:$O,9,FALSE)=0,"",VLOOKUP($A33,'Annex 2 EHV charges'!$A:$O,9,FALSE)),"")</f>
        <v/>
      </c>
      <c r="G33" s="70" t="str">
        <f>IFERROR(IF(VLOOKUP($A33,'Annex 2 EHV charges'!$A:$O,10,FALSE)=0,"",VLOOKUP($A33,'Annex 2 EHV charges'!$A:$O,10,FALSE)),"")</f>
        <v/>
      </c>
      <c r="H33" s="70" t="str">
        <f>IFERROR(IF(VLOOKUP($A33,'Annex 2 EHV charges'!$A:$O,11,FALSE)=0,"",VLOOKUP($A33,'Annex 2 EHV charges'!$A:$O,11,FALSE)),"")</f>
        <v/>
      </c>
    </row>
    <row r="34" spans="1:8" ht="30" customHeight="1" x14ac:dyDescent="0.2">
      <c r="A34" s="71" t="str">
        <f t="array" ref="A34">IFERROR(INDEX('Annex 2 EHV charges'!$A$11:$A$12, MATCH(0, IF(ISBLANK('Annex 2 EHV charges'!$A$11:$A$12),1, COUNTIF(A$4:$A33, 'Annex 2 EHV charges'!$A$11:$A$12)), 0)),"")</f>
        <v/>
      </c>
      <c r="B34" s="72" t="str">
        <f>IF($A34="","",VLOOKUP($A34,'Annex 2 EHV charges'!$A:$O,2,0))</f>
        <v/>
      </c>
      <c r="C34" s="73" t="str">
        <f>IF($A34="","",VLOOKUP($A34,'Annex 2 EHV charges'!$A:$O,3,0))</f>
        <v/>
      </c>
      <c r="D34" s="71" t="str">
        <f>IF($A34="","",VLOOKUP($A34,'Annex 2 EHV charges'!$A:$O,7,0))</f>
        <v/>
      </c>
      <c r="E34" s="69" t="str">
        <f>IFERROR(IF(VLOOKUP($A34,'Annex 2 EHV charges'!$A:$O,8,FALSE)=0,"",VLOOKUP($A34,'Annex 2 EHV charges'!$A:$O,8,FALSE)),"")</f>
        <v/>
      </c>
      <c r="F34" s="70" t="str">
        <f>IFERROR(IF(VLOOKUP($A34,'Annex 2 EHV charges'!$A:$O,9,FALSE)=0,"",VLOOKUP($A34,'Annex 2 EHV charges'!$A:$O,9,FALSE)),"")</f>
        <v/>
      </c>
      <c r="G34" s="70" t="str">
        <f>IFERROR(IF(VLOOKUP($A34,'Annex 2 EHV charges'!$A:$O,10,FALSE)=0,"",VLOOKUP($A34,'Annex 2 EHV charges'!$A:$O,10,FALSE)),"")</f>
        <v/>
      </c>
      <c r="H34" s="70" t="str">
        <f>IFERROR(IF(VLOOKUP($A34,'Annex 2 EHV charges'!$A:$O,11,FALSE)=0,"",VLOOKUP($A34,'Annex 2 EHV charges'!$A:$O,11,FALSE)),"")</f>
        <v/>
      </c>
    </row>
    <row r="35" spans="1:8" ht="30" customHeight="1" x14ac:dyDescent="0.2">
      <c r="A35" s="71" t="str">
        <f t="array" ref="A35">IFERROR(INDEX('Annex 2 EHV charges'!$A$11:$A$12, MATCH(0, IF(ISBLANK('Annex 2 EHV charges'!$A$11:$A$12),1, COUNTIF(A$4:$A34, 'Annex 2 EHV charges'!$A$11:$A$12)), 0)),"")</f>
        <v/>
      </c>
      <c r="B35" s="72" t="str">
        <f>IF($A35="","",VLOOKUP($A35,'Annex 2 EHV charges'!$A:$O,2,0))</f>
        <v/>
      </c>
      <c r="C35" s="73" t="str">
        <f>IF($A35="","",VLOOKUP($A35,'Annex 2 EHV charges'!$A:$O,3,0))</f>
        <v/>
      </c>
      <c r="D35" s="71" t="str">
        <f>IF($A35="","",VLOOKUP($A35,'Annex 2 EHV charges'!$A:$O,7,0))</f>
        <v/>
      </c>
      <c r="E35" s="69" t="str">
        <f>IFERROR(IF(VLOOKUP($A35,'Annex 2 EHV charges'!$A:$O,8,FALSE)=0,"",VLOOKUP($A35,'Annex 2 EHV charges'!$A:$O,8,FALSE)),"")</f>
        <v/>
      </c>
      <c r="F35" s="70" t="str">
        <f>IFERROR(IF(VLOOKUP($A35,'Annex 2 EHV charges'!$A:$O,9,FALSE)=0,"",VLOOKUP($A35,'Annex 2 EHV charges'!$A:$O,9,FALSE)),"")</f>
        <v/>
      </c>
      <c r="G35" s="70" t="str">
        <f>IFERROR(IF(VLOOKUP($A35,'Annex 2 EHV charges'!$A:$O,10,FALSE)=0,"",VLOOKUP($A35,'Annex 2 EHV charges'!$A:$O,10,FALSE)),"")</f>
        <v/>
      </c>
      <c r="H35" s="70" t="str">
        <f>IFERROR(IF(VLOOKUP($A35,'Annex 2 EHV charges'!$A:$O,11,FALSE)=0,"",VLOOKUP($A35,'Annex 2 EHV charges'!$A:$O,11,FALSE)),"")</f>
        <v/>
      </c>
    </row>
    <row r="36" spans="1:8" ht="30" customHeight="1" x14ac:dyDescent="0.2">
      <c r="A36" s="71" t="str">
        <f t="array" ref="A36">IFERROR(INDEX('Annex 2 EHV charges'!$A$11:$A$12, MATCH(0, IF(ISBLANK('Annex 2 EHV charges'!$A$11:$A$12),1, COUNTIF(A$4:$A35, 'Annex 2 EHV charges'!$A$11:$A$12)), 0)),"")</f>
        <v/>
      </c>
      <c r="B36" s="72" t="str">
        <f>IF($A36="","",VLOOKUP($A36,'Annex 2 EHV charges'!$A:$O,2,0))</f>
        <v/>
      </c>
      <c r="C36" s="73" t="str">
        <f>IF($A36="","",VLOOKUP($A36,'Annex 2 EHV charges'!$A:$O,3,0))</f>
        <v/>
      </c>
      <c r="D36" s="71" t="str">
        <f>IF($A36="","",VLOOKUP($A36,'Annex 2 EHV charges'!$A:$O,7,0))</f>
        <v/>
      </c>
      <c r="E36" s="69" t="str">
        <f>IFERROR(IF(VLOOKUP($A36,'Annex 2 EHV charges'!$A:$O,8,FALSE)=0,"",VLOOKUP($A36,'Annex 2 EHV charges'!$A:$O,8,FALSE)),"")</f>
        <v/>
      </c>
      <c r="F36" s="70" t="str">
        <f>IFERROR(IF(VLOOKUP($A36,'Annex 2 EHV charges'!$A:$O,9,FALSE)=0,"",VLOOKUP($A36,'Annex 2 EHV charges'!$A:$O,9,FALSE)),"")</f>
        <v/>
      </c>
      <c r="G36" s="70" t="str">
        <f>IFERROR(IF(VLOOKUP($A36,'Annex 2 EHV charges'!$A:$O,10,FALSE)=0,"",VLOOKUP($A36,'Annex 2 EHV charges'!$A:$O,10,FALSE)),"")</f>
        <v/>
      </c>
      <c r="H36" s="70" t="str">
        <f>IFERROR(IF(VLOOKUP($A36,'Annex 2 EHV charges'!$A:$O,11,FALSE)=0,"",VLOOKUP($A36,'Annex 2 EHV charges'!$A:$O,11,FALSE)),"")</f>
        <v/>
      </c>
    </row>
    <row r="37" spans="1:8" ht="30" customHeight="1" x14ac:dyDescent="0.2">
      <c r="A37" s="71" t="str">
        <f t="array" ref="A37">IFERROR(INDEX('Annex 2 EHV charges'!$A$11:$A$12, MATCH(0, IF(ISBLANK('Annex 2 EHV charges'!$A$11:$A$12),1, COUNTIF(A$4:$A36, 'Annex 2 EHV charges'!$A$11:$A$12)), 0)),"")</f>
        <v/>
      </c>
      <c r="B37" s="72" t="str">
        <f>IF($A37="","",VLOOKUP($A37,'Annex 2 EHV charges'!$A:$O,2,0))</f>
        <v/>
      </c>
      <c r="C37" s="73" t="str">
        <f>IF($A37="","",VLOOKUP($A37,'Annex 2 EHV charges'!$A:$O,3,0))</f>
        <v/>
      </c>
      <c r="D37" s="71" t="str">
        <f>IF($A37="","",VLOOKUP($A37,'Annex 2 EHV charges'!$A:$O,7,0))</f>
        <v/>
      </c>
      <c r="E37" s="69" t="str">
        <f>IFERROR(IF(VLOOKUP($A37,'Annex 2 EHV charges'!$A:$O,8,FALSE)=0,"",VLOOKUP($A37,'Annex 2 EHV charges'!$A:$O,8,FALSE)),"")</f>
        <v/>
      </c>
      <c r="F37" s="70" t="str">
        <f>IFERROR(IF(VLOOKUP($A37,'Annex 2 EHV charges'!$A:$O,9,FALSE)=0,"",VLOOKUP($A37,'Annex 2 EHV charges'!$A:$O,9,FALSE)),"")</f>
        <v/>
      </c>
      <c r="G37" s="70" t="str">
        <f>IFERROR(IF(VLOOKUP($A37,'Annex 2 EHV charges'!$A:$O,10,FALSE)=0,"",VLOOKUP($A37,'Annex 2 EHV charges'!$A:$O,10,FALSE)),"")</f>
        <v/>
      </c>
      <c r="H37" s="70" t="str">
        <f>IFERROR(IF(VLOOKUP($A37,'Annex 2 EHV charges'!$A:$O,11,FALSE)=0,"",VLOOKUP($A37,'Annex 2 EHV charges'!$A:$O,11,FALSE)),"")</f>
        <v/>
      </c>
    </row>
    <row r="38" spans="1:8" ht="30" customHeight="1" x14ac:dyDescent="0.2">
      <c r="A38" s="71" t="str">
        <f t="array" ref="A38">IFERROR(INDEX('Annex 2 EHV charges'!$A$11:$A$12, MATCH(0, IF(ISBLANK('Annex 2 EHV charges'!$A$11:$A$12),1, COUNTIF(A$4:$A37, 'Annex 2 EHV charges'!$A$11:$A$12)), 0)),"")</f>
        <v/>
      </c>
      <c r="B38" s="72" t="str">
        <f>IF($A38="","",VLOOKUP($A38,'Annex 2 EHV charges'!$A:$O,2,0))</f>
        <v/>
      </c>
      <c r="C38" s="73" t="str">
        <f>IF($A38="","",VLOOKUP($A38,'Annex 2 EHV charges'!$A:$O,3,0))</f>
        <v/>
      </c>
      <c r="D38" s="71" t="str">
        <f>IF($A38="","",VLOOKUP($A38,'Annex 2 EHV charges'!$A:$O,7,0))</f>
        <v/>
      </c>
      <c r="E38" s="69" t="str">
        <f>IFERROR(IF(VLOOKUP($A38,'Annex 2 EHV charges'!$A:$O,8,FALSE)=0,"",VLOOKUP($A38,'Annex 2 EHV charges'!$A:$O,8,FALSE)),"")</f>
        <v/>
      </c>
      <c r="F38" s="70" t="str">
        <f>IFERROR(IF(VLOOKUP($A38,'Annex 2 EHV charges'!$A:$O,9,FALSE)=0,"",VLOOKUP($A38,'Annex 2 EHV charges'!$A:$O,9,FALSE)),"")</f>
        <v/>
      </c>
      <c r="G38" s="70" t="str">
        <f>IFERROR(IF(VLOOKUP($A38,'Annex 2 EHV charges'!$A:$O,10,FALSE)=0,"",VLOOKUP($A38,'Annex 2 EHV charges'!$A:$O,10,FALSE)),"")</f>
        <v/>
      </c>
      <c r="H38" s="70" t="str">
        <f>IFERROR(IF(VLOOKUP($A38,'Annex 2 EHV charges'!$A:$O,11,FALSE)=0,"",VLOOKUP($A38,'Annex 2 EHV charges'!$A:$O,11,FALSE)),"")</f>
        <v/>
      </c>
    </row>
    <row r="39" spans="1:8" ht="30" customHeight="1" x14ac:dyDescent="0.2">
      <c r="A39" s="71" t="str">
        <f t="array" ref="A39">IFERROR(INDEX('Annex 2 EHV charges'!$A$11:$A$12, MATCH(0, IF(ISBLANK('Annex 2 EHV charges'!$A$11:$A$12),1, COUNTIF(A$4:$A38, 'Annex 2 EHV charges'!$A$11:$A$12)), 0)),"")</f>
        <v/>
      </c>
      <c r="B39" s="72" t="str">
        <f>IF($A39="","",VLOOKUP($A39,'Annex 2 EHV charges'!$A:$O,2,0))</f>
        <v/>
      </c>
      <c r="C39" s="73" t="str">
        <f>IF($A39="","",VLOOKUP($A39,'Annex 2 EHV charges'!$A:$O,3,0))</f>
        <v/>
      </c>
      <c r="D39" s="71" t="str">
        <f>IF($A39="","",VLOOKUP($A39,'Annex 2 EHV charges'!$A:$O,7,0))</f>
        <v/>
      </c>
      <c r="E39" s="69" t="str">
        <f>IFERROR(IF(VLOOKUP($A39,'Annex 2 EHV charges'!$A:$O,8,FALSE)=0,"",VLOOKUP($A39,'Annex 2 EHV charges'!$A:$O,8,FALSE)),"")</f>
        <v/>
      </c>
      <c r="F39" s="70" t="str">
        <f>IFERROR(IF(VLOOKUP($A39,'Annex 2 EHV charges'!$A:$O,9,FALSE)=0,"",VLOOKUP($A39,'Annex 2 EHV charges'!$A:$O,9,FALSE)),"")</f>
        <v/>
      </c>
      <c r="G39" s="70" t="str">
        <f>IFERROR(IF(VLOOKUP($A39,'Annex 2 EHV charges'!$A:$O,10,FALSE)=0,"",VLOOKUP($A39,'Annex 2 EHV charges'!$A:$O,10,FALSE)),"")</f>
        <v/>
      </c>
      <c r="H39" s="70" t="str">
        <f>IFERROR(IF(VLOOKUP($A39,'Annex 2 EHV charges'!$A:$O,11,FALSE)=0,"",VLOOKUP($A39,'Annex 2 EHV charges'!$A:$O,11,FALSE)),"")</f>
        <v/>
      </c>
    </row>
    <row r="40" spans="1:8" ht="30" customHeight="1" x14ac:dyDescent="0.2">
      <c r="A40" s="71" t="str">
        <f t="array" ref="A40">IFERROR(INDEX('Annex 2 EHV charges'!$A$11:$A$12, MATCH(0, IF(ISBLANK('Annex 2 EHV charges'!$A$11:$A$12),1, COUNTIF(A$4:$A39, 'Annex 2 EHV charges'!$A$11:$A$12)), 0)),"")</f>
        <v/>
      </c>
      <c r="B40" s="72" t="str">
        <f>IF($A40="","",VLOOKUP($A40,'Annex 2 EHV charges'!$A:$O,2,0))</f>
        <v/>
      </c>
      <c r="C40" s="73" t="str">
        <f>IF($A40="","",VLOOKUP($A40,'Annex 2 EHV charges'!$A:$O,3,0))</f>
        <v/>
      </c>
      <c r="D40" s="71" t="str">
        <f>IF($A40="","",VLOOKUP($A40,'Annex 2 EHV charges'!$A:$O,7,0))</f>
        <v/>
      </c>
      <c r="E40" s="69" t="str">
        <f>IFERROR(IF(VLOOKUP($A40,'Annex 2 EHV charges'!$A:$O,8,FALSE)=0,"",VLOOKUP($A40,'Annex 2 EHV charges'!$A:$O,8,FALSE)),"")</f>
        <v/>
      </c>
      <c r="F40" s="70" t="str">
        <f>IFERROR(IF(VLOOKUP($A40,'Annex 2 EHV charges'!$A:$O,9,FALSE)=0,"",VLOOKUP($A40,'Annex 2 EHV charges'!$A:$O,9,FALSE)),"")</f>
        <v/>
      </c>
      <c r="G40" s="70" t="str">
        <f>IFERROR(IF(VLOOKUP($A40,'Annex 2 EHV charges'!$A:$O,10,FALSE)=0,"",VLOOKUP($A40,'Annex 2 EHV charges'!$A:$O,10,FALSE)),"")</f>
        <v/>
      </c>
      <c r="H40" s="70" t="str">
        <f>IFERROR(IF(VLOOKUP($A40,'Annex 2 EHV charges'!$A:$O,11,FALSE)=0,"",VLOOKUP($A40,'Annex 2 EHV charges'!$A:$O,11,FALSE)),"")</f>
        <v/>
      </c>
    </row>
    <row r="41" spans="1:8" ht="30" customHeight="1" x14ac:dyDescent="0.2">
      <c r="A41" s="71" t="str">
        <f t="array" ref="A41">IFERROR(INDEX('Annex 2 EHV charges'!$A$11:$A$12, MATCH(0, IF(ISBLANK('Annex 2 EHV charges'!$A$11:$A$12),1, COUNTIF(A$4:$A40, 'Annex 2 EHV charges'!$A$11:$A$12)), 0)),"")</f>
        <v/>
      </c>
      <c r="B41" s="72" t="str">
        <f>IF($A41="","",VLOOKUP($A41,'Annex 2 EHV charges'!$A:$O,2,0))</f>
        <v/>
      </c>
      <c r="C41" s="73" t="str">
        <f>IF($A41="","",VLOOKUP($A41,'Annex 2 EHV charges'!$A:$O,3,0))</f>
        <v/>
      </c>
      <c r="D41" s="71" t="str">
        <f>IF($A41="","",VLOOKUP($A41,'Annex 2 EHV charges'!$A:$O,7,0))</f>
        <v/>
      </c>
      <c r="E41" s="69" t="str">
        <f>IFERROR(IF(VLOOKUP($A41,'Annex 2 EHV charges'!$A:$O,8,FALSE)=0,"",VLOOKUP($A41,'Annex 2 EHV charges'!$A:$O,8,FALSE)),"")</f>
        <v/>
      </c>
      <c r="F41" s="70" t="str">
        <f>IFERROR(IF(VLOOKUP($A41,'Annex 2 EHV charges'!$A:$O,9,FALSE)=0,"",VLOOKUP($A41,'Annex 2 EHV charges'!$A:$O,9,FALSE)),"")</f>
        <v/>
      </c>
      <c r="G41" s="70" t="str">
        <f>IFERROR(IF(VLOOKUP($A41,'Annex 2 EHV charges'!$A:$O,10,FALSE)=0,"",VLOOKUP($A41,'Annex 2 EHV charges'!$A:$O,10,FALSE)),"")</f>
        <v/>
      </c>
      <c r="H41" s="70" t="str">
        <f>IFERROR(IF(VLOOKUP($A41,'Annex 2 EHV charges'!$A:$O,11,FALSE)=0,"",VLOOKUP($A41,'Annex 2 EHV charges'!$A:$O,11,FALSE)),"")</f>
        <v/>
      </c>
    </row>
    <row r="42" spans="1:8" ht="30" customHeight="1" x14ac:dyDescent="0.2">
      <c r="A42" s="71" t="str">
        <f t="array" ref="A42">IFERROR(INDEX('Annex 2 EHV charges'!$A$11:$A$12, MATCH(0, IF(ISBLANK('Annex 2 EHV charges'!$A$11:$A$12),1, COUNTIF(A$4:$A41, 'Annex 2 EHV charges'!$A$11:$A$12)), 0)),"")</f>
        <v/>
      </c>
      <c r="B42" s="72" t="str">
        <f>IF($A42="","",VLOOKUP($A42,'Annex 2 EHV charges'!$A:$O,2,0))</f>
        <v/>
      </c>
      <c r="C42" s="73" t="str">
        <f>IF($A42="","",VLOOKUP($A42,'Annex 2 EHV charges'!$A:$O,3,0))</f>
        <v/>
      </c>
      <c r="D42" s="71" t="str">
        <f>IF($A42="","",VLOOKUP($A42,'Annex 2 EHV charges'!$A:$O,7,0))</f>
        <v/>
      </c>
      <c r="E42" s="69" t="str">
        <f>IFERROR(IF(VLOOKUP($A42,'Annex 2 EHV charges'!$A:$O,8,FALSE)=0,"",VLOOKUP($A42,'Annex 2 EHV charges'!$A:$O,8,FALSE)),"")</f>
        <v/>
      </c>
      <c r="F42" s="70" t="str">
        <f>IFERROR(IF(VLOOKUP($A42,'Annex 2 EHV charges'!$A:$O,9,FALSE)=0,"",VLOOKUP($A42,'Annex 2 EHV charges'!$A:$O,9,FALSE)),"")</f>
        <v/>
      </c>
      <c r="G42" s="70" t="str">
        <f>IFERROR(IF(VLOOKUP($A42,'Annex 2 EHV charges'!$A:$O,10,FALSE)=0,"",VLOOKUP($A42,'Annex 2 EHV charges'!$A:$O,10,FALSE)),"")</f>
        <v/>
      </c>
      <c r="H42" s="70" t="str">
        <f>IFERROR(IF(VLOOKUP($A42,'Annex 2 EHV charges'!$A:$O,11,FALSE)=0,"",VLOOKUP($A42,'Annex 2 EHV charges'!$A:$O,11,FALSE)),"")</f>
        <v/>
      </c>
    </row>
    <row r="43" spans="1:8" ht="30" customHeight="1" x14ac:dyDescent="0.2">
      <c r="A43" s="71" t="str">
        <f t="array" ref="A43">IFERROR(INDEX('Annex 2 EHV charges'!$A$11:$A$12, MATCH(0, IF(ISBLANK('Annex 2 EHV charges'!$A$11:$A$12),1, COUNTIF(A$4:$A42, 'Annex 2 EHV charges'!$A$11:$A$12)), 0)),"")</f>
        <v/>
      </c>
      <c r="B43" s="72" t="str">
        <f>IF($A43="","",VLOOKUP($A43,'Annex 2 EHV charges'!$A:$O,2,0))</f>
        <v/>
      </c>
      <c r="C43" s="73" t="str">
        <f>IF($A43="","",VLOOKUP($A43,'Annex 2 EHV charges'!$A:$O,3,0))</f>
        <v/>
      </c>
      <c r="D43" s="71" t="str">
        <f>IF($A43="","",VLOOKUP($A43,'Annex 2 EHV charges'!$A:$O,7,0))</f>
        <v/>
      </c>
      <c r="E43" s="69" t="str">
        <f>IFERROR(IF(VLOOKUP($A43,'Annex 2 EHV charges'!$A:$O,8,FALSE)=0,"",VLOOKUP($A43,'Annex 2 EHV charges'!$A:$O,8,FALSE)),"")</f>
        <v/>
      </c>
      <c r="F43" s="70" t="str">
        <f>IFERROR(IF(VLOOKUP($A43,'Annex 2 EHV charges'!$A:$O,9,FALSE)=0,"",VLOOKUP($A43,'Annex 2 EHV charges'!$A:$O,9,FALSE)),"")</f>
        <v/>
      </c>
      <c r="G43" s="70" t="str">
        <f>IFERROR(IF(VLOOKUP($A43,'Annex 2 EHV charges'!$A:$O,10,FALSE)=0,"",VLOOKUP($A43,'Annex 2 EHV charges'!$A:$O,10,FALSE)),"")</f>
        <v/>
      </c>
      <c r="H43" s="70" t="str">
        <f>IFERROR(IF(VLOOKUP($A43,'Annex 2 EHV charges'!$A:$O,11,FALSE)=0,"",VLOOKUP($A43,'Annex 2 EHV charges'!$A:$O,11,FALSE)),"")</f>
        <v/>
      </c>
    </row>
    <row r="44" spans="1:8" ht="30" customHeight="1" x14ac:dyDescent="0.2">
      <c r="A44" s="71" t="str">
        <f t="array" ref="A44">IFERROR(INDEX('Annex 2 EHV charges'!$A$11:$A$12, MATCH(0, IF(ISBLANK('Annex 2 EHV charges'!$A$11:$A$12),1, COUNTIF(A$4:$A43, 'Annex 2 EHV charges'!$A$11:$A$12)), 0)),"")</f>
        <v/>
      </c>
      <c r="B44" s="72" t="str">
        <f>IF($A44="","",VLOOKUP($A44,'Annex 2 EHV charges'!$A:$O,2,0))</f>
        <v/>
      </c>
      <c r="C44" s="73" t="str">
        <f>IF($A44="","",VLOOKUP($A44,'Annex 2 EHV charges'!$A:$O,3,0))</f>
        <v/>
      </c>
      <c r="D44" s="71" t="str">
        <f>IF($A44="","",VLOOKUP($A44,'Annex 2 EHV charges'!$A:$O,7,0))</f>
        <v/>
      </c>
      <c r="E44" s="69" t="str">
        <f>IFERROR(IF(VLOOKUP($A44,'Annex 2 EHV charges'!$A:$O,8,FALSE)=0,"",VLOOKUP($A44,'Annex 2 EHV charges'!$A:$O,8,FALSE)),"")</f>
        <v/>
      </c>
      <c r="F44" s="70" t="str">
        <f>IFERROR(IF(VLOOKUP($A44,'Annex 2 EHV charges'!$A:$O,9,FALSE)=0,"",VLOOKUP($A44,'Annex 2 EHV charges'!$A:$O,9,FALSE)),"")</f>
        <v/>
      </c>
      <c r="G44" s="70" t="str">
        <f>IFERROR(IF(VLOOKUP($A44,'Annex 2 EHV charges'!$A:$O,10,FALSE)=0,"",VLOOKUP($A44,'Annex 2 EHV charges'!$A:$O,10,FALSE)),"")</f>
        <v/>
      </c>
      <c r="H44" s="70" t="str">
        <f>IFERROR(IF(VLOOKUP($A44,'Annex 2 EHV charges'!$A:$O,11,FALSE)=0,"",VLOOKUP($A44,'Annex 2 EHV charges'!$A:$O,11,FALSE)),"")</f>
        <v/>
      </c>
    </row>
    <row r="45" spans="1:8" ht="30" customHeight="1" x14ac:dyDescent="0.2">
      <c r="A45" s="71" t="str">
        <f t="array" ref="A45">IFERROR(INDEX('Annex 2 EHV charges'!$A$11:$A$12, MATCH(0, IF(ISBLANK('Annex 2 EHV charges'!$A$11:$A$12),1, COUNTIF(A$4:$A44, 'Annex 2 EHV charges'!$A$11:$A$12)), 0)),"")</f>
        <v/>
      </c>
      <c r="B45" s="72" t="str">
        <f>IF($A45="","",VLOOKUP($A45,'Annex 2 EHV charges'!$A:$O,2,0))</f>
        <v/>
      </c>
      <c r="C45" s="73" t="str">
        <f>IF($A45="","",VLOOKUP($A45,'Annex 2 EHV charges'!$A:$O,3,0))</f>
        <v/>
      </c>
      <c r="D45" s="71" t="str">
        <f>IF($A45="","",VLOOKUP($A45,'Annex 2 EHV charges'!$A:$O,7,0))</f>
        <v/>
      </c>
      <c r="E45" s="69" t="str">
        <f>IFERROR(IF(VLOOKUP($A45,'Annex 2 EHV charges'!$A:$O,8,FALSE)=0,"",VLOOKUP($A45,'Annex 2 EHV charges'!$A:$O,8,FALSE)),"")</f>
        <v/>
      </c>
      <c r="F45" s="70" t="str">
        <f>IFERROR(IF(VLOOKUP($A45,'Annex 2 EHV charges'!$A:$O,9,FALSE)=0,"",VLOOKUP($A45,'Annex 2 EHV charges'!$A:$O,9,FALSE)),"")</f>
        <v/>
      </c>
      <c r="G45" s="70" t="str">
        <f>IFERROR(IF(VLOOKUP($A45,'Annex 2 EHV charges'!$A:$O,10,FALSE)=0,"",VLOOKUP($A45,'Annex 2 EHV charges'!$A:$O,10,FALSE)),"")</f>
        <v/>
      </c>
      <c r="H45" s="70" t="str">
        <f>IFERROR(IF(VLOOKUP($A45,'Annex 2 EHV charges'!$A:$O,11,FALSE)=0,"",VLOOKUP($A45,'Annex 2 EHV charges'!$A:$O,11,FALSE)),"")</f>
        <v/>
      </c>
    </row>
    <row r="46" spans="1:8" ht="30" customHeight="1" x14ac:dyDescent="0.2">
      <c r="A46" s="71" t="str">
        <f t="array" ref="A46">IFERROR(INDEX('Annex 2 EHV charges'!$A$11:$A$12, MATCH(0, IF(ISBLANK('Annex 2 EHV charges'!$A$11:$A$12),1, COUNTIF(A$4:$A45, 'Annex 2 EHV charges'!$A$11:$A$12)), 0)),"")</f>
        <v/>
      </c>
      <c r="B46" s="72" t="str">
        <f>IF($A46="","",VLOOKUP($A46,'Annex 2 EHV charges'!$A:$O,2,0))</f>
        <v/>
      </c>
      <c r="C46" s="73" t="str">
        <f>IF($A46="","",VLOOKUP($A46,'Annex 2 EHV charges'!$A:$O,3,0))</f>
        <v/>
      </c>
      <c r="D46" s="71" t="str">
        <f>IF($A46="","",VLOOKUP($A46,'Annex 2 EHV charges'!$A:$O,7,0))</f>
        <v/>
      </c>
      <c r="E46" s="69" t="str">
        <f>IFERROR(IF(VLOOKUP($A46,'Annex 2 EHV charges'!$A:$O,8,FALSE)=0,"",VLOOKUP($A46,'Annex 2 EHV charges'!$A:$O,8,FALSE)),"")</f>
        <v/>
      </c>
      <c r="F46" s="70" t="str">
        <f>IFERROR(IF(VLOOKUP($A46,'Annex 2 EHV charges'!$A:$O,9,FALSE)=0,"",VLOOKUP($A46,'Annex 2 EHV charges'!$A:$O,9,FALSE)),"")</f>
        <v/>
      </c>
      <c r="G46" s="70" t="str">
        <f>IFERROR(IF(VLOOKUP($A46,'Annex 2 EHV charges'!$A:$O,10,FALSE)=0,"",VLOOKUP($A46,'Annex 2 EHV charges'!$A:$O,10,FALSE)),"")</f>
        <v/>
      </c>
      <c r="H46" s="70" t="str">
        <f>IFERROR(IF(VLOOKUP($A46,'Annex 2 EHV charges'!$A:$O,11,FALSE)=0,"",VLOOKUP($A46,'Annex 2 EHV charges'!$A:$O,11,FALSE)),"")</f>
        <v/>
      </c>
    </row>
    <row r="47" spans="1:8" ht="30" customHeight="1" x14ac:dyDescent="0.2">
      <c r="A47" s="71" t="str">
        <f t="array" ref="A47">IFERROR(INDEX('Annex 2 EHV charges'!$A$11:$A$12, MATCH(0, IF(ISBLANK('Annex 2 EHV charges'!$A$11:$A$12),1, COUNTIF(A$4:$A46, 'Annex 2 EHV charges'!$A$11:$A$12)), 0)),"")</f>
        <v/>
      </c>
      <c r="B47" s="72" t="str">
        <f>IF($A47="","",VLOOKUP($A47,'Annex 2 EHV charges'!$A:$O,2,0))</f>
        <v/>
      </c>
      <c r="C47" s="73" t="str">
        <f>IF($A47="","",VLOOKUP($A47,'Annex 2 EHV charges'!$A:$O,3,0))</f>
        <v/>
      </c>
      <c r="D47" s="71" t="str">
        <f>IF($A47="","",VLOOKUP($A47,'Annex 2 EHV charges'!$A:$O,7,0))</f>
        <v/>
      </c>
      <c r="E47" s="69" t="str">
        <f>IFERROR(IF(VLOOKUP($A47,'Annex 2 EHV charges'!$A:$O,8,FALSE)=0,"",VLOOKUP($A47,'Annex 2 EHV charges'!$A:$O,8,FALSE)),"")</f>
        <v/>
      </c>
      <c r="F47" s="70" t="str">
        <f>IFERROR(IF(VLOOKUP($A47,'Annex 2 EHV charges'!$A:$O,9,FALSE)=0,"",VLOOKUP($A47,'Annex 2 EHV charges'!$A:$O,9,FALSE)),"")</f>
        <v/>
      </c>
      <c r="G47" s="70" t="str">
        <f>IFERROR(IF(VLOOKUP($A47,'Annex 2 EHV charges'!$A:$O,10,FALSE)=0,"",VLOOKUP($A47,'Annex 2 EHV charges'!$A:$O,10,FALSE)),"")</f>
        <v/>
      </c>
      <c r="H47" s="70" t="str">
        <f>IFERROR(IF(VLOOKUP($A47,'Annex 2 EHV charges'!$A:$O,11,FALSE)=0,"",VLOOKUP($A47,'Annex 2 EHV charges'!$A:$O,11,FALSE)),"")</f>
        <v/>
      </c>
    </row>
    <row r="48" spans="1:8" ht="30" customHeight="1" x14ac:dyDescent="0.2">
      <c r="A48" s="71" t="str">
        <f t="array" ref="A48">IFERROR(INDEX('Annex 2 EHV charges'!$A$11:$A$12, MATCH(0, IF(ISBLANK('Annex 2 EHV charges'!$A$11:$A$12),1, COUNTIF(A$4:$A47, 'Annex 2 EHV charges'!$A$11:$A$12)), 0)),"")</f>
        <v/>
      </c>
      <c r="B48" s="72" t="str">
        <f>IF($A48="","",VLOOKUP($A48,'Annex 2 EHV charges'!$A:$O,2,0))</f>
        <v/>
      </c>
      <c r="C48" s="73" t="str">
        <f>IF($A48="","",VLOOKUP($A48,'Annex 2 EHV charges'!$A:$O,3,0))</f>
        <v/>
      </c>
      <c r="D48" s="71" t="str">
        <f>IF($A48="","",VLOOKUP($A48,'Annex 2 EHV charges'!$A:$O,7,0))</f>
        <v/>
      </c>
      <c r="E48" s="69" t="str">
        <f>IFERROR(IF(VLOOKUP($A48,'Annex 2 EHV charges'!$A:$O,8,FALSE)=0,"",VLOOKUP($A48,'Annex 2 EHV charges'!$A:$O,8,FALSE)),"")</f>
        <v/>
      </c>
      <c r="F48" s="70" t="str">
        <f>IFERROR(IF(VLOOKUP($A48,'Annex 2 EHV charges'!$A:$O,9,FALSE)=0,"",VLOOKUP($A48,'Annex 2 EHV charges'!$A:$O,9,FALSE)),"")</f>
        <v/>
      </c>
      <c r="G48" s="70" t="str">
        <f>IFERROR(IF(VLOOKUP($A48,'Annex 2 EHV charges'!$A:$O,10,FALSE)=0,"",VLOOKUP($A48,'Annex 2 EHV charges'!$A:$O,10,FALSE)),"")</f>
        <v/>
      </c>
      <c r="H48" s="70" t="str">
        <f>IFERROR(IF(VLOOKUP($A48,'Annex 2 EHV charges'!$A:$O,11,FALSE)=0,"",VLOOKUP($A48,'Annex 2 EHV charges'!$A:$O,11,FALSE)),"")</f>
        <v/>
      </c>
    </row>
    <row r="49" spans="1:8" ht="30" customHeight="1" x14ac:dyDescent="0.2">
      <c r="A49" s="71" t="str">
        <f t="array" ref="A49">IFERROR(INDEX('Annex 2 EHV charges'!$A$11:$A$12, MATCH(0, IF(ISBLANK('Annex 2 EHV charges'!$A$11:$A$12),1, COUNTIF(A$4:$A48, 'Annex 2 EHV charges'!$A$11:$A$12)), 0)),"")</f>
        <v/>
      </c>
      <c r="B49" s="72" t="str">
        <f>IF($A49="","",VLOOKUP($A49,'Annex 2 EHV charges'!$A:$O,2,0))</f>
        <v/>
      </c>
      <c r="C49" s="73" t="str">
        <f>IF($A49="","",VLOOKUP($A49,'Annex 2 EHV charges'!$A:$O,3,0))</f>
        <v/>
      </c>
      <c r="D49" s="71" t="str">
        <f>IF($A49="","",VLOOKUP($A49,'Annex 2 EHV charges'!$A:$O,7,0))</f>
        <v/>
      </c>
      <c r="E49" s="69" t="str">
        <f>IFERROR(IF(VLOOKUP($A49,'Annex 2 EHV charges'!$A:$O,8,FALSE)=0,"",VLOOKUP($A49,'Annex 2 EHV charges'!$A:$O,8,FALSE)),"")</f>
        <v/>
      </c>
      <c r="F49" s="70" t="str">
        <f>IFERROR(IF(VLOOKUP($A49,'Annex 2 EHV charges'!$A:$O,9,FALSE)=0,"",VLOOKUP($A49,'Annex 2 EHV charges'!$A:$O,9,FALSE)),"")</f>
        <v/>
      </c>
      <c r="G49" s="70" t="str">
        <f>IFERROR(IF(VLOOKUP($A49,'Annex 2 EHV charges'!$A:$O,10,FALSE)=0,"",VLOOKUP($A49,'Annex 2 EHV charges'!$A:$O,10,FALSE)),"")</f>
        <v/>
      </c>
      <c r="H49" s="70" t="str">
        <f>IFERROR(IF(VLOOKUP($A49,'Annex 2 EHV charges'!$A:$O,11,FALSE)=0,"",VLOOKUP($A49,'Annex 2 EHV charges'!$A:$O,11,FALSE)),"")</f>
        <v/>
      </c>
    </row>
    <row r="50" spans="1:8" ht="30" customHeight="1" x14ac:dyDescent="0.2">
      <c r="A50" s="71" t="str">
        <f t="array" ref="A50">IFERROR(INDEX('Annex 2 EHV charges'!$A$11:$A$12, MATCH(0, IF(ISBLANK('Annex 2 EHV charges'!$A$11:$A$12),1, COUNTIF(A$4:$A49, 'Annex 2 EHV charges'!$A$11:$A$12)), 0)),"")</f>
        <v/>
      </c>
      <c r="B50" s="72" t="str">
        <f>IF($A50="","",VLOOKUP($A50,'Annex 2 EHV charges'!$A:$O,2,0))</f>
        <v/>
      </c>
      <c r="C50" s="73" t="str">
        <f>IF($A50="","",VLOOKUP($A50,'Annex 2 EHV charges'!$A:$O,3,0))</f>
        <v/>
      </c>
      <c r="D50" s="71" t="str">
        <f>IF($A50="","",VLOOKUP($A50,'Annex 2 EHV charges'!$A:$O,7,0))</f>
        <v/>
      </c>
      <c r="E50" s="69" t="str">
        <f>IFERROR(IF(VLOOKUP($A50,'Annex 2 EHV charges'!$A:$O,8,FALSE)=0,"",VLOOKUP($A50,'Annex 2 EHV charges'!$A:$O,8,FALSE)),"")</f>
        <v/>
      </c>
      <c r="F50" s="70" t="str">
        <f>IFERROR(IF(VLOOKUP($A50,'Annex 2 EHV charges'!$A:$O,9,FALSE)=0,"",VLOOKUP($A50,'Annex 2 EHV charges'!$A:$O,9,FALSE)),"")</f>
        <v/>
      </c>
      <c r="G50" s="70" t="str">
        <f>IFERROR(IF(VLOOKUP($A50,'Annex 2 EHV charges'!$A:$O,10,FALSE)=0,"",VLOOKUP($A50,'Annex 2 EHV charges'!$A:$O,10,FALSE)),"")</f>
        <v/>
      </c>
      <c r="H50" s="70" t="str">
        <f>IFERROR(IF(VLOOKUP($A50,'Annex 2 EHV charges'!$A:$O,11,FALSE)=0,"",VLOOKUP($A50,'Annex 2 EHV charges'!$A:$O,11,FALSE)),"")</f>
        <v/>
      </c>
    </row>
    <row r="51" spans="1:8" ht="30" customHeight="1" x14ac:dyDescent="0.2">
      <c r="A51" s="71" t="str">
        <f t="array" ref="A51">IFERROR(INDEX('Annex 2 EHV charges'!$A$11:$A$12, MATCH(0, IF(ISBLANK('Annex 2 EHV charges'!$A$11:$A$12),1, COUNTIF(A$4:$A50, 'Annex 2 EHV charges'!$A$11:$A$12)), 0)),"")</f>
        <v/>
      </c>
      <c r="B51" s="72" t="str">
        <f>IF($A51="","",VLOOKUP($A51,'Annex 2 EHV charges'!$A:$O,2,0))</f>
        <v/>
      </c>
      <c r="C51" s="73" t="str">
        <f>IF($A51="","",VLOOKUP($A51,'Annex 2 EHV charges'!$A:$O,3,0))</f>
        <v/>
      </c>
      <c r="D51" s="71" t="str">
        <f>IF($A51="","",VLOOKUP($A51,'Annex 2 EHV charges'!$A:$O,7,0))</f>
        <v/>
      </c>
      <c r="E51" s="69" t="str">
        <f>IFERROR(IF(VLOOKUP($A51,'Annex 2 EHV charges'!$A:$O,8,FALSE)=0,"",VLOOKUP($A51,'Annex 2 EHV charges'!$A:$O,8,FALSE)),"")</f>
        <v/>
      </c>
      <c r="F51" s="70" t="str">
        <f>IFERROR(IF(VLOOKUP($A51,'Annex 2 EHV charges'!$A:$O,9,FALSE)=0,"",VLOOKUP($A51,'Annex 2 EHV charges'!$A:$O,9,FALSE)),"")</f>
        <v/>
      </c>
      <c r="G51" s="70" t="str">
        <f>IFERROR(IF(VLOOKUP($A51,'Annex 2 EHV charges'!$A:$O,10,FALSE)=0,"",VLOOKUP($A51,'Annex 2 EHV charges'!$A:$O,10,FALSE)),"")</f>
        <v/>
      </c>
      <c r="H51" s="70" t="str">
        <f>IFERROR(IF(VLOOKUP($A51,'Annex 2 EHV charges'!$A:$O,11,FALSE)=0,"",VLOOKUP($A51,'Annex 2 EHV charges'!$A:$O,11,FALSE)),"")</f>
        <v/>
      </c>
    </row>
    <row r="52" spans="1:8" ht="30" customHeight="1" x14ac:dyDescent="0.2">
      <c r="A52" s="71" t="str">
        <f t="array" ref="A52">IFERROR(INDEX('Annex 2 EHV charges'!$A$11:$A$12, MATCH(0, IF(ISBLANK('Annex 2 EHV charges'!$A$11:$A$12),1, COUNTIF(A$4:$A51, 'Annex 2 EHV charges'!$A$11:$A$12)), 0)),"")</f>
        <v/>
      </c>
      <c r="B52" s="72" t="str">
        <f>IF($A52="","",VLOOKUP($A52,'Annex 2 EHV charges'!$A:$O,2,0))</f>
        <v/>
      </c>
      <c r="C52" s="73" t="str">
        <f>IF($A52="","",VLOOKUP($A52,'Annex 2 EHV charges'!$A:$O,3,0))</f>
        <v/>
      </c>
      <c r="D52" s="71" t="str">
        <f>IF($A52="","",VLOOKUP($A52,'Annex 2 EHV charges'!$A:$O,7,0))</f>
        <v/>
      </c>
      <c r="E52" s="69" t="str">
        <f>IFERROR(IF(VLOOKUP($A52,'Annex 2 EHV charges'!$A:$O,8,FALSE)=0,"",VLOOKUP($A52,'Annex 2 EHV charges'!$A:$O,8,FALSE)),"")</f>
        <v/>
      </c>
      <c r="F52" s="70" t="str">
        <f>IFERROR(IF(VLOOKUP($A52,'Annex 2 EHV charges'!$A:$O,9,FALSE)=0,"",VLOOKUP($A52,'Annex 2 EHV charges'!$A:$O,9,FALSE)),"")</f>
        <v/>
      </c>
      <c r="G52" s="70" t="str">
        <f>IFERROR(IF(VLOOKUP($A52,'Annex 2 EHV charges'!$A:$O,10,FALSE)=0,"",VLOOKUP($A52,'Annex 2 EHV charges'!$A:$O,10,FALSE)),"")</f>
        <v/>
      </c>
      <c r="H52" s="70" t="str">
        <f>IFERROR(IF(VLOOKUP($A52,'Annex 2 EHV charges'!$A:$O,11,FALSE)=0,"",VLOOKUP($A52,'Annex 2 EHV charges'!$A:$O,11,FALSE)),"")</f>
        <v/>
      </c>
    </row>
    <row r="53" spans="1:8" ht="30" customHeight="1" x14ac:dyDescent="0.2">
      <c r="A53" s="71" t="str">
        <f t="array" ref="A53">IFERROR(INDEX('Annex 2 EHV charges'!$A$11:$A$12, MATCH(0, IF(ISBLANK('Annex 2 EHV charges'!$A$11:$A$12),1, COUNTIF(A$4:$A52, 'Annex 2 EHV charges'!$A$11:$A$12)), 0)),"")</f>
        <v/>
      </c>
      <c r="B53" s="72" t="str">
        <f>IF($A53="","",VLOOKUP($A53,'Annex 2 EHV charges'!$A:$O,2,0))</f>
        <v/>
      </c>
      <c r="C53" s="73" t="str">
        <f>IF($A53="","",VLOOKUP($A53,'Annex 2 EHV charges'!$A:$O,3,0))</f>
        <v/>
      </c>
      <c r="D53" s="71" t="str">
        <f>IF($A53="","",VLOOKUP($A53,'Annex 2 EHV charges'!$A:$O,7,0))</f>
        <v/>
      </c>
      <c r="E53" s="69" t="str">
        <f>IFERROR(IF(VLOOKUP($A53,'Annex 2 EHV charges'!$A:$O,8,FALSE)=0,"",VLOOKUP($A53,'Annex 2 EHV charges'!$A:$O,8,FALSE)),"")</f>
        <v/>
      </c>
      <c r="F53" s="70" t="str">
        <f>IFERROR(IF(VLOOKUP($A53,'Annex 2 EHV charges'!$A:$O,9,FALSE)=0,"",VLOOKUP($A53,'Annex 2 EHV charges'!$A:$O,9,FALSE)),"")</f>
        <v/>
      </c>
      <c r="G53" s="70" t="str">
        <f>IFERROR(IF(VLOOKUP($A53,'Annex 2 EHV charges'!$A:$O,10,FALSE)=0,"",VLOOKUP($A53,'Annex 2 EHV charges'!$A:$O,10,FALSE)),"")</f>
        <v/>
      </c>
      <c r="H53" s="70" t="str">
        <f>IFERROR(IF(VLOOKUP($A53,'Annex 2 EHV charges'!$A:$O,11,FALSE)=0,"",VLOOKUP($A53,'Annex 2 EHV charges'!$A:$O,11,FALSE)),"")</f>
        <v/>
      </c>
    </row>
    <row r="54" spans="1:8" ht="30" customHeight="1" x14ac:dyDescent="0.2">
      <c r="A54" s="71" t="str">
        <f t="array" ref="A54">IFERROR(INDEX('Annex 2 EHV charges'!$A$11:$A$12, MATCH(0, IF(ISBLANK('Annex 2 EHV charges'!$A$11:$A$12),1, COUNTIF(A$4:$A53, 'Annex 2 EHV charges'!$A$11:$A$12)), 0)),"")</f>
        <v/>
      </c>
      <c r="B54" s="72" t="str">
        <f>IF($A54="","",VLOOKUP($A54,'Annex 2 EHV charges'!$A:$O,2,0))</f>
        <v/>
      </c>
      <c r="C54" s="73" t="str">
        <f>IF($A54="","",VLOOKUP($A54,'Annex 2 EHV charges'!$A:$O,3,0))</f>
        <v/>
      </c>
      <c r="D54" s="71" t="str">
        <f>IF($A54="","",VLOOKUP($A54,'Annex 2 EHV charges'!$A:$O,7,0))</f>
        <v/>
      </c>
      <c r="E54" s="69" t="str">
        <f>IFERROR(IF(VLOOKUP($A54,'Annex 2 EHV charges'!$A:$O,8,FALSE)=0,"",VLOOKUP($A54,'Annex 2 EHV charges'!$A:$O,8,FALSE)),"")</f>
        <v/>
      </c>
      <c r="F54" s="70" t="str">
        <f>IFERROR(IF(VLOOKUP($A54,'Annex 2 EHV charges'!$A:$O,9,FALSE)=0,"",VLOOKUP($A54,'Annex 2 EHV charges'!$A:$O,9,FALSE)),"")</f>
        <v/>
      </c>
      <c r="G54" s="70" t="str">
        <f>IFERROR(IF(VLOOKUP($A54,'Annex 2 EHV charges'!$A:$O,10,FALSE)=0,"",VLOOKUP($A54,'Annex 2 EHV charges'!$A:$O,10,FALSE)),"")</f>
        <v/>
      </c>
      <c r="H54" s="70" t="str">
        <f>IFERROR(IF(VLOOKUP($A54,'Annex 2 EHV charges'!$A:$O,11,FALSE)=0,"",VLOOKUP($A54,'Annex 2 EHV charges'!$A:$O,11,FALSE)),"")</f>
        <v/>
      </c>
    </row>
    <row r="55" spans="1:8" ht="30" customHeight="1" x14ac:dyDescent="0.2">
      <c r="A55" s="71" t="str">
        <f t="array" ref="A55">IFERROR(INDEX('Annex 2 EHV charges'!$A$11:$A$12, MATCH(0, IF(ISBLANK('Annex 2 EHV charges'!$A$11:$A$12),1, COUNTIF(A$4:$A54, 'Annex 2 EHV charges'!$A$11:$A$12)), 0)),"")</f>
        <v/>
      </c>
      <c r="B55" s="72" t="str">
        <f>IF($A55="","",VLOOKUP($A55,'Annex 2 EHV charges'!$A:$O,2,0))</f>
        <v/>
      </c>
      <c r="C55" s="73" t="str">
        <f>IF($A55="","",VLOOKUP($A55,'Annex 2 EHV charges'!$A:$O,3,0))</f>
        <v/>
      </c>
      <c r="D55" s="71" t="str">
        <f>IF($A55="","",VLOOKUP($A55,'Annex 2 EHV charges'!$A:$O,7,0))</f>
        <v/>
      </c>
      <c r="E55" s="69" t="str">
        <f>IFERROR(IF(VLOOKUP($A55,'Annex 2 EHV charges'!$A:$O,8,FALSE)=0,"",VLOOKUP($A55,'Annex 2 EHV charges'!$A:$O,8,FALSE)),"")</f>
        <v/>
      </c>
      <c r="F55" s="70" t="str">
        <f>IFERROR(IF(VLOOKUP($A55,'Annex 2 EHV charges'!$A:$O,9,FALSE)=0,"",VLOOKUP($A55,'Annex 2 EHV charges'!$A:$O,9,FALSE)),"")</f>
        <v/>
      </c>
      <c r="G55" s="70" t="str">
        <f>IFERROR(IF(VLOOKUP($A55,'Annex 2 EHV charges'!$A:$O,10,FALSE)=0,"",VLOOKUP($A55,'Annex 2 EHV charges'!$A:$O,10,FALSE)),"")</f>
        <v/>
      </c>
      <c r="H55" s="70" t="str">
        <f>IFERROR(IF(VLOOKUP($A55,'Annex 2 EHV charges'!$A:$O,11,FALSE)=0,"",VLOOKUP($A55,'Annex 2 EHV charges'!$A:$O,11,FALSE)),"")</f>
        <v/>
      </c>
    </row>
    <row r="56" spans="1:8" ht="30" customHeight="1" x14ac:dyDescent="0.2">
      <c r="A56" s="71" t="str">
        <f t="array" ref="A56">IFERROR(INDEX('Annex 2 EHV charges'!$A$11:$A$12, MATCH(0, IF(ISBLANK('Annex 2 EHV charges'!$A$11:$A$12),1, COUNTIF(A$4:$A55, 'Annex 2 EHV charges'!$A$11:$A$12)), 0)),"")</f>
        <v/>
      </c>
      <c r="B56" s="72" t="str">
        <f>IF($A56="","",VLOOKUP($A56,'Annex 2 EHV charges'!$A:$O,2,0))</f>
        <v/>
      </c>
      <c r="C56" s="73" t="str">
        <f>IF($A56="","",VLOOKUP($A56,'Annex 2 EHV charges'!$A:$O,3,0))</f>
        <v/>
      </c>
      <c r="D56" s="71" t="str">
        <f>IF($A56="","",VLOOKUP($A56,'Annex 2 EHV charges'!$A:$O,7,0))</f>
        <v/>
      </c>
      <c r="E56" s="69" t="str">
        <f>IFERROR(IF(VLOOKUP($A56,'Annex 2 EHV charges'!$A:$O,8,FALSE)=0,"",VLOOKUP($A56,'Annex 2 EHV charges'!$A:$O,8,FALSE)),"")</f>
        <v/>
      </c>
      <c r="F56" s="70" t="str">
        <f>IFERROR(IF(VLOOKUP($A56,'Annex 2 EHV charges'!$A:$O,9,FALSE)=0,"",VLOOKUP($A56,'Annex 2 EHV charges'!$A:$O,9,FALSE)),"")</f>
        <v/>
      </c>
      <c r="G56" s="70" t="str">
        <f>IFERROR(IF(VLOOKUP($A56,'Annex 2 EHV charges'!$A:$O,10,FALSE)=0,"",VLOOKUP($A56,'Annex 2 EHV charges'!$A:$O,10,FALSE)),"")</f>
        <v/>
      </c>
      <c r="H56" s="70" t="str">
        <f>IFERROR(IF(VLOOKUP($A56,'Annex 2 EHV charges'!$A:$O,11,FALSE)=0,"",VLOOKUP($A56,'Annex 2 EHV charges'!$A:$O,11,FALSE)),"")</f>
        <v/>
      </c>
    </row>
    <row r="57" spans="1:8" ht="30" customHeight="1" x14ac:dyDescent="0.2">
      <c r="A57" s="71" t="str">
        <f t="array" ref="A57">IFERROR(INDEX('Annex 2 EHV charges'!$A$11:$A$12, MATCH(0, IF(ISBLANK('Annex 2 EHV charges'!$A$11:$A$12),1, COUNTIF(A$4:$A56, 'Annex 2 EHV charges'!$A$11:$A$12)), 0)),"")</f>
        <v/>
      </c>
      <c r="B57" s="72" t="str">
        <f>IF($A57="","",VLOOKUP($A57,'Annex 2 EHV charges'!$A:$O,2,0))</f>
        <v/>
      </c>
      <c r="C57" s="73" t="str">
        <f>IF($A57="","",VLOOKUP($A57,'Annex 2 EHV charges'!$A:$O,3,0))</f>
        <v/>
      </c>
      <c r="D57" s="71" t="str">
        <f>IF($A57="","",VLOOKUP($A57,'Annex 2 EHV charges'!$A:$O,7,0))</f>
        <v/>
      </c>
      <c r="E57" s="69" t="str">
        <f>IFERROR(IF(VLOOKUP($A57,'Annex 2 EHV charges'!$A:$O,8,FALSE)=0,"",VLOOKUP($A57,'Annex 2 EHV charges'!$A:$O,8,FALSE)),"")</f>
        <v/>
      </c>
      <c r="F57" s="70" t="str">
        <f>IFERROR(IF(VLOOKUP($A57,'Annex 2 EHV charges'!$A:$O,9,FALSE)=0,"",VLOOKUP($A57,'Annex 2 EHV charges'!$A:$O,9,FALSE)),"")</f>
        <v/>
      </c>
      <c r="G57" s="70" t="str">
        <f>IFERROR(IF(VLOOKUP($A57,'Annex 2 EHV charges'!$A:$O,10,FALSE)=0,"",VLOOKUP($A57,'Annex 2 EHV charges'!$A:$O,10,FALSE)),"")</f>
        <v/>
      </c>
      <c r="H57" s="70" t="str">
        <f>IFERROR(IF(VLOOKUP($A57,'Annex 2 EHV charges'!$A:$O,11,FALSE)=0,"",VLOOKUP($A57,'Annex 2 EHV charges'!$A:$O,11,FALSE)),"")</f>
        <v/>
      </c>
    </row>
    <row r="58" spans="1:8" ht="30" customHeight="1" x14ac:dyDescent="0.2">
      <c r="A58" s="71" t="str">
        <f t="array" ref="A58">IFERROR(INDEX('Annex 2 EHV charges'!$A$11:$A$12, MATCH(0, IF(ISBLANK('Annex 2 EHV charges'!$A$11:$A$12),1, COUNTIF(A$4:$A57, 'Annex 2 EHV charges'!$A$11:$A$12)), 0)),"")</f>
        <v/>
      </c>
      <c r="B58" s="72" t="str">
        <f>IF($A58="","",VLOOKUP($A58,'Annex 2 EHV charges'!$A:$O,2,0))</f>
        <v/>
      </c>
      <c r="C58" s="73" t="str">
        <f>IF($A58="","",VLOOKUP($A58,'Annex 2 EHV charges'!$A:$O,3,0))</f>
        <v/>
      </c>
      <c r="D58" s="71" t="str">
        <f>IF($A58="","",VLOOKUP($A58,'Annex 2 EHV charges'!$A:$O,7,0))</f>
        <v/>
      </c>
      <c r="E58" s="69" t="str">
        <f>IFERROR(IF(VLOOKUP($A58,'Annex 2 EHV charges'!$A:$O,8,FALSE)=0,"",VLOOKUP($A58,'Annex 2 EHV charges'!$A:$O,8,FALSE)),"")</f>
        <v/>
      </c>
      <c r="F58" s="70" t="str">
        <f>IFERROR(IF(VLOOKUP($A58,'Annex 2 EHV charges'!$A:$O,9,FALSE)=0,"",VLOOKUP($A58,'Annex 2 EHV charges'!$A:$O,9,FALSE)),"")</f>
        <v/>
      </c>
      <c r="G58" s="70" t="str">
        <f>IFERROR(IF(VLOOKUP($A58,'Annex 2 EHV charges'!$A:$O,10,FALSE)=0,"",VLOOKUP($A58,'Annex 2 EHV charges'!$A:$O,10,FALSE)),"")</f>
        <v/>
      </c>
      <c r="H58" s="70" t="str">
        <f>IFERROR(IF(VLOOKUP($A58,'Annex 2 EHV charges'!$A:$O,11,FALSE)=0,"",VLOOKUP($A58,'Annex 2 EHV charges'!$A:$O,11,FALSE)),"")</f>
        <v/>
      </c>
    </row>
    <row r="59" spans="1:8" ht="30" customHeight="1" x14ac:dyDescent="0.2">
      <c r="A59" s="71" t="str">
        <f t="array" ref="A59">IFERROR(INDEX('Annex 2 EHV charges'!$A$11:$A$12, MATCH(0, IF(ISBLANK('Annex 2 EHV charges'!$A$11:$A$12),1, COUNTIF(A$4:$A58, 'Annex 2 EHV charges'!$A$11:$A$12)), 0)),"")</f>
        <v/>
      </c>
      <c r="B59" s="72" t="str">
        <f>IF($A59="","",VLOOKUP($A59,'Annex 2 EHV charges'!$A:$O,2,0))</f>
        <v/>
      </c>
      <c r="C59" s="73" t="str">
        <f>IF($A59="","",VLOOKUP($A59,'Annex 2 EHV charges'!$A:$O,3,0))</f>
        <v/>
      </c>
      <c r="D59" s="71" t="str">
        <f>IF($A59="","",VLOOKUP($A59,'Annex 2 EHV charges'!$A:$O,7,0))</f>
        <v/>
      </c>
      <c r="E59" s="69" t="str">
        <f>IFERROR(IF(VLOOKUP($A59,'Annex 2 EHV charges'!$A:$O,8,FALSE)=0,"",VLOOKUP($A59,'Annex 2 EHV charges'!$A:$O,8,FALSE)),"")</f>
        <v/>
      </c>
      <c r="F59" s="70" t="str">
        <f>IFERROR(IF(VLOOKUP($A59,'Annex 2 EHV charges'!$A:$O,9,FALSE)=0,"",VLOOKUP($A59,'Annex 2 EHV charges'!$A:$O,9,FALSE)),"")</f>
        <v/>
      </c>
      <c r="G59" s="70" t="str">
        <f>IFERROR(IF(VLOOKUP($A59,'Annex 2 EHV charges'!$A:$O,10,FALSE)=0,"",VLOOKUP($A59,'Annex 2 EHV charges'!$A:$O,10,FALSE)),"")</f>
        <v/>
      </c>
      <c r="H59" s="70" t="str">
        <f>IFERROR(IF(VLOOKUP($A59,'Annex 2 EHV charges'!$A:$O,11,FALSE)=0,"",VLOOKUP($A59,'Annex 2 EHV charges'!$A:$O,11,FALSE)),"")</f>
        <v/>
      </c>
    </row>
    <row r="60" spans="1:8" ht="30" customHeight="1" x14ac:dyDescent="0.2">
      <c r="A60" s="71" t="str">
        <f t="array" ref="A60">IFERROR(INDEX('Annex 2 EHV charges'!$A$11:$A$12, MATCH(0, IF(ISBLANK('Annex 2 EHV charges'!$A$11:$A$12),1, COUNTIF(A$4:$A59, 'Annex 2 EHV charges'!$A$11:$A$12)), 0)),"")</f>
        <v/>
      </c>
      <c r="B60" s="72" t="str">
        <f>IF($A60="","",VLOOKUP($A60,'Annex 2 EHV charges'!$A:$O,2,0))</f>
        <v/>
      </c>
      <c r="C60" s="73" t="str">
        <f>IF($A60="","",VLOOKUP($A60,'Annex 2 EHV charges'!$A:$O,3,0))</f>
        <v/>
      </c>
      <c r="D60" s="71" t="str">
        <f>IF($A60="","",VLOOKUP($A60,'Annex 2 EHV charges'!$A:$O,7,0))</f>
        <v/>
      </c>
      <c r="E60" s="69" t="str">
        <f>IFERROR(IF(VLOOKUP($A60,'Annex 2 EHV charges'!$A:$O,8,FALSE)=0,"",VLOOKUP($A60,'Annex 2 EHV charges'!$A:$O,8,FALSE)),"")</f>
        <v/>
      </c>
      <c r="F60" s="70" t="str">
        <f>IFERROR(IF(VLOOKUP($A60,'Annex 2 EHV charges'!$A:$O,9,FALSE)=0,"",VLOOKUP($A60,'Annex 2 EHV charges'!$A:$O,9,FALSE)),"")</f>
        <v/>
      </c>
      <c r="G60" s="70" t="str">
        <f>IFERROR(IF(VLOOKUP($A60,'Annex 2 EHV charges'!$A:$O,10,FALSE)=0,"",VLOOKUP($A60,'Annex 2 EHV charges'!$A:$O,10,FALSE)),"")</f>
        <v/>
      </c>
      <c r="H60" s="70" t="str">
        <f>IFERROR(IF(VLOOKUP($A60,'Annex 2 EHV charges'!$A:$O,11,FALSE)=0,"",VLOOKUP($A60,'Annex 2 EHV charges'!$A:$O,11,FALSE)),"")</f>
        <v/>
      </c>
    </row>
    <row r="61" spans="1:8" ht="30" customHeight="1" x14ac:dyDescent="0.2">
      <c r="A61" s="71" t="str">
        <f t="array" ref="A61">IFERROR(INDEX('Annex 2 EHV charges'!$A$11:$A$12, MATCH(0, IF(ISBLANK('Annex 2 EHV charges'!$A$11:$A$12),1, COUNTIF(A$4:$A60, 'Annex 2 EHV charges'!$A$11:$A$12)), 0)),"")</f>
        <v/>
      </c>
      <c r="B61" s="72" t="str">
        <f>IF($A61="","",VLOOKUP($A61,'Annex 2 EHV charges'!$A:$O,2,0))</f>
        <v/>
      </c>
      <c r="C61" s="73" t="str">
        <f>IF($A61="","",VLOOKUP($A61,'Annex 2 EHV charges'!$A:$O,3,0))</f>
        <v/>
      </c>
      <c r="D61" s="71" t="str">
        <f>IF($A61="","",VLOOKUP($A61,'Annex 2 EHV charges'!$A:$O,7,0))</f>
        <v/>
      </c>
      <c r="E61" s="69" t="str">
        <f>IFERROR(IF(VLOOKUP($A61,'Annex 2 EHV charges'!$A:$O,8,FALSE)=0,"",VLOOKUP($A61,'Annex 2 EHV charges'!$A:$O,8,FALSE)),"")</f>
        <v/>
      </c>
      <c r="F61" s="70" t="str">
        <f>IFERROR(IF(VLOOKUP($A61,'Annex 2 EHV charges'!$A:$O,9,FALSE)=0,"",VLOOKUP($A61,'Annex 2 EHV charges'!$A:$O,9,FALSE)),"")</f>
        <v/>
      </c>
      <c r="G61" s="70" t="str">
        <f>IFERROR(IF(VLOOKUP($A61,'Annex 2 EHV charges'!$A:$O,10,FALSE)=0,"",VLOOKUP($A61,'Annex 2 EHV charges'!$A:$O,10,FALSE)),"")</f>
        <v/>
      </c>
      <c r="H61" s="70" t="str">
        <f>IFERROR(IF(VLOOKUP($A61,'Annex 2 EHV charges'!$A:$O,11,FALSE)=0,"",VLOOKUP($A61,'Annex 2 EHV charges'!$A:$O,11,FALSE)),"")</f>
        <v/>
      </c>
    </row>
    <row r="62" spans="1:8" ht="30" customHeight="1" x14ac:dyDescent="0.2">
      <c r="A62" s="71" t="str">
        <f t="array" ref="A62">IFERROR(INDEX('Annex 2 EHV charges'!$A$11:$A$12, MATCH(0, IF(ISBLANK('Annex 2 EHV charges'!$A$11:$A$12),1, COUNTIF(A$4:$A61, 'Annex 2 EHV charges'!$A$11:$A$12)), 0)),"")</f>
        <v/>
      </c>
      <c r="B62" s="72" t="str">
        <f>IF($A62="","",VLOOKUP($A62,'Annex 2 EHV charges'!$A:$O,2,0))</f>
        <v/>
      </c>
      <c r="C62" s="73" t="str">
        <f>IF($A62="","",VLOOKUP($A62,'Annex 2 EHV charges'!$A:$O,3,0))</f>
        <v/>
      </c>
      <c r="D62" s="71" t="str">
        <f>IF($A62="","",VLOOKUP($A62,'Annex 2 EHV charges'!$A:$O,7,0))</f>
        <v/>
      </c>
      <c r="E62" s="69" t="str">
        <f>IFERROR(IF(VLOOKUP($A62,'Annex 2 EHV charges'!$A:$O,8,FALSE)=0,"",VLOOKUP($A62,'Annex 2 EHV charges'!$A:$O,8,FALSE)),"")</f>
        <v/>
      </c>
      <c r="F62" s="70" t="str">
        <f>IFERROR(IF(VLOOKUP($A62,'Annex 2 EHV charges'!$A:$O,9,FALSE)=0,"",VLOOKUP($A62,'Annex 2 EHV charges'!$A:$O,9,FALSE)),"")</f>
        <v/>
      </c>
      <c r="G62" s="70" t="str">
        <f>IFERROR(IF(VLOOKUP($A62,'Annex 2 EHV charges'!$A:$O,10,FALSE)=0,"",VLOOKUP($A62,'Annex 2 EHV charges'!$A:$O,10,FALSE)),"")</f>
        <v/>
      </c>
      <c r="H62" s="70" t="str">
        <f>IFERROR(IF(VLOOKUP($A62,'Annex 2 EHV charges'!$A:$O,11,FALSE)=0,"",VLOOKUP($A62,'Annex 2 EHV charges'!$A:$O,11,FALSE)),"")</f>
        <v/>
      </c>
    </row>
    <row r="63" spans="1:8" x14ac:dyDescent="0.2">
      <c r="A63" s="71" t="str">
        <f t="array" ref="A63">IFERROR(INDEX('Annex 2 EHV charges'!$A$11:$A$12, MATCH(0, IF(ISBLANK('Annex 2 EHV charges'!$A$11:$A$12),1, COUNTIF(A$4:$A62, 'Annex 2 EHV charges'!$A$11:$A$12)), 0)),"")</f>
        <v/>
      </c>
      <c r="B63" s="72" t="str">
        <f>IF($A63="","",VLOOKUP($A63,'Annex 2 EHV charges'!$A:$O,2,0))</f>
        <v/>
      </c>
      <c r="C63" s="73" t="str">
        <f>IF($A63="","",VLOOKUP($A63,'Annex 2 EHV charges'!$A:$O,3,0))</f>
        <v/>
      </c>
      <c r="D63" s="71" t="str">
        <f>IF($A63="","",VLOOKUP($A63,'Annex 2 EHV charges'!$A:$O,7,0))</f>
        <v/>
      </c>
      <c r="E63" s="69" t="str">
        <f>IFERROR(IF(VLOOKUP($A63,'Annex 2 EHV charges'!$A:$O,8,FALSE)=0,"",VLOOKUP($A63,'Annex 2 EHV charges'!$A:$O,8,FALSE)),"")</f>
        <v/>
      </c>
      <c r="F63" s="70" t="str">
        <f>IFERROR(IF(VLOOKUP($A63,'Annex 2 EHV charges'!$A:$O,9,FALSE)=0,"",VLOOKUP($A63,'Annex 2 EHV charges'!$A:$O,9,FALSE)),"")</f>
        <v/>
      </c>
      <c r="G63" s="70" t="str">
        <f>IFERROR(IF(VLOOKUP($A63,'Annex 2 EHV charges'!$A:$O,10,FALSE)=0,"",VLOOKUP($A63,'Annex 2 EHV charges'!$A:$O,10,FALSE)),"")</f>
        <v/>
      </c>
      <c r="H63" s="70" t="str">
        <f>IFERROR(IF(VLOOKUP($A63,'Annex 2 EHV charges'!$A:$O,11,FALSE)=0,"",VLOOKUP($A63,'Annex 2 EHV charges'!$A:$O,11,FALSE)),"")</f>
        <v/>
      </c>
    </row>
    <row r="64" spans="1:8" ht="30" customHeight="1" x14ac:dyDescent="0.2">
      <c r="A64" s="71" t="str">
        <f t="array" ref="A64">IFERROR(INDEX('Annex 2 EHV charges'!$A$11:$A$12, MATCH(0, IF(ISBLANK('Annex 2 EHV charges'!$A$11:$A$12),1, COUNTIF(A$4:$A63, 'Annex 2 EHV charges'!$A$11:$A$12)), 0)),"")</f>
        <v/>
      </c>
      <c r="B64" s="72" t="str">
        <f>IF($A64="","",VLOOKUP($A64,'Annex 2 EHV charges'!$A:$O,2,0))</f>
        <v/>
      </c>
      <c r="C64" s="73" t="str">
        <f>IF($A64="","",VLOOKUP($A64,'Annex 2 EHV charges'!$A:$O,3,0))</f>
        <v/>
      </c>
      <c r="D64" s="71" t="str">
        <f>IF($A64="","",VLOOKUP($A64,'Annex 2 EHV charges'!$A:$O,7,0))</f>
        <v/>
      </c>
      <c r="E64" s="69" t="str">
        <f>IFERROR(IF(VLOOKUP($A64,'Annex 2 EHV charges'!$A:$O,8,FALSE)=0,"",VLOOKUP($A64,'Annex 2 EHV charges'!$A:$O,8,FALSE)),"")</f>
        <v/>
      </c>
      <c r="F64" s="70" t="str">
        <f>IFERROR(IF(VLOOKUP($A64,'Annex 2 EHV charges'!$A:$O,9,FALSE)=0,"",VLOOKUP($A64,'Annex 2 EHV charges'!$A:$O,9,FALSE)),"")</f>
        <v/>
      </c>
      <c r="G64" s="70" t="str">
        <f>IFERROR(IF(VLOOKUP($A64,'Annex 2 EHV charges'!$A:$O,10,FALSE)=0,"",VLOOKUP($A64,'Annex 2 EHV charges'!$A:$O,10,FALSE)),"")</f>
        <v/>
      </c>
      <c r="H64" s="70" t="str">
        <f>IFERROR(IF(VLOOKUP($A64,'Annex 2 EHV charges'!$A:$O,11,FALSE)=0,"",VLOOKUP($A64,'Annex 2 EHV charges'!$A:$O,11,FALSE)),"")</f>
        <v/>
      </c>
    </row>
    <row r="65" spans="1:8" ht="30" customHeight="1" x14ac:dyDescent="0.2">
      <c r="A65" s="71" t="str">
        <f t="array" ref="A65">IFERROR(INDEX('Annex 2 EHV charges'!$A$11:$A$12, MATCH(0, IF(ISBLANK('Annex 2 EHV charges'!$A$11:$A$12),1, COUNTIF(A$4:$A64, 'Annex 2 EHV charges'!$A$11:$A$12)), 0)),"")</f>
        <v/>
      </c>
      <c r="B65" s="72" t="str">
        <f>IF($A65="","",VLOOKUP($A65,'Annex 2 EHV charges'!$A:$O,2,0))</f>
        <v/>
      </c>
      <c r="C65" s="73" t="str">
        <f>IF($A65="","",VLOOKUP($A65,'Annex 2 EHV charges'!$A:$O,3,0))</f>
        <v/>
      </c>
      <c r="D65" s="71" t="str">
        <f>IF($A65="","",VLOOKUP($A65,'Annex 2 EHV charges'!$A:$O,7,0))</f>
        <v/>
      </c>
      <c r="E65" s="69" t="str">
        <f>IFERROR(IF(VLOOKUP($A65,'Annex 2 EHV charges'!$A:$O,8,FALSE)=0,"",VLOOKUP($A65,'Annex 2 EHV charges'!$A:$O,8,FALSE)),"")</f>
        <v/>
      </c>
      <c r="F65" s="70" t="str">
        <f>IFERROR(IF(VLOOKUP($A65,'Annex 2 EHV charges'!$A:$O,9,FALSE)=0,"",VLOOKUP($A65,'Annex 2 EHV charges'!$A:$O,9,FALSE)),"")</f>
        <v/>
      </c>
      <c r="G65" s="70" t="str">
        <f>IFERROR(IF(VLOOKUP($A65,'Annex 2 EHV charges'!$A:$O,10,FALSE)=0,"",VLOOKUP($A65,'Annex 2 EHV charges'!$A:$O,10,FALSE)),"")</f>
        <v/>
      </c>
      <c r="H65" s="70" t="str">
        <f>IFERROR(IF(VLOOKUP($A65,'Annex 2 EHV charges'!$A:$O,11,FALSE)=0,"",VLOOKUP($A65,'Annex 2 EHV charges'!$A:$O,11,FALSE)),"")</f>
        <v/>
      </c>
    </row>
    <row r="66" spans="1:8" ht="30" customHeight="1" x14ac:dyDescent="0.2">
      <c r="A66" s="71" t="str">
        <f t="array" ref="A66">IFERROR(INDEX('Annex 2 EHV charges'!$A$11:$A$12, MATCH(0, IF(ISBLANK('Annex 2 EHV charges'!$A$11:$A$12),1, COUNTIF(A$4:$A65, 'Annex 2 EHV charges'!$A$11:$A$12)), 0)),"")</f>
        <v/>
      </c>
      <c r="B66" s="72" t="str">
        <f>IF($A66="","",VLOOKUP($A66,'Annex 2 EHV charges'!$A:$O,2,0))</f>
        <v/>
      </c>
      <c r="C66" s="73" t="str">
        <f>IF($A66="","",VLOOKUP($A66,'Annex 2 EHV charges'!$A:$O,3,0))</f>
        <v/>
      </c>
      <c r="D66" s="71" t="str">
        <f>IF($A66="","",VLOOKUP($A66,'Annex 2 EHV charges'!$A:$O,7,0))</f>
        <v/>
      </c>
      <c r="E66" s="69" t="str">
        <f>IFERROR(IF(VLOOKUP($A66,'Annex 2 EHV charges'!$A:$O,8,FALSE)=0,"",VLOOKUP($A66,'Annex 2 EHV charges'!$A:$O,8,FALSE)),"")</f>
        <v/>
      </c>
      <c r="F66" s="70" t="str">
        <f>IFERROR(IF(VLOOKUP($A66,'Annex 2 EHV charges'!$A:$O,9,FALSE)=0,"",VLOOKUP($A66,'Annex 2 EHV charges'!$A:$O,9,FALSE)),"")</f>
        <v/>
      </c>
      <c r="G66" s="70" t="str">
        <f>IFERROR(IF(VLOOKUP($A66,'Annex 2 EHV charges'!$A:$O,10,FALSE)=0,"",VLOOKUP($A66,'Annex 2 EHV charges'!$A:$O,10,FALSE)),"")</f>
        <v/>
      </c>
      <c r="H66" s="70" t="str">
        <f>IFERROR(IF(VLOOKUP($A66,'Annex 2 EHV charges'!$A:$O,11,FALSE)=0,"",VLOOKUP($A66,'Annex 2 EHV charges'!$A:$O,11,FALSE)),"")</f>
        <v/>
      </c>
    </row>
    <row r="67" spans="1:8" ht="30" customHeight="1" x14ac:dyDescent="0.2">
      <c r="A67" s="71" t="str">
        <f t="array" ref="A67">IFERROR(INDEX('Annex 2 EHV charges'!$A$11:$A$12, MATCH(0, IF(ISBLANK('Annex 2 EHV charges'!$A$11:$A$12),1, COUNTIF(A$4:$A66, 'Annex 2 EHV charges'!$A$11:$A$12)), 0)),"")</f>
        <v/>
      </c>
      <c r="B67" s="72" t="str">
        <f>IF($A67="","",VLOOKUP($A67,'Annex 2 EHV charges'!$A:$O,2,0))</f>
        <v/>
      </c>
      <c r="C67" s="73" t="str">
        <f>IF($A67="","",VLOOKUP($A67,'Annex 2 EHV charges'!$A:$O,3,0))</f>
        <v/>
      </c>
      <c r="D67" s="71" t="str">
        <f>IF($A67="","",VLOOKUP($A67,'Annex 2 EHV charges'!$A:$O,7,0))</f>
        <v/>
      </c>
      <c r="E67" s="69" t="str">
        <f>IFERROR(IF(VLOOKUP($A67,'Annex 2 EHV charges'!$A:$O,8,FALSE)=0,"",VLOOKUP($A67,'Annex 2 EHV charges'!$A:$O,8,FALSE)),"")</f>
        <v/>
      </c>
      <c r="F67" s="70" t="str">
        <f>IFERROR(IF(VLOOKUP($A67,'Annex 2 EHV charges'!$A:$O,9,FALSE)=0,"",VLOOKUP($A67,'Annex 2 EHV charges'!$A:$O,9,FALSE)),"")</f>
        <v/>
      </c>
      <c r="G67" s="70" t="str">
        <f>IFERROR(IF(VLOOKUP($A67,'Annex 2 EHV charges'!$A:$O,10,FALSE)=0,"",VLOOKUP($A67,'Annex 2 EHV charges'!$A:$O,10,FALSE)),"")</f>
        <v/>
      </c>
      <c r="H67" s="70" t="str">
        <f>IFERROR(IF(VLOOKUP($A67,'Annex 2 EHV charges'!$A:$O,11,FALSE)=0,"",VLOOKUP($A67,'Annex 2 EHV charges'!$A:$O,11,FALSE)),"")</f>
        <v/>
      </c>
    </row>
    <row r="68" spans="1:8" ht="30" customHeight="1" x14ac:dyDescent="0.2">
      <c r="A68" s="71" t="str">
        <f t="array" ref="A68">IFERROR(INDEX('Annex 2 EHV charges'!$A$11:$A$12, MATCH(0, IF(ISBLANK('Annex 2 EHV charges'!$A$11:$A$12),1, COUNTIF(A$4:$A67, 'Annex 2 EHV charges'!$A$11:$A$12)), 0)),"")</f>
        <v/>
      </c>
      <c r="B68" s="72" t="str">
        <f>IF($A68="","",VLOOKUP($A68,'Annex 2 EHV charges'!$A:$O,2,0))</f>
        <v/>
      </c>
      <c r="C68" s="73" t="str">
        <f>IF($A68="","",VLOOKUP($A68,'Annex 2 EHV charges'!$A:$O,3,0))</f>
        <v/>
      </c>
      <c r="D68" s="71" t="str">
        <f>IF($A68="","",VLOOKUP($A68,'Annex 2 EHV charges'!$A:$O,7,0))</f>
        <v/>
      </c>
      <c r="E68" s="69" t="str">
        <f>IFERROR(IF(VLOOKUP($A68,'Annex 2 EHV charges'!$A:$O,8,FALSE)=0,"",VLOOKUP($A68,'Annex 2 EHV charges'!$A:$O,8,FALSE)),"")</f>
        <v/>
      </c>
      <c r="F68" s="70" t="str">
        <f>IFERROR(IF(VLOOKUP($A68,'Annex 2 EHV charges'!$A:$O,9,FALSE)=0,"",VLOOKUP($A68,'Annex 2 EHV charges'!$A:$O,9,FALSE)),"")</f>
        <v/>
      </c>
      <c r="G68" s="70" t="str">
        <f>IFERROR(IF(VLOOKUP($A68,'Annex 2 EHV charges'!$A:$O,10,FALSE)=0,"",VLOOKUP($A68,'Annex 2 EHV charges'!$A:$O,10,FALSE)),"")</f>
        <v/>
      </c>
      <c r="H68" s="70" t="str">
        <f>IFERROR(IF(VLOOKUP($A68,'Annex 2 EHV charges'!$A:$O,11,FALSE)=0,"",VLOOKUP($A68,'Annex 2 EHV charges'!$A:$O,11,FALSE)),"")</f>
        <v/>
      </c>
    </row>
    <row r="69" spans="1:8" ht="30" customHeight="1" x14ac:dyDescent="0.2">
      <c r="A69" s="71" t="str">
        <f t="array" ref="A69">IFERROR(INDEX('Annex 2 EHV charges'!$A$11:$A$12, MATCH(0, IF(ISBLANK('Annex 2 EHV charges'!$A$11:$A$12),1, COUNTIF(A$4:$A68, 'Annex 2 EHV charges'!$A$11:$A$12)), 0)),"")</f>
        <v/>
      </c>
      <c r="B69" s="72" t="str">
        <f>IF($A69="","",VLOOKUP($A69,'Annex 2 EHV charges'!$A:$O,2,0))</f>
        <v/>
      </c>
      <c r="C69" s="73" t="str">
        <f>IF($A69="","",VLOOKUP($A69,'Annex 2 EHV charges'!$A:$O,3,0))</f>
        <v/>
      </c>
      <c r="D69" s="71" t="str">
        <f>IF($A69="","",VLOOKUP($A69,'Annex 2 EHV charges'!$A:$O,7,0))</f>
        <v/>
      </c>
      <c r="E69" s="69" t="str">
        <f>IFERROR(IF(VLOOKUP($A69,'Annex 2 EHV charges'!$A:$O,8,FALSE)=0,"",VLOOKUP($A69,'Annex 2 EHV charges'!$A:$O,8,FALSE)),"")</f>
        <v/>
      </c>
      <c r="F69" s="70" t="str">
        <f>IFERROR(IF(VLOOKUP($A69,'Annex 2 EHV charges'!$A:$O,9,FALSE)=0,"",VLOOKUP($A69,'Annex 2 EHV charges'!$A:$O,9,FALSE)),"")</f>
        <v/>
      </c>
      <c r="G69" s="70" t="str">
        <f>IFERROR(IF(VLOOKUP($A69,'Annex 2 EHV charges'!$A:$O,10,FALSE)=0,"",VLOOKUP($A69,'Annex 2 EHV charges'!$A:$O,10,FALSE)),"")</f>
        <v/>
      </c>
      <c r="H69" s="70" t="str">
        <f>IFERROR(IF(VLOOKUP($A69,'Annex 2 EHV charges'!$A:$O,11,FALSE)=0,"",VLOOKUP($A69,'Annex 2 EHV charges'!$A:$O,11,FALSE)),"")</f>
        <v/>
      </c>
    </row>
    <row r="70" spans="1:8" ht="30" customHeight="1" x14ac:dyDescent="0.2">
      <c r="A70" s="71" t="str">
        <f t="array" ref="A70">IFERROR(INDEX('Annex 2 EHV charges'!$A$11:$A$12, MATCH(0, IF(ISBLANK('Annex 2 EHV charges'!$A$11:$A$12),1, COUNTIF(A$4:$A69, 'Annex 2 EHV charges'!$A$11:$A$12)), 0)),"")</f>
        <v/>
      </c>
      <c r="B70" s="72" t="str">
        <f>IF($A70="","",VLOOKUP($A70,'Annex 2 EHV charges'!$A:$O,2,0))</f>
        <v/>
      </c>
      <c r="C70" s="73" t="str">
        <f>IF($A70="","",VLOOKUP($A70,'Annex 2 EHV charges'!$A:$O,3,0))</f>
        <v/>
      </c>
      <c r="D70" s="71" t="str">
        <f>IF($A70="","",VLOOKUP($A70,'Annex 2 EHV charges'!$A:$O,7,0))</f>
        <v/>
      </c>
      <c r="E70" s="69" t="str">
        <f>IFERROR(IF(VLOOKUP($A70,'Annex 2 EHV charges'!$A:$O,8,FALSE)=0,"",VLOOKUP($A70,'Annex 2 EHV charges'!$A:$O,8,FALSE)),"")</f>
        <v/>
      </c>
      <c r="F70" s="70" t="str">
        <f>IFERROR(IF(VLOOKUP($A70,'Annex 2 EHV charges'!$A:$O,9,FALSE)=0,"",VLOOKUP($A70,'Annex 2 EHV charges'!$A:$O,9,FALSE)),"")</f>
        <v/>
      </c>
      <c r="G70" s="70" t="str">
        <f>IFERROR(IF(VLOOKUP($A70,'Annex 2 EHV charges'!$A:$O,10,FALSE)=0,"",VLOOKUP($A70,'Annex 2 EHV charges'!$A:$O,10,FALSE)),"")</f>
        <v/>
      </c>
      <c r="H70" s="70" t="str">
        <f>IFERROR(IF(VLOOKUP($A70,'Annex 2 EHV charges'!$A:$O,11,FALSE)=0,"",VLOOKUP($A70,'Annex 2 EHV charges'!$A:$O,11,FALSE)),"")</f>
        <v/>
      </c>
    </row>
    <row r="71" spans="1:8" ht="30" customHeight="1" x14ac:dyDescent="0.2">
      <c r="A71" s="71" t="str">
        <f t="array" ref="A71">IFERROR(INDEX('Annex 2 EHV charges'!$A$11:$A$12, MATCH(0, IF(ISBLANK('Annex 2 EHV charges'!$A$11:$A$12),1, COUNTIF(A$4:$A70, 'Annex 2 EHV charges'!$A$11:$A$12)), 0)),"")</f>
        <v/>
      </c>
      <c r="B71" s="72" t="str">
        <f>IF($A71="","",VLOOKUP($A71,'Annex 2 EHV charges'!$A:$O,2,0))</f>
        <v/>
      </c>
      <c r="C71" s="73" t="str">
        <f>IF($A71="","",VLOOKUP($A71,'Annex 2 EHV charges'!$A:$O,3,0))</f>
        <v/>
      </c>
      <c r="D71" s="71" t="str">
        <f>IF($A71="","",VLOOKUP($A71,'Annex 2 EHV charges'!$A:$O,7,0))</f>
        <v/>
      </c>
      <c r="E71" s="69" t="str">
        <f>IFERROR(IF(VLOOKUP($A71,'Annex 2 EHV charges'!$A:$O,8,FALSE)=0,"",VLOOKUP($A71,'Annex 2 EHV charges'!$A:$O,8,FALSE)),"")</f>
        <v/>
      </c>
      <c r="F71" s="70" t="str">
        <f>IFERROR(IF(VLOOKUP($A71,'Annex 2 EHV charges'!$A:$O,9,FALSE)=0,"",VLOOKUP($A71,'Annex 2 EHV charges'!$A:$O,9,FALSE)),"")</f>
        <v/>
      </c>
      <c r="G71" s="70" t="str">
        <f>IFERROR(IF(VLOOKUP($A71,'Annex 2 EHV charges'!$A:$O,10,FALSE)=0,"",VLOOKUP($A71,'Annex 2 EHV charges'!$A:$O,10,FALSE)),"")</f>
        <v/>
      </c>
      <c r="H71" s="70" t="str">
        <f>IFERROR(IF(VLOOKUP($A71,'Annex 2 EHV charges'!$A:$O,11,FALSE)=0,"",VLOOKUP($A71,'Annex 2 EHV charges'!$A:$O,11,FALSE)),"")</f>
        <v/>
      </c>
    </row>
    <row r="72" spans="1:8" ht="30" customHeight="1" x14ac:dyDescent="0.2">
      <c r="A72" s="71" t="str">
        <f t="array" ref="A72">IFERROR(INDEX('Annex 2 EHV charges'!$A$11:$A$12, MATCH(0, IF(ISBLANK('Annex 2 EHV charges'!$A$11:$A$12),1, COUNTIF(A$4:$A71, 'Annex 2 EHV charges'!$A$11:$A$12)), 0)),"")</f>
        <v/>
      </c>
      <c r="B72" s="72" t="str">
        <f>IF($A72="","",VLOOKUP($A72,'Annex 2 EHV charges'!$A:$O,2,0))</f>
        <v/>
      </c>
      <c r="C72" s="73" t="str">
        <f>IF($A72="","",VLOOKUP($A72,'Annex 2 EHV charges'!$A:$O,3,0))</f>
        <v/>
      </c>
      <c r="D72" s="71" t="str">
        <f>IF($A72="","",VLOOKUP($A72,'Annex 2 EHV charges'!$A:$O,7,0))</f>
        <v/>
      </c>
      <c r="E72" s="69" t="str">
        <f>IFERROR(IF(VLOOKUP($A72,'Annex 2 EHV charges'!$A:$O,8,FALSE)=0,"",VLOOKUP($A72,'Annex 2 EHV charges'!$A:$O,8,FALSE)),"")</f>
        <v/>
      </c>
      <c r="F72" s="70" t="str">
        <f>IFERROR(IF(VLOOKUP($A72,'Annex 2 EHV charges'!$A:$O,9,FALSE)=0,"",VLOOKUP($A72,'Annex 2 EHV charges'!$A:$O,9,FALSE)),"")</f>
        <v/>
      </c>
      <c r="G72" s="70" t="str">
        <f>IFERROR(IF(VLOOKUP($A72,'Annex 2 EHV charges'!$A:$O,10,FALSE)=0,"",VLOOKUP($A72,'Annex 2 EHV charges'!$A:$O,10,FALSE)),"")</f>
        <v/>
      </c>
      <c r="H72" s="70" t="str">
        <f>IFERROR(IF(VLOOKUP($A72,'Annex 2 EHV charges'!$A:$O,11,FALSE)=0,"",VLOOKUP($A72,'Annex 2 EHV charges'!$A:$O,11,FALSE)),"")</f>
        <v/>
      </c>
    </row>
    <row r="73" spans="1:8" ht="30" customHeight="1" x14ac:dyDescent="0.2">
      <c r="A73" s="71" t="str">
        <f t="array" ref="A73">IFERROR(INDEX('Annex 2 EHV charges'!$A$11:$A$12, MATCH(0, IF(ISBLANK('Annex 2 EHV charges'!$A$11:$A$12),1, COUNTIF(A$4:$A72, 'Annex 2 EHV charges'!$A$11:$A$12)), 0)),"")</f>
        <v/>
      </c>
      <c r="B73" s="72" t="str">
        <f>IF($A73="","",VLOOKUP($A73,'Annex 2 EHV charges'!$A:$O,2,0))</f>
        <v/>
      </c>
      <c r="C73" s="73" t="str">
        <f>IF($A73="","",VLOOKUP($A73,'Annex 2 EHV charges'!$A:$O,3,0))</f>
        <v/>
      </c>
      <c r="D73" s="71" t="str">
        <f>IF($A73="","",VLOOKUP($A73,'Annex 2 EHV charges'!$A:$O,7,0))</f>
        <v/>
      </c>
      <c r="E73" s="69" t="str">
        <f>IFERROR(IF(VLOOKUP($A73,'Annex 2 EHV charges'!$A:$O,8,FALSE)=0,"",VLOOKUP($A73,'Annex 2 EHV charges'!$A:$O,8,FALSE)),"")</f>
        <v/>
      </c>
      <c r="F73" s="70" t="str">
        <f>IFERROR(IF(VLOOKUP($A73,'Annex 2 EHV charges'!$A:$O,9,FALSE)=0,"",VLOOKUP($A73,'Annex 2 EHV charges'!$A:$O,9,FALSE)),"")</f>
        <v/>
      </c>
      <c r="G73" s="70" t="str">
        <f>IFERROR(IF(VLOOKUP($A73,'Annex 2 EHV charges'!$A:$O,10,FALSE)=0,"",VLOOKUP($A73,'Annex 2 EHV charges'!$A:$O,10,FALSE)),"")</f>
        <v/>
      </c>
      <c r="H73" s="70" t="str">
        <f>IFERROR(IF(VLOOKUP($A73,'Annex 2 EHV charges'!$A:$O,11,FALSE)=0,"",VLOOKUP($A73,'Annex 2 EHV charges'!$A:$O,11,FALSE)),"")</f>
        <v/>
      </c>
    </row>
    <row r="74" spans="1:8" ht="30" customHeight="1" x14ac:dyDescent="0.2">
      <c r="A74" s="71" t="str">
        <f t="array" ref="A74">IFERROR(INDEX('Annex 2 EHV charges'!$A$11:$A$12, MATCH(0, IF(ISBLANK('Annex 2 EHV charges'!$A$11:$A$12),1, COUNTIF(A$4:$A73, 'Annex 2 EHV charges'!$A$11:$A$12)), 0)),"")</f>
        <v/>
      </c>
      <c r="B74" s="72" t="str">
        <f>IF($A74="","",VLOOKUP($A74,'Annex 2 EHV charges'!$A:$O,2,0))</f>
        <v/>
      </c>
      <c r="C74" s="73" t="str">
        <f>IF($A74="","",VLOOKUP($A74,'Annex 2 EHV charges'!$A:$O,3,0))</f>
        <v/>
      </c>
      <c r="D74" s="71" t="str">
        <f>IF($A74="","",VLOOKUP($A74,'Annex 2 EHV charges'!$A:$O,7,0))</f>
        <v/>
      </c>
      <c r="E74" s="69" t="str">
        <f>IFERROR(IF(VLOOKUP($A74,'Annex 2 EHV charges'!$A:$O,8,FALSE)=0,"",VLOOKUP($A74,'Annex 2 EHV charges'!$A:$O,8,FALSE)),"")</f>
        <v/>
      </c>
      <c r="F74" s="70" t="str">
        <f>IFERROR(IF(VLOOKUP($A74,'Annex 2 EHV charges'!$A:$O,9,FALSE)=0,"",VLOOKUP($A74,'Annex 2 EHV charges'!$A:$O,9,FALSE)),"")</f>
        <v/>
      </c>
      <c r="G74" s="70" t="str">
        <f>IFERROR(IF(VLOOKUP($A74,'Annex 2 EHV charges'!$A:$O,10,FALSE)=0,"",VLOOKUP($A74,'Annex 2 EHV charges'!$A:$O,10,FALSE)),"")</f>
        <v/>
      </c>
      <c r="H74" s="70" t="str">
        <f>IFERROR(IF(VLOOKUP($A74,'Annex 2 EHV charges'!$A:$O,11,FALSE)=0,"",VLOOKUP($A74,'Annex 2 EHV charges'!$A:$O,11,FALSE)),"")</f>
        <v/>
      </c>
    </row>
    <row r="75" spans="1:8" ht="30" customHeight="1" x14ac:dyDescent="0.2">
      <c r="A75" s="71" t="str">
        <f t="array" ref="A75">IFERROR(INDEX('Annex 2 EHV charges'!$A$11:$A$12, MATCH(0, IF(ISBLANK('Annex 2 EHV charges'!$A$11:$A$12),1, COUNTIF(A$4:$A74, 'Annex 2 EHV charges'!$A$11:$A$12)), 0)),"")</f>
        <v/>
      </c>
      <c r="B75" s="72" t="str">
        <f>IF($A75="","",VLOOKUP($A75,'Annex 2 EHV charges'!$A:$O,2,0))</f>
        <v/>
      </c>
      <c r="C75" s="73" t="str">
        <f>IF($A75="","",VLOOKUP($A75,'Annex 2 EHV charges'!$A:$O,3,0))</f>
        <v/>
      </c>
      <c r="D75" s="71" t="str">
        <f>IF($A75="","",VLOOKUP($A75,'Annex 2 EHV charges'!$A:$O,7,0))</f>
        <v/>
      </c>
      <c r="E75" s="69" t="str">
        <f>IFERROR(IF(VLOOKUP($A75,'Annex 2 EHV charges'!$A:$O,8,FALSE)=0,"",VLOOKUP($A75,'Annex 2 EHV charges'!$A:$O,8,FALSE)),"")</f>
        <v/>
      </c>
      <c r="F75" s="70" t="str">
        <f>IFERROR(IF(VLOOKUP($A75,'Annex 2 EHV charges'!$A:$O,9,FALSE)=0,"",VLOOKUP($A75,'Annex 2 EHV charges'!$A:$O,9,FALSE)),"")</f>
        <v/>
      </c>
      <c r="G75" s="70" t="str">
        <f>IFERROR(IF(VLOOKUP($A75,'Annex 2 EHV charges'!$A:$O,10,FALSE)=0,"",VLOOKUP($A75,'Annex 2 EHV charges'!$A:$O,10,FALSE)),"")</f>
        <v/>
      </c>
      <c r="H75" s="70" t="str">
        <f>IFERROR(IF(VLOOKUP($A75,'Annex 2 EHV charges'!$A:$O,11,FALSE)=0,"",VLOOKUP($A75,'Annex 2 EHV charges'!$A:$O,11,FALSE)),"")</f>
        <v/>
      </c>
    </row>
    <row r="76" spans="1:8" ht="30" customHeight="1" x14ac:dyDescent="0.2">
      <c r="A76" s="71" t="str">
        <f t="array" ref="A76">IFERROR(INDEX('Annex 2 EHV charges'!$A$11:$A$12, MATCH(0, IF(ISBLANK('Annex 2 EHV charges'!$A$11:$A$12),1, COUNTIF(A$4:$A75, 'Annex 2 EHV charges'!$A$11:$A$12)), 0)),"")</f>
        <v/>
      </c>
      <c r="B76" s="72" t="str">
        <f>IF($A76="","",VLOOKUP($A76,'Annex 2 EHV charges'!$A:$O,2,0))</f>
        <v/>
      </c>
      <c r="C76" s="73" t="str">
        <f>IF($A76="","",VLOOKUP($A76,'Annex 2 EHV charges'!$A:$O,3,0))</f>
        <v/>
      </c>
      <c r="D76" s="71" t="str">
        <f>IF($A76="","",VLOOKUP($A76,'Annex 2 EHV charges'!$A:$O,7,0))</f>
        <v/>
      </c>
      <c r="E76" s="69" t="str">
        <f>IFERROR(IF(VLOOKUP($A76,'Annex 2 EHV charges'!$A:$O,8,FALSE)=0,"",VLOOKUP($A76,'Annex 2 EHV charges'!$A:$O,8,FALSE)),"")</f>
        <v/>
      </c>
      <c r="F76" s="70" t="str">
        <f>IFERROR(IF(VLOOKUP($A76,'Annex 2 EHV charges'!$A:$O,9,FALSE)=0,"",VLOOKUP($A76,'Annex 2 EHV charges'!$A:$O,9,FALSE)),"")</f>
        <v/>
      </c>
      <c r="G76" s="70" t="str">
        <f>IFERROR(IF(VLOOKUP($A76,'Annex 2 EHV charges'!$A:$O,10,FALSE)=0,"",VLOOKUP($A76,'Annex 2 EHV charges'!$A:$O,10,FALSE)),"")</f>
        <v/>
      </c>
      <c r="H76" s="70" t="str">
        <f>IFERROR(IF(VLOOKUP($A76,'Annex 2 EHV charges'!$A:$O,11,FALSE)=0,"",VLOOKUP($A76,'Annex 2 EHV charges'!$A:$O,11,FALSE)),"")</f>
        <v/>
      </c>
    </row>
    <row r="77" spans="1:8" ht="30" customHeight="1" x14ac:dyDescent="0.2">
      <c r="A77" s="71" t="str">
        <f t="array" ref="A77">IFERROR(INDEX('Annex 2 EHV charges'!$A$11:$A$12, MATCH(0, IF(ISBLANK('Annex 2 EHV charges'!$A$11:$A$12),1, COUNTIF(A$4:$A76, 'Annex 2 EHV charges'!$A$11:$A$12)), 0)),"")</f>
        <v/>
      </c>
      <c r="B77" s="72" t="str">
        <f>IF($A77="","",VLOOKUP($A77,'Annex 2 EHV charges'!$A:$O,2,0))</f>
        <v/>
      </c>
      <c r="C77" s="73" t="str">
        <f>IF($A77="","",VLOOKUP($A77,'Annex 2 EHV charges'!$A:$O,3,0))</f>
        <v/>
      </c>
      <c r="D77" s="71" t="str">
        <f>IF($A77="","",VLOOKUP($A77,'Annex 2 EHV charges'!$A:$O,7,0))</f>
        <v/>
      </c>
      <c r="E77" s="69" t="str">
        <f>IFERROR(IF(VLOOKUP($A77,'Annex 2 EHV charges'!$A:$O,8,FALSE)=0,"",VLOOKUP($A77,'Annex 2 EHV charges'!$A:$O,8,FALSE)),"")</f>
        <v/>
      </c>
      <c r="F77" s="70" t="str">
        <f>IFERROR(IF(VLOOKUP($A77,'Annex 2 EHV charges'!$A:$O,9,FALSE)=0,"",VLOOKUP($A77,'Annex 2 EHV charges'!$A:$O,9,FALSE)),"")</f>
        <v/>
      </c>
      <c r="G77" s="70" t="str">
        <f>IFERROR(IF(VLOOKUP($A77,'Annex 2 EHV charges'!$A:$O,10,FALSE)=0,"",VLOOKUP($A77,'Annex 2 EHV charges'!$A:$O,10,FALSE)),"")</f>
        <v/>
      </c>
      <c r="H77" s="70" t="str">
        <f>IFERROR(IF(VLOOKUP($A77,'Annex 2 EHV charges'!$A:$O,11,FALSE)=0,"",VLOOKUP($A77,'Annex 2 EHV charges'!$A:$O,11,FALSE)),"")</f>
        <v/>
      </c>
    </row>
    <row r="78" spans="1:8" ht="30" customHeight="1" x14ac:dyDescent="0.2">
      <c r="A78" s="71" t="str">
        <f t="array" ref="A78">IFERROR(INDEX('Annex 2 EHV charges'!$A$11:$A$12, MATCH(0, IF(ISBLANK('Annex 2 EHV charges'!$A$11:$A$12),1, COUNTIF(A$4:$A77, 'Annex 2 EHV charges'!$A$11:$A$12)), 0)),"")</f>
        <v/>
      </c>
      <c r="B78" s="72" t="str">
        <f>IF($A78="","",VLOOKUP($A78,'Annex 2 EHV charges'!$A:$O,2,0))</f>
        <v/>
      </c>
      <c r="C78" s="73" t="str">
        <f>IF($A78="","",VLOOKUP($A78,'Annex 2 EHV charges'!$A:$O,3,0))</f>
        <v/>
      </c>
      <c r="D78" s="71" t="str">
        <f>IF($A78="","",VLOOKUP($A78,'Annex 2 EHV charges'!$A:$O,7,0))</f>
        <v/>
      </c>
      <c r="E78" s="69" t="str">
        <f>IFERROR(IF(VLOOKUP($A78,'Annex 2 EHV charges'!$A:$O,8,FALSE)=0,"",VLOOKUP($A78,'Annex 2 EHV charges'!$A:$O,8,FALSE)),"")</f>
        <v/>
      </c>
      <c r="F78" s="70" t="str">
        <f>IFERROR(IF(VLOOKUP($A78,'Annex 2 EHV charges'!$A:$O,9,FALSE)=0,"",VLOOKUP($A78,'Annex 2 EHV charges'!$A:$O,9,FALSE)),"")</f>
        <v/>
      </c>
      <c r="G78" s="70" t="str">
        <f>IFERROR(IF(VLOOKUP($A78,'Annex 2 EHV charges'!$A:$O,10,FALSE)=0,"",VLOOKUP($A78,'Annex 2 EHV charges'!$A:$O,10,FALSE)),"")</f>
        <v/>
      </c>
      <c r="H78" s="70" t="str">
        <f>IFERROR(IF(VLOOKUP($A78,'Annex 2 EHV charges'!$A:$O,11,FALSE)=0,"",VLOOKUP($A78,'Annex 2 EHV charges'!$A:$O,11,FALSE)),"")</f>
        <v/>
      </c>
    </row>
    <row r="79" spans="1:8" ht="30" customHeight="1" x14ac:dyDescent="0.2">
      <c r="A79" s="71" t="str">
        <f t="array" ref="A79">IFERROR(INDEX('Annex 2 EHV charges'!$A$11:$A$12, MATCH(0, IF(ISBLANK('Annex 2 EHV charges'!$A$11:$A$12),1, COUNTIF(A$4:$A78, 'Annex 2 EHV charges'!$A$11:$A$12)), 0)),"")</f>
        <v/>
      </c>
      <c r="B79" s="72" t="str">
        <f>IF($A79="","",VLOOKUP($A79,'Annex 2 EHV charges'!$A:$O,2,0))</f>
        <v/>
      </c>
      <c r="C79" s="73" t="str">
        <f>IF($A79="","",VLOOKUP($A79,'Annex 2 EHV charges'!$A:$O,3,0))</f>
        <v/>
      </c>
      <c r="D79" s="71" t="str">
        <f>IF($A79="","",VLOOKUP($A79,'Annex 2 EHV charges'!$A:$O,7,0))</f>
        <v/>
      </c>
      <c r="E79" s="69" t="str">
        <f>IFERROR(IF(VLOOKUP($A79,'Annex 2 EHV charges'!$A:$O,8,FALSE)=0,"",VLOOKUP($A79,'Annex 2 EHV charges'!$A:$O,8,FALSE)),"")</f>
        <v/>
      </c>
      <c r="F79" s="70" t="str">
        <f>IFERROR(IF(VLOOKUP($A79,'Annex 2 EHV charges'!$A:$O,9,FALSE)=0,"",VLOOKUP($A79,'Annex 2 EHV charges'!$A:$O,9,FALSE)),"")</f>
        <v/>
      </c>
      <c r="G79" s="70" t="str">
        <f>IFERROR(IF(VLOOKUP($A79,'Annex 2 EHV charges'!$A:$O,10,FALSE)=0,"",VLOOKUP($A79,'Annex 2 EHV charges'!$A:$O,10,FALSE)),"")</f>
        <v/>
      </c>
      <c r="H79" s="70" t="str">
        <f>IFERROR(IF(VLOOKUP($A79,'Annex 2 EHV charges'!$A:$O,11,FALSE)=0,"",VLOOKUP($A79,'Annex 2 EHV charges'!$A:$O,11,FALSE)),"")</f>
        <v/>
      </c>
    </row>
    <row r="80" spans="1:8" ht="30" customHeight="1" x14ac:dyDescent="0.2">
      <c r="A80" s="71" t="str">
        <f t="array" ref="A80">IFERROR(INDEX('Annex 2 EHV charges'!$A$11:$A$12, MATCH(0, IF(ISBLANK('Annex 2 EHV charges'!$A$11:$A$12),1, COUNTIF(A$4:$A79, 'Annex 2 EHV charges'!$A$11:$A$12)), 0)),"")</f>
        <v/>
      </c>
      <c r="B80" s="72" t="str">
        <f>IF($A80="","",VLOOKUP($A80,'Annex 2 EHV charges'!$A:$O,2,0))</f>
        <v/>
      </c>
      <c r="C80" s="73" t="str">
        <f>IF($A80="","",VLOOKUP($A80,'Annex 2 EHV charges'!$A:$O,3,0))</f>
        <v/>
      </c>
      <c r="D80" s="71" t="str">
        <f>IF($A80="","",VLOOKUP($A80,'Annex 2 EHV charges'!$A:$O,7,0))</f>
        <v/>
      </c>
      <c r="E80" s="69" t="str">
        <f>IFERROR(IF(VLOOKUP($A80,'Annex 2 EHV charges'!$A:$O,8,FALSE)=0,"",VLOOKUP($A80,'Annex 2 EHV charges'!$A:$O,8,FALSE)),"")</f>
        <v/>
      </c>
      <c r="F80" s="70" t="str">
        <f>IFERROR(IF(VLOOKUP($A80,'Annex 2 EHV charges'!$A:$O,9,FALSE)=0,"",VLOOKUP($A80,'Annex 2 EHV charges'!$A:$O,9,FALSE)),"")</f>
        <v/>
      </c>
      <c r="G80" s="70" t="str">
        <f>IFERROR(IF(VLOOKUP($A80,'Annex 2 EHV charges'!$A:$O,10,FALSE)=0,"",VLOOKUP($A80,'Annex 2 EHV charges'!$A:$O,10,FALSE)),"")</f>
        <v/>
      </c>
      <c r="H80" s="70" t="str">
        <f>IFERROR(IF(VLOOKUP($A80,'Annex 2 EHV charges'!$A:$O,11,FALSE)=0,"",VLOOKUP($A80,'Annex 2 EHV charges'!$A:$O,11,FALSE)),"")</f>
        <v/>
      </c>
    </row>
    <row r="81" spans="1:8" x14ac:dyDescent="0.2">
      <c r="A81" s="71" t="str">
        <f t="array" ref="A81">IFERROR(INDEX('Annex 2 EHV charges'!$A$11:$A$12, MATCH(0, IF(ISBLANK('Annex 2 EHV charges'!$A$11:$A$12),1, COUNTIF(A$4:$A80, 'Annex 2 EHV charges'!$A$11:$A$12)), 0)),"")</f>
        <v/>
      </c>
      <c r="B81" s="72" t="str">
        <f>IF($A81="","",VLOOKUP($A81,'Annex 2 EHV charges'!$A:$O,2,0))</f>
        <v/>
      </c>
      <c r="C81" s="73" t="str">
        <f>IF($A81="","",VLOOKUP($A81,'Annex 2 EHV charges'!$A:$O,3,0))</f>
        <v/>
      </c>
      <c r="D81" s="71" t="str">
        <f>IF($A81="","",VLOOKUP($A81,'Annex 2 EHV charges'!$A:$O,7,0))</f>
        <v/>
      </c>
      <c r="E81" s="69" t="str">
        <f>IFERROR(IF(VLOOKUP($A81,'Annex 2 EHV charges'!$A:$O,8,FALSE)=0,"",VLOOKUP($A81,'Annex 2 EHV charges'!$A:$O,8,FALSE)),"")</f>
        <v/>
      </c>
      <c r="F81" s="70" t="str">
        <f>IFERROR(IF(VLOOKUP($A81,'Annex 2 EHV charges'!$A:$O,9,FALSE)=0,"",VLOOKUP($A81,'Annex 2 EHV charges'!$A:$O,9,FALSE)),"")</f>
        <v/>
      </c>
      <c r="G81" s="70" t="str">
        <f>IFERROR(IF(VLOOKUP($A81,'Annex 2 EHV charges'!$A:$O,10,FALSE)=0,"",VLOOKUP($A81,'Annex 2 EHV charges'!$A:$O,10,FALSE)),"")</f>
        <v/>
      </c>
      <c r="H81" s="70" t="str">
        <f>IFERROR(IF(VLOOKUP($A81,'Annex 2 EHV charges'!$A:$O,11,FALSE)=0,"",VLOOKUP($A81,'Annex 2 EHV charges'!$A:$O,11,FALSE)),"")</f>
        <v/>
      </c>
    </row>
    <row r="82" spans="1:8" ht="30" customHeight="1" x14ac:dyDescent="0.2">
      <c r="A82" s="71" t="str">
        <f t="array" ref="A82">IFERROR(INDEX('Annex 2 EHV charges'!$A$11:$A$12, MATCH(0, IF(ISBLANK('Annex 2 EHV charges'!$A$11:$A$12),1, COUNTIF(A$4:$A81, 'Annex 2 EHV charges'!$A$11:$A$12)), 0)),"")</f>
        <v/>
      </c>
      <c r="B82" s="72" t="str">
        <f>IF($A82="","",VLOOKUP($A82,'Annex 2 EHV charges'!$A:$O,2,0))</f>
        <v/>
      </c>
      <c r="C82" s="73" t="str">
        <f>IF($A82="","",VLOOKUP($A82,'Annex 2 EHV charges'!$A:$O,3,0))</f>
        <v/>
      </c>
      <c r="D82" s="71" t="str">
        <f>IF($A82="","",VLOOKUP($A82,'Annex 2 EHV charges'!$A:$O,7,0))</f>
        <v/>
      </c>
      <c r="E82" s="69" t="str">
        <f>IFERROR(IF(VLOOKUP($A82,'Annex 2 EHV charges'!$A:$O,8,FALSE)=0,"",VLOOKUP($A82,'Annex 2 EHV charges'!$A:$O,8,FALSE)),"")</f>
        <v/>
      </c>
      <c r="F82" s="70" t="str">
        <f>IFERROR(IF(VLOOKUP($A82,'Annex 2 EHV charges'!$A:$O,9,FALSE)=0,"",VLOOKUP($A82,'Annex 2 EHV charges'!$A:$O,9,FALSE)),"")</f>
        <v/>
      </c>
      <c r="G82" s="70" t="str">
        <f>IFERROR(IF(VLOOKUP($A82,'Annex 2 EHV charges'!$A:$O,10,FALSE)=0,"",VLOOKUP($A82,'Annex 2 EHV charges'!$A:$O,10,FALSE)),"")</f>
        <v/>
      </c>
      <c r="H82" s="70" t="str">
        <f>IFERROR(IF(VLOOKUP($A82,'Annex 2 EHV charges'!$A:$O,11,FALSE)=0,"",VLOOKUP($A82,'Annex 2 EHV charges'!$A:$O,11,FALSE)),"")</f>
        <v/>
      </c>
    </row>
    <row r="83" spans="1:8" ht="30" customHeight="1" x14ac:dyDescent="0.2">
      <c r="A83" s="71" t="str">
        <f t="array" ref="A83">IFERROR(INDEX('Annex 2 EHV charges'!$A$11:$A$12, MATCH(0, IF(ISBLANK('Annex 2 EHV charges'!$A$11:$A$12),1, COUNTIF(A$4:$A82, 'Annex 2 EHV charges'!$A$11:$A$12)), 0)),"")</f>
        <v/>
      </c>
      <c r="B83" s="72" t="str">
        <f>IF($A83="","",VLOOKUP($A83,'Annex 2 EHV charges'!$A:$O,2,0))</f>
        <v/>
      </c>
      <c r="C83" s="73" t="str">
        <f>IF($A83="","",VLOOKUP($A83,'Annex 2 EHV charges'!$A:$O,3,0))</f>
        <v/>
      </c>
      <c r="D83" s="71" t="str">
        <f>IF($A83="","",VLOOKUP($A83,'Annex 2 EHV charges'!$A:$O,7,0))</f>
        <v/>
      </c>
      <c r="E83" s="69" t="str">
        <f>IFERROR(IF(VLOOKUP($A83,'Annex 2 EHV charges'!$A:$O,8,FALSE)=0,"",VLOOKUP($A83,'Annex 2 EHV charges'!$A:$O,8,FALSE)),"")</f>
        <v/>
      </c>
      <c r="F83" s="70" t="str">
        <f>IFERROR(IF(VLOOKUP($A83,'Annex 2 EHV charges'!$A:$O,9,FALSE)=0,"",VLOOKUP($A83,'Annex 2 EHV charges'!$A:$O,9,FALSE)),"")</f>
        <v/>
      </c>
      <c r="G83" s="70" t="str">
        <f>IFERROR(IF(VLOOKUP($A83,'Annex 2 EHV charges'!$A:$O,10,FALSE)=0,"",VLOOKUP($A83,'Annex 2 EHV charges'!$A:$O,10,FALSE)),"")</f>
        <v/>
      </c>
      <c r="H83" s="70" t="str">
        <f>IFERROR(IF(VLOOKUP($A83,'Annex 2 EHV charges'!$A:$O,11,FALSE)=0,"",VLOOKUP($A83,'Annex 2 EHV charges'!$A:$O,11,FALSE)),"")</f>
        <v/>
      </c>
    </row>
    <row r="84" spans="1:8" ht="30" customHeight="1" x14ac:dyDescent="0.2">
      <c r="A84" s="71" t="str">
        <f t="array" ref="A84">IFERROR(INDEX('Annex 2 EHV charges'!$A$11:$A$12, MATCH(0, IF(ISBLANK('Annex 2 EHV charges'!$A$11:$A$12),1, COUNTIF(A$4:$A83, 'Annex 2 EHV charges'!$A$11:$A$12)), 0)),"")</f>
        <v/>
      </c>
      <c r="B84" s="72" t="str">
        <f>IF($A84="","",VLOOKUP($A84,'Annex 2 EHV charges'!$A:$O,2,0))</f>
        <v/>
      </c>
      <c r="C84" s="73" t="str">
        <f>IF($A84="","",VLOOKUP($A84,'Annex 2 EHV charges'!$A:$O,3,0))</f>
        <v/>
      </c>
      <c r="D84" s="71" t="str">
        <f>IF($A84="","",VLOOKUP($A84,'Annex 2 EHV charges'!$A:$O,7,0))</f>
        <v/>
      </c>
      <c r="E84" s="69" t="str">
        <f>IFERROR(IF(VLOOKUP($A84,'Annex 2 EHV charges'!$A:$O,8,FALSE)=0,"",VLOOKUP($A84,'Annex 2 EHV charges'!$A:$O,8,FALSE)),"")</f>
        <v/>
      </c>
      <c r="F84" s="70" t="str">
        <f>IFERROR(IF(VLOOKUP($A84,'Annex 2 EHV charges'!$A:$O,9,FALSE)=0,"",VLOOKUP($A84,'Annex 2 EHV charges'!$A:$O,9,FALSE)),"")</f>
        <v/>
      </c>
      <c r="G84" s="70" t="str">
        <f>IFERROR(IF(VLOOKUP($A84,'Annex 2 EHV charges'!$A:$O,10,FALSE)=0,"",VLOOKUP($A84,'Annex 2 EHV charges'!$A:$O,10,FALSE)),"")</f>
        <v/>
      </c>
      <c r="H84" s="70" t="str">
        <f>IFERROR(IF(VLOOKUP($A84,'Annex 2 EHV charges'!$A:$O,11,FALSE)=0,"",VLOOKUP($A84,'Annex 2 EHV charges'!$A:$O,11,FALSE)),"")</f>
        <v/>
      </c>
    </row>
    <row r="85" spans="1:8" ht="30" customHeight="1" x14ac:dyDescent="0.2">
      <c r="A85" s="71" t="str">
        <f t="array" ref="A85">IFERROR(INDEX('Annex 2 EHV charges'!$A$11:$A$12, MATCH(0, IF(ISBLANK('Annex 2 EHV charges'!$A$11:$A$12),1, COUNTIF(A$4:$A84, 'Annex 2 EHV charges'!$A$11:$A$12)), 0)),"")</f>
        <v/>
      </c>
      <c r="B85" s="72" t="str">
        <f>IF($A85="","",VLOOKUP($A85,'Annex 2 EHV charges'!$A:$O,2,0))</f>
        <v/>
      </c>
      <c r="C85" s="73" t="str">
        <f>IF($A85="","",VLOOKUP($A85,'Annex 2 EHV charges'!$A:$O,3,0))</f>
        <v/>
      </c>
      <c r="D85" s="71" t="str">
        <f>IF($A85="","",VLOOKUP($A85,'Annex 2 EHV charges'!$A:$O,7,0))</f>
        <v/>
      </c>
      <c r="E85" s="69" t="str">
        <f>IFERROR(IF(VLOOKUP($A85,'Annex 2 EHV charges'!$A:$O,8,FALSE)=0,"",VLOOKUP($A85,'Annex 2 EHV charges'!$A:$O,8,FALSE)),"")</f>
        <v/>
      </c>
      <c r="F85" s="70" t="str">
        <f>IFERROR(IF(VLOOKUP($A85,'Annex 2 EHV charges'!$A:$O,9,FALSE)=0,"",VLOOKUP($A85,'Annex 2 EHV charges'!$A:$O,9,FALSE)),"")</f>
        <v/>
      </c>
      <c r="G85" s="70" t="str">
        <f>IFERROR(IF(VLOOKUP($A85,'Annex 2 EHV charges'!$A:$O,10,FALSE)=0,"",VLOOKUP($A85,'Annex 2 EHV charges'!$A:$O,10,FALSE)),"")</f>
        <v/>
      </c>
      <c r="H85" s="70" t="str">
        <f>IFERROR(IF(VLOOKUP($A85,'Annex 2 EHV charges'!$A:$O,11,FALSE)=0,"",VLOOKUP($A85,'Annex 2 EHV charges'!$A:$O,11,FALSE)),"")</f>
        <v/>
      </c>
    </row>
    <row r="86" spans="1:8" ht="30" customHeight="1" x14ac:dyDescent="0.2">
      <c r="A86" s="71" t="str">
        <f t="array" ref="A86">IFERROR(INDEX('Annex 2 EHV charges'!$A$11:$A$12, MATCH(0, IF(ISBLANK('Annex 2 EHV charges'!$A$11:$A$12),1, COUNTIF(A$4:$A85, 'Annex 2 EHV charges'!$A$11:$A$12)), 0)),"")</f>
        <v/>
      </c>
      <c r="B86" s="72" t="str">
        <f>IF($A86="","",VLOOKUP($A86,'Annex 2 EHV charges'!$A:$O,2,0))</f>
        <v/>
      </c>
      <c r="C86" s="73" t="str">
        <f>IF($A86="","",VLOOKUP($A86,'Annex 2 EHV charges'!$A:$O,3,0))</f>
        <v/>
      </c>
      <c r="D86" s="71" t="str">
        <f>IF($A86="","",VLOOKUP($A86,'Annex 2 EHV charges'!$A:$O,7,0))</f>
        <v/>
      </c>
      <c r="E86" s="69" t="str">
        <f>IFERROR(IF(VLOOKUP($A86,'Annex 2 EHV charges'!$A:$O,8,FALSE)=0,"",VLOOKUP($A86,'Annex 2 EHV charges'!$A:$O,8,FALSE)),"")</f>
        <v/>
      </c>
      <c r="F86" s="70" t="str">
        <f>IFERROR(IF(VLOOKUP($A86,'Annex 2 EHV charges'!$A:$O,9,FALSE)=0,"",VLOOKUP($A86,'Annex 2 EHV charges'!$A:$O,9,FALSE)),"")</f>
        <v/>
      </c>
      <c r="G86" s="70" t="str">
        <f>IFERROR(IF(VLOOKUP($A86,'Annex 2 EHV charges'!$A:$O,10,FALSE)=0,"",VLOOKUP($A86,'Annex 2 EHV charges'!$A:$O,10,FALSE)),"")</f>
        <v/>
      </c>
      <c r="H86" s="70" t="str">
        <f>IFERROR(IF(VLOOKUP($A86,'Annex 2 EHV charges'!$A:$O,11,FALSE)=0,"",VLOOKUP($A86,'Annex 2 EHV charges'!$A:$O,11,FALSE)),"")</f>
        <v/>
      </c>
    </row>
    <row r="87" spans="1:8" ht="30" customHeight="1" x14ac:dyDescent="0.2">
      <c r="A87" s="71" t="str">
        <f t="array" ref="A87">IFERROR(INDEX('Annex 2 EHV charges'!$A$11:$A$12, MATCH(0, IF(ISBLANK('Annex 2 EHV charges'!$A$11:$A$12),1, COUNTIF(A$4:$A86, 'Annex 2 EHV charges'!$A$11:$A$12)), 0)),"")</f>
        <v/>
      </c>
      <c r="B87" s="72" t="str">
        <f>IF($A87="","",VLOOKUP($A87,'Annex 2 EHV charges'!$A:$O,2,0))</f>
        <v/>
      </c>
      <c r="C87" s="73" t="str">
        <f>IF($A87="","",VLOOKUP($A87,'Annex 2 EHV charges'!$A:$O,3,0))</f>
        <v/>
      </c>
      <c r="D87" s="71" t="str">
        <f>IF($A87="","",VLOOKUP($A87,'Annex 2 EHV charges'!$A:$O,7,0))</f>
        <v/>
      </c>
      <c r="E87" s="69" t="str">
        <f>IFERROR(IF(VLOOKUP($A87,'Annex 2 EHV charges'!$A:$O,8,FALSE)=0,"",VLOOKUP($A87,'Annex 2 EHV charges'!$A:$O,8,FALSE)),"")</f>
        <v/>
      </c>
      <c r="F87" s="70" t="str">
        <f>IFERROR(IF(VLOOKUP($A87,'Annex 2 EHV charges'!$A:$O,9,FALSE)=0,"",VLOOKUP($A87,'Annex 2 EHV charges'!$A:$O,9,FALSE)),"")</f>
        <v/>
      </c>
      <c r="G87" s="70" t="str">
        <f>IFERROR(IF(VLOOKUP($A87,'Annex 2 EHV charges'!$A:$O,10,FALSE)=0,"",VLOOKUP($A87,'Annex 2 EHV charges'!$A:$O,10,FALSE)),"")</f>
        <v/>
      </c>
      <c r="H87" s="70" t="str">
        <f>IFERROR(IF(VLOOKUP($A87,'Annex 2 EHV charges'!$A:$O,11,FALSE)=0,"",VLOOKUP($A87,'Annex 2 EHV charges'!$A:$O,11,FALSE)),"")</f>
        <v/>
      </c>
    </row>
    <row r="88" spans="1:8" ht="30" customHeight="1" x14ac:dyDescent="0.2">
      <c r="A88" s="71" t="str">
        <f t="array" ref="A88">IFERROR(INDEX('Annex 2 EHV charges'!$A$11:$A$12, MATCH(0, IF(ISBLANK('Annex 2 EHV charges'!$A$11:$A$12),1, COUNTIF(A$4:$A87, 'Annex 2 EHV charges'!$A$11:$A$12)), 0)),"")</f>
        <v/>
      </c>
      <c r="B88" s="72" t="str">
        <f>IF($A88="","",VLOOKUP($A88,'Annex 2 EHV charges'!$A:$O,2,0))</f>
        <v/>
      </c>
      <c r="C88" s="73" t="str">
        <f>IF($A88="","",VLOOKUP($A88,'Annex 2 EHV charges'!$A:$O,3,0))</f>
        <v/>
      </c>
      <c r="D88" s="71" t="str">
        <f>IF($A88="","",VLOOKUP($A88,'Annex 2 EHV charges'!$A:$O,7,0))</f>
        <v/>
      </c>
      <c r="E88" s="69" t="str">
        <f>IFERROR(IF(VLOOKUP($A88,'Annex 2 EHV charges'!$A:$O,8,FALSE)=0,"",VLOOKUP($A88,'Annex 2 EHV charges'!$A:$O,8,FALSE)),"")</f>
        <v/>
      </c>
      <c r="F88" s="70" t="str">
        <f>IFERROR(IF(VLOOKUP($A88,'Annex 2 EHV charges'!$A:$O,9,FALSE)=0,"",VLOOKUP($A88,'Annex 2 EHV charges'!$A:$O,9,FALSE)),"")</f>
        <v/>
      </c>
      <c r="G88" s="70" t="str">
        <f>IFERROR(IF(VLOOKUP($A88,'Annex 2 EHV charges'!$A:$O,10,FALSE)=0,"",VLOOKUP($A88,'Annex 2 EHV charges'!$A:$O,10,FALSE)),"")</f>
        <v/>
      </c>
      <c r="H88" s="70" t="str">
        <f>IFERROR(IF(VLOOKUP($A88,'Annex 2 EHV charges'!$A:$O,11,FALSE)=0,"",VLOOKUP($A88,'Annex 2 EHV charges'!$A:$O,11,FALSE)),"")</f>
        <v/>
      </c>
    </row>
    <row r="89" spans="1:8" ht="30" customHeight="1" x14ac:dyDescent="0.2">
      <c r="A89" s="71" t="str">
        <f t="array" ref="A89">IFERROR(INDEX('Annex 2 EHV charges'!$A$11:$A$12, MATCH(0, IF(ISBLANK('Annex 2 EHV charges'!$A$11:$A$12),1, COUNTIF(A$4:$A88, 'Annex 2 EHV charges'!$A$11:$A$12)), 0)),"")</f>
        <v/>
      </c>
      <c r="B89" s="72" t="str">
        <f>IF($A89="","",VLOOKUP($A89,'Annex 2 EHV charges'!$A:$O,2,0))</f>
        <v/>
      </c>
      <c r="C89" s="73" t="str">
        <f>IF($A89="","",VLOOKUP($A89,'Annex 2 EHV charges'!$A:$O,3,0))</f>
        <v/>
      </c>
      <c r="D89" s="71" t="str">
        <f>IF($A89="","",VLOOKUP($A89,'Annex 2 EHV charges'!$A:$O,7,0))</f>
        <v/>
      </c>
      <c r="E89" s="69" t="str">
        <f>IFERROR(IF(VLOOKUP($A89,'Annex 2 EHV charges'!$A:$O,8,FALSE)=0,"",VLOOKUP($A89,'Annex 2 EHV charges'!$A:$O,8,FALSE)),"")</f>
        <v/>
      </c>
      <c r="F89" s="70" t="str">
        <f>IFERROR(IF(VLOOKUP($A89,'Annex 2 EHV charges'!$A:$O,9,FALSE)=0,"",VLOOKUP($A89,'Annex 2 EHV charges'!$A:$O,9,FALSE)),"")</f>
        <v/>
      </c>
      <c r="G89" s="70" t="str">
        <f>IFERROR(IF(VLOOKUP($A89,'Annex 2 EHV charges'!$A:$O,10,FALSE)=0,"",VLOOKUP($A89,'Annex 2 EHV charges'!$A:$O,10,FALSE)),"")</f>
        <v/>
      </c>
      <c r="H89" s="70" t="str">
        <f>IFERROR(IF(VLOOKUP($A89,'Annex 2 EHV charges'!$A:$O,11,FALSE)=0,"",VLOOKUP($A89,'Annex 2 EHV charges'!$A:$O,11,FALSE)),"")</f>
        <v/>
      </c>
    </row>
    <row r="90" spans="1:8" x14ac:dyDescent="0.2">
      <c r="A90" s="71" t="str">
        <f t="array" ref="A90">IFERROR(INDEX('Annex 2 EHV charges'!$A$11:$A$12, MATCH(0, IF(ISBLANK('Annex 2 EHV charges'!$A$11:$A$12),1, COUNTIF(A$4:$A89, 'Annex 2 EHV charges'!$A$11:$A$12)), 0)),"")</f>
        <v/>
      </c>
      <c r="B90" s="72" t="str">
        <f>IF($A90="","",VLOOKUP($A90,'Annex 2 EHV charges'!$A:$O,2,0))</f>
        <v/>
      </c>
      <c r="C90" s="73" t="str">
        <f>IF($A90="","",VLOOKUP($A90,'Annex 2 EHV charges'!$A:$O,3,0))</f>
        <v/>
      </c>
      <c r="D90" s="71" t="str">
        <f>IF($A90="","",VLOOKUP($A90,'Annex 2 EHV charges'!$A:$O,7,0))</f>
        <v/>
      </c>
      <c r="E90" s="69" t="str">
        <f>IFERROR(IF(VLOOKUP($A90,'Annex 2 EHV charges'!$A:$O,8,FALSE)=0,"",VLOOKUP($A90,'Annex 2 EHV charges'!$A:$O,8,FALSE)),"")</f>
        <v/>
      </c>
      <c r="F90" s="70" t="str">
        <f>IFERROR(IF(VLOOKUP($A90,'Annex 2 EHV charges'!$A:$O,9,FALSE)=0,"",VLOOKUP($A90,'Annex 2 EHV charges'!$A:$O,9,FALSE)),"")</f>
        <v/>
      </c>
      <c r="G90" s="70" t="str">
        <f>IFERROR(IF(VLOOKUP($A90,'Annex 2 EHV charges'!$A:$O,10,FALSE)=0,"",VLOOKUP($A90,'Annex 2 EHV charges'!$A:$O,10,FALSE)),"")</f>
        <v/>
      </c>
      <c r="H90" s="70" t="str">
        <f>IFERROR(IF(VLOOKUP($A90,'Annex 2 EHV charges'!$A:$O,11,FALSE)=0,"",VLOOKUP($A90,'Annex 2 EHV charges'!$A:$O,11,FALSE)),"")</f>
        <v/>
      </c>
    </row>
    <row r="91" spans="1:8" ht="30" customHeight="1" x14ac:dyDescent="0.2">
      <c r="A91" s="71" t="str">
        <f t="array" ref="A91">IFERROR(INDEX('Annex 2 EHV charges'!$A$11:$A$12, MATCH(0, IF(ISBLANK('Annex 2 EHV charges'!$A$11:$A$12),1, COUNTIF(A$4:$A90, 'Annex 2 EHV charges'!$A$11:$A$12)), 0)),"")</f>
        <v/>
      </c>
      <c r="B91" s="72" t="str">
        <f>IF($A91="","",VLOOKUP($A91,'Annex 2 EHV charges'!$A:$O,2,0))</f>
        <v/>
      </c>
      <c r="C91" s="73" t="str">
        <f>IF($A91="","",VLOOKUP($A91,'Annex 2 EHV charges'!$A:$O,3,0))</f>
        <v/>
      </c>
      <c r="D91" s="71" t="str">
        <f>IF($A91="","",VLOOKUP($A91,'Annex 2 EHV charges'!$A:$O,7,0))</f>
        <v/>
      </c>
      <c r="E91" s="69" t="str">
        <f>IFERROR(IF(VLOOKUP($A91,'Annex 2 EHV charges'!$A:$O,8,FALSE)=0,"",VLOOKUP($A91,'Annex 2 EHV charges'!$A:$O,8,FALSE)),"")</f>
        <v/>
      </c>
      <c r="F91" s="70" t="str">
        <f>IFERROR(IF(VLOOKUP($A91,'Annex 2 EHV charges'!$A:$O,9,FALSE)=0,"",VLOOKUP($A91,'Annex 2 EHV charges'!$A:$O,9,FALSE)),"")</f>
        <v/>
      </c>
      <c r="G91" s="70" t="str">
        <f>IFERROR(IF(VLOOKUP($A91,'Annex 2 EHV charges'!$A:$O,10,FALSE)=0,"",VLOOKUP($A91,'Annex 2 EHV charges'!$A:$O,10,FALSE)),"")</f>
        <v/>
      </c>
      <c r="H91" s="70" t="str">
        <f>IFERROR(IF(VLOOKUP($A91,'Annex 2 EHV charges'!$A:$O,11,FALSE)=0,"",VLOOKUP($A91,'Annex 2 EHV charges'!$A:$O,11,FALSE)),"")</f>
        <v/>
      </c>
    </row>
    <row r="92" spans="1:8" ht="30" customHeight="1" x14ac:dyDescent="0.2">
      <c r="A92" s="71" t="str">
        <f t="array" ref="A92">IFERROR(INDEX('Annex 2 EHV charges'!$A$11:$A$12, MATCH(0, IF(ISBLANK('Annex 2 EHV charges'!$A$11:$A$12),1, COUNTIF(A$4:$A91, 'Annex 2 EHV charges'!$A$11:$A$12)), 0)),"")</f>
        <v/>
      </c>
      <c r="B92" s="72" t="str">
        <f>IF($A92="","",VLOOKUP($A92,'Annex 2 EHV charges'!$A:$O,2,0))</f>
        <v/>
      </c>
      <c r="C92" s="73" t="str">
        <f>IF($A92="","",VLOOKUP($A92,'Annex 2 EHV charges'!$A:$O,3,0))</f>
        <v/>
      </c>
      <c r="D92" s="71" t="str">
        <f>IF($A92="","",VLOOKUP($A92,'Annex 2 EHV charges'!$A:$O,7,0))</f>
        <v/>
      </c>
      <c r="E92" s="69" t="str">
        <f>IFERROR(IF(VLOOKUP($A92,'Annex 2 EHV charges'!$A:$O,8,FALSE)=0,"",VLOOKUP($A92,'Annex 2 EHV charges'!$A:$O,8,FALSE)),"")</f>
        <v/>
      </c>
      <c r="F92" s="70" t="str">
        <f>IFERROR(IF(VLOOKUP($A92,'Annex 2 EHV charges'!$A:$O,9,FALSE)=0,"",VLOOKUP($A92,'Annex 2 EHV charges'!$A:$O,9,FALSE)),"")</f>
        <v/>
      </c>
      <c r="G92" s="70" t="str">
        <f>IFERROR(IF(VLOOKUP($A92,'Annex 2 EHV charges'!$A:$O,10,FALSE)=0,"",VLOOKUP($A92,'Annex 2 EHV charges'!$A:$O,10,FALSE)),"")</f>
        <v/>
      </c>
      <c r="H92" s="70" t="str">
        <f>IFERROR(IF(VLOOKUP($A92,'Annex 2 EHV charges'!$A:$O,11,FALSE)=0,"",VLOOKUP($A92,'Annex 2 EHV charges'!$A:$O,11,FALSE)),"")</f>
        <v/>
      </c>
    </row>
    <row r="93" spans="1:8" ht="30" customHeight="1" x14ac:dyDescent="0.2">
      <c r="A93" s="71" t="str">
        <f t="array" ref="A93">IFERROR(INDEX('Annex 2 EHV charges'!$A$11:$A$12, MATCH(0, IF(ISBLANK('Annex 2 EHV charges'!$A$11:$A$12),1, COUNTIF(A$4:$A92, 'Annex 2 EHV charges'!$A$11:$A$12)), 0)),"")</f>
        <v/>
      </c>
      <c r="B93" s="72" t="str">
        <f>IF($A93="","",VLOOKUP($A93,'Annex 2 EHV charges'!$A:$O,2,0))</f>
        <v/>
      </c>
      <c r="C93" s="73" t="str">
        <f>IF($A93="","",VLOOKUP($A93,'Annex 2 EHV charges'!$A:$O,3,0))</f>
        <v/>
      </c>
      <c r="D93" s="71" t="str">
        <f>IF($A93="","",VLOOKUP($A93,'Annex 2 EHV charges'!$A:$O,7,0))</f>
        <v/>
      </c>
      <c r="E93" s="69" t="str">
        <f>IFERROR(IF(VLOOKUP($A93,'Annex 2 EHV charges'!$A:$O,8,FALSE)=0,"",VLOOKUP($A93,'Annex 2 EHV charges'!$A:$O,8,FALSE)),"")</f>
        <v/>
      </c>
      <c r="F93" s="70" t="str">
        <f>IFERROR(IF(VLOOKUP($A93,'Annex 2 EHV charges'!$A:$O,9,FALSE)=0,"",VLOOKUP($A93,'Annex 2 EHV charges'!$A:$O,9,FALSE)),"")</f>
        <v/>
      </c>
      <c r="G93" s="70" t="str">
        <f>IFERROR(IF(VLOOKUP($A93,'Annex 2 EHV charges'!$A:$O,10,FALSE)=0,"",VLOOKUP($A93,'Annex 2 EHV charges'!$A:$O,10,FALSE)),"")</f>
        <v/>
      </c>
      <c r="H93" s="70" t="str">
        <f>IFERROR(IF(VLOOKUP($A93,'Annex 2 EHV charges'!$A:$O,11,FALSE)=0,"",VLOOKUP($A93,'Annex 2 EHV charges'!$A:$O,11,FALSE)),"")</f>
        <v/>
      </c>
    </row>
    <row r="94" spans="1:8" ht="30" customHeight="1" x14ac:dyDescent="0.2">
      <c r="A94" s="71" t="str">
        <f t="array" ref="A94">IFERROR(INDEX('Annex 2 EHV charges'!$A$11:$A$12, MATCH(0, IF(ISBLANK('Annex 2 EHV charges'!$A$11:$A$12),1, COUNTIF(A$4:$A93, 'Annex 2 EHV charges'!$A$11:$A$12)), 0)),"")</f>
        <v/>
      </c>
      <c r="B94" s="72" t="str">
        <f>IF($A94="","",VLOOKUP($A94,'Annex 2 EHV charges'!$A:$O,2,0))</f>
        <v/>
      </c>
      <c r="C94" s="73" t="str">
        <f>IF($A94="","",VLOOKUP($A94,'Annex 2 EHV charges'!$A:$O,3,0))</f>
        <v/>
      </c>
      <c r="D94" s="71" t="str">
        <f>IF($A94="","",VLOOKUP($A94,'Annex 2 EHV charges'!$A:$O,7,0))</f>
        <v/>
      </c>
      <c r="E94" s="69" t="str">
        <f>IFERROR(IF(VLOOKUP($A94,'Annex 2 EHV charges'!$A:$O,8,FALSE)=0,"",VLOOKUP($A94,'Annex 2 EHV charges'!$A:$O,8,FALSE)),"")</f>
        <v/>
      </c>
      <c r="F94" s="70" t="str">
        <f>IFERROR(IF(VLOOKUP($A94,'Annex 2 EHV charges'!$A:$O,9,FALSE)=0,"",VLOOKUP($A94,'Annex 2 EHV charges'!$A:$O,9,FALSE)),"")</f>
        <v/>
      </c>
      <c r="G94" s="70" t="str">
        <f>IFERROR(IF(VLOOKUP($A94,'Annex 2 EHV charges'!$A:$O,10,FALSE)=0,"",VLOOKUP($A94,'Annex 2 EHV charges'!$A:$O,10,FALSE)),"")</f>
        <v/>
      </c>
      <c r="H94" s="70" t="str">
        <f>IFERROR(IF(VLOOKUP($A94,'Annex 2 EHV charges'!$A:$O,11,FALSE)=0,"",VLOOKUP($A94,'Annex 2 EHV charges'!$A:$O,11,FALSE)),"")</f>
        <v/>
      </c>
    </row>
    <row r="95" spans="1:8" ht="30" customHeight="1" x14ac:dyDescent="0.2">
      <c r="A95" s="71" t="str">
        <f t="array" ref="A95">IFERROR(INDEX('Annex 2 EHV charges'!$A$11:$A$12, MATCH(0, IF(ISBLANK('Annex 2 EHV charges'!$A$11:$A$12),1, COUNTIF(A$4:$A94, 'Annex 2 EHV charges'!$A$11:$A$12)), 0)),"")</f>
        <v/>
      </c>
      <c r="B95" s="72" t="str">
        <f>IF($A95="","",VLOOKUP($A95,'Annex 2 EHV charges'!$A:$O,2,0))</f>
        <v/>
      </c>
      <c r="C95" s="73" t="str">
        <f>IF($A95="","",VLOOKUP($A95,'Annex 2 EHV charges'!$A:$O,3,0))</f>
        <v/>
      </c>
      <c r="D95" s="71" t="str">
        <f>IF($A95="","",VLOOKUP($A95,'Annex 2 EHV charges'!$A:$O,7,0))</f>
        <v/>
      </c>
      <c r="E95" s="69" t="str">
        <f>IFERROR(IF(VLOOKUP($A95,'Annex 2 EHV charges'!$A:$O,8,FALSE)=0,"",VLOOKUP($A95,'Annex 2 EHV charges'!$A:$O,8,FALSE)),"")</f>
        <v/>
      </c>
      <c r="F95" s="70" t="str">
        <f>IFERROR(IF(VLOOKUP($A95,'Annex 2 EHV charges'!$A:$O,9,FALSE)=0,"",VLOOKUP($A95,'Annex 2 EHV charges'!$A:$O,9,FALSE)),"")</f>
        <v/>
      </c>
      <c r="G95" s="70" t="str">
        <f>IFERROR(IF(VLOOKUP($A95,'Annex 2 EHV charges'!$A:$O,10,FALSE)=0,"",VLOOKUP($A95,'Annex 2 EHV charges'!$A:$O,10,FALSE)),"")</f>
        <v/>
      </c>
      <c r="H95" s="70" t="str">
        <f>IFERROR(IF(VLOOKUP($A95,'Annex 2 EHV charges'!$A:$O,11,FALSE)=0,"",VLOOKUP($A95,'Annex 2 EHV charges'!$A:$O,11,FALSE)),"")</f>
        <v/>
      </c>
    </row>
    <row r="96" spans="1:8" ht="30" customHeight="1" x14ac:dyDescent="0.2">
      <c r="A96" s="71" t="str">
        <f t="array" ref="A96">IFERROR(INDEX('Annex 2 EHV charges'!$A$11:$A$12, MATCH(0, IF(ISBLANK('Annex 2 EHV charges'!$A$11:$A$12),1, COUNTIF(A$4:$A95, 'Annex 2 EHV charges'!$A$11:$A$12)), 0)),"")</f>
        <v/>
      </c>
      <c r="B96" s="72" t="str">
        <f>IF($A96="","",VLOOKUP($A96,'Annex 2 EHV charges'!$A:$O,2,0))</f>
        <v/>
      </c>
      <c r="C96" s="73" t="str">
        <f>IF($A96="","",VLOOKUP($A96,'Annex 2 EHV charges'!$A:$O,3,0))</f>
        <v/>
      </c>
      <c r="D96" s="71" t="str">
        <f>IF($A96="","",VLOOKUP($A96,'Annex 2 EHV charges'!$A:$O,7,0))</f>
        <v/>
      </c>
      <c r="E96" s="69" t="str">
        <f>IFERROR(IF(VLOOKUP($A96,'Annex 2 EHV charges'!$A:$O,8,FALSE)=0,"",VLOOKUP($A96,'Annex 2 EHV charges'!$A:$O,8,FALSE)),"")</f>
        <v/>
      </c>
      <c r="F96" s="70" t="str">
        <f>IFERROR(IF(VLOOKUP($A96,'Annex 2 EHV charges'!$A:$O,9,FALSE)=0,"",VLOOKUP($A96,'Annex 2 EHV charges'!$A:$O,9,FALSE)),"")</f>
        <v/>
      </c>
      <c r="G96" s="70" t="str">
        <f>IFERROR(IF(VLOOKUP($A96,'Annex 2 EHV charges'!$A:$O,10,FALSE)=0,"",VLOOKUP($A96,'Annex 2 EHV charges'!$A:$O,10,FALSE)),"")</f>
        <v/>
      </c>
      <c r="H96" s="70" t="str">
        <f>IFERROR(IF(VLOOKUP($A96,'Annex 2 EHV charges'!$A:$O,11,FALSE)=0,"",VLOOKUP($A96,'Annex 2 EHV charges'!$A:$O,11,FALSE)),"")</f>
        <v/>
      </c>
    </row>
    <row r="97" spans="1:8" ht="30" customHeight="1" x14ac:dyDescent="0.2">
      <c r="A97" s="71" t="str">
        <f t="array" ref="A97">IFERROR(INDEX('Annex 2 EHV charges'!$A$11:$A$12, MATCH(0, IF(ISBLANK('Annex 2 EHV charges'!$A$11:$A$12),1, COUNTIF(A$4:$A96, 'Annex 2 EHV charges'!$A$11:$A$12)), 0)),"")</f>
        <v/>
      </c>
      <c r="B97" s="72" t="str">
        <f>IF($A97="","",VLOOKUP($A97,'Annex 2 EHV charges'!$A:$O,2,0))</f>
        <v/>
      </c>
      <c r="C97" s="73" t="str">
        <f>IF($A97="","",VLOOKUP($A97,'Annex 2 EHV charges'!$A:$O,3,0))</f>
        <v/>
      </c>
      <c r="D97" s="71" t="str">
        <f>IF($A97="","",VLOOKUP($A97,'Annex 2 EHV charges'!$A:$O,7,0))</f>
        <v/>
      </c>
      <c r="E97" s="69" t="str">
        <f>IFERROR(IF(VLOOKUP($A97,'Annex 2 EHV charges'!$A:$O,8,FALSE)=0,"",VLOOKUP($A97,'Annex 2 EHV charges'!$A:$O,8,FALSE)),"")</f>
        <v/>
      </c>
      <c r="F97" s="70" t="str">
        <f>IFERROR(IF(VLOOKUP($A97,'Annex 2 EHV charges'!$A:$O,9,FALSE)=0,"",VLOOKUP($A97,'Annex 2 EHV charges'!$A:$O,9,FALSE)),"")</f>
        <v/>
      </c>
      <c r="G97" s="70" t="str">
        <f>IFERROR(IF(VLOOKUP($A97,'Annex 2 EHV charges'!$A:$O,10,FALSE)=0,"",VLOOKUP($A97,'Annex 2 EHV charges'!$A:$O,10,FALSE)),"")</f>
        <v/>
      </c>
      <c r="H97" s="70" t="str">
        <f>IFERROR(IF(VLOOKUP($A97,'Annex 2 EHV charges'!$A:$O,11,FALSE)=0,"",VLOOKUP($A97,'Annex 2 EHV charges'!$A:$O,11,FALSE)),"")</f>
        <v/>
      </c>
    </row>
    <row r="98" spans="1:8" ht="30" customHeight="1" x14ac:dyDescent="0.2">
      <c r="A98" s="71" t="str">
        <f t="array" ref="A98">IFERROR(INDEX('Annex 2 EHV charges'!$A$11:$A$12, MATCH(0, IF(ISBLANK('Annex 2 EHV charges'!$A$11:$A$12),1, COUNTIF(A$4:$A97, 'Annex 2 EHV charges'!$A$11:$A$12)), 0)),"")</f>
        <v/>
      </c>
      <c r="B98" s="72" t="str">
        <f>IF($A98="","",VLOOKUP($A98,'Annex 2 EHV charges'!$A:$O,2,0))</f>
        <v/>
      </c>
      <c r="C98" s="73" t="str">
        <f>IF($A98="","",VLOOKUP($A98,'Annex 2 EHV charges'!$A:$O,3,0))</f>
        <v/>
      </c>
      <c r="D98" s="71" t="str">
        <f>IF($A98="","",VLOOKUP($A98,'Annex 2 EHV charges'!$A:$O,7,0))</f>
        <v/>
      </c>
      <c r="E98" s="69" t="str">
        <f>IFERROR(IF(VLOOKUP($A98,'Annex 2 EHV charges'!$A:$O,8,FALSE)=0,"",VLOOKUP($A98,'Annex 2 EHV charges'!$A:$O,8,FALSE)),"")</f>
        <v/>
      </c>
      <c r="F98" s="70" t="str">
        <f>IFERROR(IF(VLOOKUP($A98,'Annex 2 EHV charges'!$A:$O,9,FALSE)=0,"",VLOOKUP($A98,'Annex 2 EHV charges'!$A:$O,9,FALSE)),"")</f>
        <v/>
      </c>
      <c r="G98" s="70" t="str">
        <f>IFERROR(IF(VLOOKUP($A98,'Annex 2 EHV charges'!$A:$O,10,FALSE)=0,"",VLOOKUP($A98,'Annex 2 EHV charges'!$A:$O,10,FALSE)),"")</f>
        <v/>
      </c>
      <c r="H98" s="70" t="str">
        <f>IFERROR(IF(VLOOKUP($A98,'Annex 2 EHV charges'!$A:$O,11,FALSE)=0,"",VLOOKUP($A98,'Annex 2 EHV charges'!$A:$O,11,FALSE)),"")</f>
        <v/>
      </c>
    </row>
    <row r="99" spans="1:8" ht="30" customHeight="1" x14ac:dyDescent="0.2">
      <c r="A99" s="71" t="str">
        <f t="array" ref="A99">IFERROR(INDEX('Annex 2 EHV charges'!$A$11:$A$12, MATCH(0, IF(ISBLANK('Annex 2 EHV charges'!$A$11:$A$12),1, COUNTIF(A$4:$A98, 'Annex 2 EHV charges'!$A$11:$A$12)), 0)),"")</f>
        <v/>
      </c>
      <c r="B99" s="72" t="str">
        <f>IF($A99="","",VLOOKUP($A99,'Annex 2 EHV charges'!$A:$O,2,0))</f>
        <v/>
      </c>
      <c r="C99" s="73" t="str">
        <f>IF($A99="","",VLOOKUP($A99,'Annex 2 EHV charges'!$A:$O,3,0))</f>
        <v/>
      </c>
      <c r="D99" s="71" t="str">
        <f>IF($A99="","",VLOOKUP($A99,'Annex 2 EHV charges'!$A:$O,7,0))</f>
        <v/>
      </c>
      <c r="E99" s="69" t="str">
        <f>IFERROR(IF(VLOOKUP($A99,'Annex 2 EHV charges'!$A:$O,8,FALSE)=0,"",VLOOKUP($A99,'Annex 2 EHV charges'!$A:$O,8,FALSE)),"")</f>
        <v/>
      </c>
      <c r="F99" s="70" t="str">
        <f>IFERROR(IF(VLOOKUP($A99,'Annex 2 EHV charges'!$A:$O,9,FALSE)=0,"",VLOOKUP($A99,'Annex 2 EHV charges'!$A:$O,9,FALSE)),"")</f>
        <v/>
      </c>
      <c r="G99" s="70" t="str">
        <f>IFERROR(IF(VLOOKUP($A99,'Annex 2 EHV charges'!$A:$O,10,FALSE)=0,"",VLOOKUP($A99,'Annex 2 EHV charges'!$A:$O,10,FALSE)),"")</f>
        <v/>
      </c>
      <c r="H99" s="70" t="str">
        <f>IFERROR(IF(VLOOKUP($A99,'Annex 2 EHV charges'!$A:$O,11,FALSE)=0,"",VLOOKUP($A99,'Annex 2 EHV charges'!$A:$O,11,FALSE)),"")</f>
        <v/>
      </c>
    </row>
    <row r="100" spans="1:8" ht="30" customHeight="1" x14ac:dyDescent="0.2">
      <c r="A100" s="71" t="str">
        <f t="array" ref="A100">IFERROR(INDEX('Annex 2 EHV charges'!$A$11:$A$12, MATCH(0, IF(ISBLANK('Annex 2 EHV charges'!$A$11:$A$12),1, COUNTIF(A$4:$A99, 'Annex 2 EHV charges'!$A$11:$A$12)), 0)),"")</f>
        <v/>
      </c>
      <c r="B100" s="72" t="str">
        <f>IF($A100="","",VLOOKUP($A100,'Annex 2 EHV charges'!$A:$O,2,0))</f>
        <v/>
      </c>
      <c r="C100" s="73" t="str">
        <f>IF($A100="","",VLOOKUP($A100,'Annex 2 EHV charges'!$A:$O,3,0))</f>
        <v/>
      </c>
      <c r="D100" s="71" t="str">
        <f>IF($A100="","",VLOOKUP($A100,'Annex 2 EHV charges'!$A:$O,7,0))</f>
        <v/>
      </c>
      <c r="E100" s="69" t="str">
        <f>IFERROR(IF(VLOOKUP($A100,'Annex 2 EHV charges'!$A:$O,8,FALSE)=0,"",VLOOKUP($A100,'Annex 2 EHV charges'!$A:$O,8,FALSE)),"")</f>
        <v/>
      </c>
      <c r="F100" s="70" t="str">
        <f>IFERROR(IF(VLOOKUP($A100,'Annex 2 EHV charges'!$A:$O,9,FALSE)=0,"",VLOOKUP($A100,'Annex 2 EHV charges'!$A:$O,9,FALSE)),"")</f>
        <v/>
      </c>
      <c r="G100" s="70" t="str">
        <f>IFERROR(IF(VLOOKUP($A100,'Annex 2 EHV charges'!$A:$O,10,FALSE)=0,"",VLOOKUP($A100,'Annex 2 EHV charges'!$A:$O,10,FALSE)),"")</f>
        <v/>
      </c>
      <c r="H100" s="70" t="str">
        <f>IFERROR(IF(VLOOKUP($A100,'Annex 2 EHV charges'!$A:$O,11,FALSE)=0,"",VLOOKUP($A100,'Annex 2 EHV charges'!$A:$O,11,FALSE)),"")</f>
        <v/>
      </c>
    </row>
    <row r="101" spans="1:8" ht="30" customHeight="1" x14ac:dyDescent="0.2">
      <c r="A101" s="71" t="str">
        <f t="array" ref="A101">IFERROR(INDEX('Annex 2 EHV charges'!$A$11:$A$12, MATCH(0, IF(ISBLANK('Annex 2 EHV charges'!$A$11:$A$12),1, COUNTIF(A$4:$A100, 'Annex 2 EHV charges'!$A$11:$A$12)), 0)),"")</f>
        <v/>
      </c>
      <c r="B101" s="72" t="str">
        <f>IF($A101="","",VLOOKUP($A101,'Annex 2 EHV charges'!$A:$O,2,0))</f>
        <v/>
      </c>
      <c r="C101" s="73" t="str">
        <f>IF($A101="","",VLOOKUP($A101,'Annex 2 EHV charges'!$A:$O,3,0))</f>
        <v/>
      </c>
      <c r="D101" s="71" t="str">
        <f>IF($A101="","",VLOOKUP($A101,'Annex 2 EHV charges'!$A:$O,7,0))</f>
        <v/>
      </c>
      <c r="E101" s="69" t="str">
        <f>IFERROR(IF(VLOOKUP($A101,'Annex 2 EHV charges'!$A:$O,8,FALSE)=0,"",VLOOKUP($A101,'Annex 2 EHV charges'!$A:$O,8,FALSE)),"")</f>
        <v/>
      </c>
      <c r="F101" s="70" t="str">
        <f>IFERROR(IF(VLOOKUP($A101,'Annex 2 EHV charges'!$A:$O,9,FALSE)=0,"",VLOOKUP($A101,'Annex 2 EHV charges'!$A:$O,9,FALSE)),"")</f>
        <v/>
      </c>
      <c r="G101" s="70" t="str">
        <f>IFERROR(IF(VLOOKUP($A101,'Annex 2 EHV charges'!$A:$O,10,FALSE)=0,"",VLOOKUP($A101,'Annex 2 EHV charges'!$A:$O,10,FALSE)),"")</f>
        <v/>
      </c>
      <c r="H101" s="70" t="str">
        <f>IFERROR(IF(VLOOKUP($A101,'Annex 2 EHV charges'!$A:$O,11,FALSE)=0,"",VLOOKUP($A101,'Annex 2 EHV charges'!$A:$O,11,FALSE)),"")</f>
        <v/>
      </c>
    </row>
    <row r="102" spans="1:8" ht="30" customHeight="1" x14ac:dyDescent="0.2">
      <c r="A102" s="71" t="str">
        <f t="array" ref="A102">IFERROR(INDEX('Annex 2 EHV charges'!$A$11:$A$12, MATCH(0, IF(ISBLANK('Annex 2 EHV charges'!$A$11:$A$12),1, COUNTIF(A$4:$A101, 'Annex 2 EHV charges'!$A$11:$A$12)), 0)),"")</f>
        <v/>
      </c>
      <c r="B102" s="72" t="str">
        <f>IF($A102="","",VLOOKUP($A102,'Annex 2 EHV charges'!$A:$O,2,0))</f>
        <v/>
      </c>
      <c r="C102" s="73" t="str">
        <f>IF($A102="","",VLOOKUP($A102,'Annex 2 EHV charges'!$A:$O,3,0))</f>
        <v/>
      </c>
      <c r="D102" s="71" t="str">
        <f>IF($A102="","",VLOOKUP($A102,'Annex 2 EHV charges'!$A:$O,7,0))</f>
        <v/>
      </c>
      <c r="E102" s="69" t="str">
        <f>IFERROR(IF(VLOOKUP($A102,'Annex 2 EHV charges'!$A:$O,8,FALSE)=0,"",VLOOKUP($A102,'Annex 2 EHV charges'!$A:$O,8,FALSE)),"")</f>
        <v/>
      </c>
      <c r="F102" s="70" t="str">
        <f>IFERROR(IF(VLOOKUP($A102,'Annex 2 EHV charges'!$A:$O,9,FALSE)=0,"",VLOOKUP($A102,'Annex 2 EHV charges'!$A:$O,9,FALSE)),"")</f>
        <v/>
      </c>
      <c r="G102" s="70" t="str">
        <f>IFERROR(IF(VLOOKUP($A102,'Annex 2 EHV charges'!$A:$O,10,FALSE)=0,"",VLOOKUP($A102,'Annex 2 EHV charges'!$A:$O,10,FALSE)),"")</f>
        <v/>
      </c>
      <c r="H102" s="70" t="str">
        <f>IFERROR(IF(VLOOKUP($A102,'Annex 2 EHV charges'!$A:$O,11,FALSE)=0,"",VLOOKUP($A102,'Annex 2 EHV charges'!$A:$O,11,FALSE)),"")</f>
        <v/>
      </c>
    </row>
    <row r="103" spans="1:8" ht="30" customHeight="1" x14ac:dyDescent="0.2">
      <c r="A103" s="71" t="str">
        <f t="array" ref="A103">IFERROR(INDEX('Annex 2 EHV charges'!$A$11:$A$12, MATCH(0, IF(ISBLANK('Annex 2 EHV charges'!$A$11:$A$12),1, COUNTIF(A$4:$A102, 'Annex 2 EHV charges'!$A$11:$A$12)), 0)),"")</f>
        <v/>
      </c>
      <c r="B103" s="72" t="str">
        <f>IF($A103="","",VLOOKUP($A103,'Annex 2 EHV charges'!$A:$O,2,0))</f>
        <v/>
      </c>
      <c r="C103" s="73" t="str">
        <f>IF($A103="","",VLOOKUP($A103,'Annex 2 EHV charges'!$A:$O,3,0))</f>
        <v/>
      </c>
      <c r="D103" s="71" t="str">
        <f>IF($A103="","",VLOOKUP($A103,'Annex 2 EHV charges'!$A:$O,7,0))</f>
        <v/>
      </c>
      <c r="E103" s="69" t="str">
        <f>IFERROR(IF(VLOOKUP($A103,'Annex 2 EHV charges'!$A:$O,8,FALSE)=0,"",VLOOKUP($A103,'Annex 2 EHV charges'!$A:$O,8,FALSE)),"")</f>
        <v/>
      </c>
      <c r="F103" s="70" t="str">
        <f>IFERROR(IF(VLOOKUP($A103,'Annex 2 EHV charges'!$A:$O,9,FALSE)=0,"",VLOOKUP($A103,'Annex 2 EHV charges'!$A:$O,9,FALSE)),"")</f>
        <v/>
      </c>
      <c r="G103" s="70" t="str">
        <f>IFERROR(IF(VLOOKUP($A103,'Annex 2 EHV charges'!$A:$O,10,FALSE)=0,"",VLOOKUP($A103,'Annex 2 EHV charges'!$A:$O,10,FALSE)),"")</f>
        <v/>
      </c>
      <c r="H103" s="70" t="str">
        <f>IFERROR(IF(VLOOKUP($A103,'Annex 2 EHV charges'!$A:$O,11,FALSE)=0,"",VLOOKUP($A103,'Annex 2 EHV charges'!$A:$O,11,FALSE)),"")</f>
        <v/>
      </c>
    </row>
    <row r="104" spans="1:8" ht="30" customHeight="1" x14ac:dyDescent="0.2">
      <c r="A104" s="71" t="str">
        <f t="array" ref="A104">IFERROR(INDEX('Annex 2 EHV charges'!$A$11:$A$12, MATCH(0, IF(ISBLANK('Annex 2 EHV charges'!$A$11:$A$12),1, COUNTIF(A$4:$A103, 'Annex 2 EHV charges'!$A$11:$A$12)), 0)),"")</f>
        <v/>
      </c>
      <c r="B104" s="72" t="str">
        <f>IF($A104="","",VLOOKUP($A104,'Annex 2 EHV charges'!$A:$O,2,0))</f>
        <v/>
      </c>
      <c r="C104" s="73" t="str">
        <f>IF($A104="","",VLOOKUP($A104,'Annex 2 EHV charges'!$A:$O,3,0))</f>
        <v/>
      </c>
      <c r="D104" s="71" t="str">
        <f>IF($A104="","",VLOOKUP($A104,'Annex 2 EHV charges'!$A:$O,7,0))</f>
        <v/>
      </c>
      <c r="E104" s="69" t="str">
        <f>IFERROR(IF(VLOOKUP($A104,'Annex 2 EHV charges'!$A:$O,8,FALSE)=0,"",VLOOKUP($A104,'Annex 2 EHV charges'!$A:$O,8,FALSE)),"")</f>
        <v/>
      </c>
      <c r="F104" s="70" t="str">
        <f>IFERROR(IF(VLOOKUP($A104,'Annex 2 EHV charges'!$A:$O,9,FALSE)=0,"",VLOOKUP($A104,'Annex 2 EHV charges'!$A:$O,9,FALSE)),"")</f>
        <v/>
      </c>
      <c r="G104" s="70" t="str">
        <f>IFERROR(IF(VLOOKUP($A104,'Annex 2 EHV charges'!$A:$O,10,FALSE)=0,"",VLOOKUP($A104,'Annex 2 EHV charges'!$A:$O,10,FALSE)),"")</f>
        <v/>
      </c>
      <c r="H104" s="70" t="str">
        <f>IFERROR(IF(VLOOKUP($A104,'Annex 2 EHV charges'!$A:$O,11,FALSE)=0,"",VLOOKUP($A104,'Annex 2 EHV charges'!$A:$O,11,FALSE)),"")</f>
        <v/>
      </c>
    </row>
    <row r="105" spans="1:8" ht="30" customHeight="1" x14ac:dyDescent="0.2">
      <c r="A105" s="71" t="str">
        <f t="array" ref="A105">IFERROR(INDEX('Annex 2 EHV charges'!$A$11:$A$12, MATCH(0, IF(ISBLANK('Annex 2 EHV charges'!$A$11:$A$12),1, COUNTIF(A$4:$A104, 'Annex 2 EHV charges'!$A$11:$A$12)), 0)),"")</f>
        <v/>
      </c>
      <c r="B105" s="72" t="str">
        <f>IF($A105="","",VLOOKUP($A105,'Annex 2 EHV charges'!$A:$O,2,0))</f>
        <v/>
      </c>
      <c r="C105" s="73" t="str">
        <f>IF($A105="","",VLOOKUP($A105,'Annex 2 EHV charges'!$A:$O,3,0))</f>
        <v/>
      </c>
      <c r="D105" s="71" t="str">
        <f>IF($A105="","",VLOOKUP($A105,'Annex 2 EHV charges'!$A:$O,7,0))</f>
        <v/>
      </c>
      <c r="E105" s="69" t="str">
        <f>IFERROR(IF(VLOOKUP($A105,'Annex 2 EHV charges'!$A:$O,8,FALSE)=0,"",VLOOKUP($A105,'Annex 2 EHV charges'!$A:$O,8,FALSE)),"")</f>
        <v/>
      </c>
      <c r="F105" s="70" t="str">
        <f>IFERROR(IF(VLOOKUP($A105,'Annex 2 EHV charges'!$A:$O,9,FALSE)=0,"",VLOOKUP($A105,'Annex 2 EHV charges'!$A:$O,9,FALSE)),"")</f>
        <v/>
      </c>
      <c r="G105" s="70" t="str">
        <f>IFERROR(IF(VLOOKUP($A105,'Annex 2 EHV charges'!$A:$O,10,FALSE)=0,"",VLOOKUP($A105,'Annex 2 EHV charges'!$A:$O,10,FALSE)),"")</f>
        <v/>
      </c>
      <c r="H105" s="70" t="str">
        <f>IFERROR(IF(VLOOKUP($A105,'Annex 2 EHV charges'!$A:$O,11,FALSE)=0,"",VLOOKUP($A105,'Annex 2 EHV charges'!$A:$O,11,FALSE)),"")</f>
        <v/>
      </c>
    </row>
    <row r="106" spans="1:8" ht="30" customHeight="1" x14ac:dyDescent="0.2">
      <c r="A106" s="71" t="str">
        <f t="array" ref="A106">IFERROR(INDEX('Annex 2 EHV charges'!$A$11:$A$12, MATCH(0, IF(ISBLANK('Annex 2 EHV charges'!$A$11:$A$12),1, COUNTIF(A$4:$A105, 'Annex 2 EHV charges'!$A$11:$A$12)), 0)),"")</f>
        <v/>
      </c>
      <c r="B106" s="72" t="str">
        <f>IF($A106="","",VLOOKUP($A106,'Annex 2 EHV charges'!$A:$O,2,0))</f>
        <v/>
      </c>
      <c r="C106" s="73" t="str">
        <f>IF($A106="","",VLOOKUP($A106,'Annex 2 EHV charges'!$A:$O,3,0))</f>
        <v/>
      </c>
      <c r="D106" s="71" t="str">
        <f>IF($A106="","",VLOOKUP($A106,'Annex 2 EHV charges'!$A:$O,7,0))</f>
        <v/>
      </c>
      <c r="E106" s="69" t="str">
        <f>IFERROR(IF(VLOOKUP($A106,'Annex 2 EHV charges'!$A:$O,8,FALSE)=0,"",VLOOKUP($A106,'Annex 2 EHV charges'!$A:$O,8,FALSE)),"")</f>
        <v/>
      </c>
      <c r="F106" s="70" t="str">
        <f>IFERROR(IF(VLOOKUP($A106,'Annex 2 EHV charges'!$A:$O,9,FALSE)=0,"",VLOOKUP($A106,'Annex 2 EHV charges'!$A:$O,9,FALSE)),"")</f>
        <v/>
      </c>
      <c r="G106" s="70" t="str">
        <f>IFERROR(IF(VLOOKUP($A106,'Annex 2 EHV charges'!$A:$O,10,FALSE)=0,"",VLOOKUP($A106,'Annex 2 EHV charges'!$A:$O,10,FALSE)),"")</f>
        <v/>
      </c>
      <c r="H106" s="70" t="str">
        <f>IFERROR(IF(VLOOKUP($A106,'Annex 2 EHV charges'!$A:$O,11,FALSE)=0,"",VLOOKUP($A106,'Annex 2 EHV charges'!$A:$O,11,FALSE)),"")</f>
        <v/>
      </c>
    </row>
    <row r="107" spans="1:8" ht="30" customHeight="1" x14ac:dyDescent="0.2">
      <c r="A107" s="71" t="str">
        <f t="array" ref="A107">IFERROR(INDEX('Annex 2 EHV charges'!$A$11:$A$12, MATCH(0, IF(ISBLANK('Annex 2 EHV charges'!$A$11:$A$12),1, COUNTIF(A$4:$A106, 'Annex 2 EHV charges'!$A$11:$A$12)), 0)),"")</f>
        <v/>
      </c>
      <c r="B107" s="72" t="str">
        <f>IF($A107="","",VLOOKUP($A107,'Annex 2 EHV charges'!$A:$O,2,0))</f>
        <v/>
      </c>
      <c r="C107" s="73" t="str">
        <f>IF($A107="","",VLOOKUP($A107,'Annex 2 EHV charges'!$A:$O,3,0))</f>
        <v/>
      </c>
      <c r="D107" s="71" t="str">
        <f>IF($A107="","",VLOOKUP($A107,'Annex 2 EHV charges'!$A:$O,7,0))</f>
        <v/>
      </c>
      <c r="E107" s="69" t="str">
        <f>IFERROR(IF(VLOOKUP($A107,'Annex 2 EHV charges'!$A:$O,8,FALSE)=0,"",VLOOKUP($A107,'Annex 2 EHV charges'!$A:$O,8,FALSE)),"")</f>
        <v/>
      </c>
      <c r="F107" s="70" t="str">
        <f>IFERROR(IF(VLOOKUP($A107,'Annex 2 EHV charges'!$A:$O,9,FALSE)=0,"",VLOOKUP($A107,'Annex 2 EHV charges'!$A:$O,9,FALSE)),"")</f>
        <v/>
      </c>
      <c r="G107" s="70" t="str">
        <f>IFERROR(IF(VLOOKUP($A107,'Annex 2 EHV charges'!$A:$O,10,FALSE)=0,"",VLOOKUP($A107,'Annex 2 EHV charges'!$A:$O,10,FALSE)),"")</f>
        <v/>
      </c>
      <c r="H107" s="70" t="str">
        <f>IFERROR(IF(VLOOKUP($A107,'Annex 2 EHV charges'!$A:$O,11,FALSE)=0,"",VLOOKUP($A107,'Annex 2 EHV charges'!$A:$O,11,FALSE)),"")</f>
        <v/>
      </c>
    </row>
    <row r="108" spans="1:8" ht="30" customHeight="1" x14ac:dyDescent="0.2">
      <c r="A108" s="71" t="str">
        <f t="array" ref="A108">IFERROR(INDEX('Annex 2 EHV charges'!$A$11:$A$12, MATCH(0, IF(ISBLANK('Annex 2 EHV charges'!$A$11:$A$12),1, COUNTIF(A$4:$A107, 'Annex 2 EHV charges'!$A$11:$A$12)), 0)),"")</f>
        <v/>
      </c>
      <c r="B108" s="72" t="str">
        <f>IF($A108="","",VLOOKUP($A108,'Annex 2 EHV charges'!$A:$O,2,0))</f>
        <v/>
      </c>
      <c r="C108" s="73" t="str">
        <f>IF($A108="","",VLOOKUP($A108,'Annex 2 EHV charges'!$A:$O,3,0))</f>
        <v/>
      </c>
      <c r="D108" s="71" t="str">
        <f>IF($A108="","",VLOOKUP($A108,'Annex 2 EHV charges'!$A:$O,7,0))</f>
        <v/>
      </c>
      <c r="E108" s="69" t="str">
        <f>IFERROR(IF(VLOOKUP($A108,'Annex 2 EHV charges'!$A:$O,8,FALSE)=0,"",VLOOKUP($A108,'Annex 2 EHV charges'!$A:$O,8,FALSE)),"")</f>
        <v/>
      </c>
      <c r="F108" s="70" t="str">
        <f>IFERROR(IF(VLOOKUP($A108,'Annex 2 EHV charges'!$A:$O,9,FALSE)=0,"",VLOOKUP($A108,'Annex 2 EHV charges'!$A:$O,9,FALSE)),"")</f>
        <v/>
      </c>
      <c r="G108" s="70" t="str">
        <f>IFERROR(IF(VLOOKUP($A108,'Annex 2 EHV charges'!$A:$O,10,FALSE)=0,"",VLOOKUP($A108,'Annex 2 EHV charges'!$A:$O,10,FALSE)),"")</f>
        <v/>
      </c>
      <c r="H108" s="70" t="str">
        <f>IFERROR(IF(VLOOKUP($A108,'Annex 2 EHV charges'!$A:$O,11,FALSE)=0,"",VLOOKUP($A108,'Annex 2 EHV charges'!$A:$O,11,FALSE)),"")</f>
        <v/>
      </c>
    </row>
    <row r="109" spans="1:8" ht="30" customHeight="1" x14ac:dyDescent="0.2">
      <c r="A109" s="71" t="str">
        <f t="array" ref="A109">IFERROR(INDEX('Annex 2 EHV charges'!$A$11:$A$12, MATCH(0, IF(ISBLANK('Annex 2 EHV charges'!$A$11:$A$12),1, COUNTIF(A$4:$A108, 'Annex 2 EHV charges'!$A$11:$A$12)), 0)),"")</f>
        <v/>
      </c>
      <c r="B109" s="72" t="str">
        <f>IF($A109="","",VLOOKUP($A109,'Annex 2 EHV charges'!$A:$O,2,0))</f>
        <v/>
      </c>
      <c r="C109" s="73" t="str">
        <f>IF($A109="","",VLOOKUP($A109,'Annex 2 EHV charges'!$A:$O,3,0))</f>
        <v/>
      </c>
      <c r="D109" s="71" t="str">
        <f>IF($A109="","",VLOOKUP($A109,'Annex 2 EHV charges'!$A:$O,7,0))</f>
        <v/>
      </c>
      <c r="E109" s="69" t="str">
        <f>IFERROR(IF(VLOOKUP($A109,'Annex 2 EHV charges'!$A:$O,8,FALSE)=0,"",VLOOKUP($A109,'Annex 2 EHV charges'!$A:$O,8,FALSE)),"")</f>
        <v/>
      </c>
      <c r="F109" s="70" t="str">
        <f>IFERROR(IF(VLOOKUP($A109,'Annex 2 EHV charges'!$A:$O,9,FALSE)=0,"",VLOOKUP($A109,'Annex 2 EHV charges'!$A:$O,9,FALSE)),"")</f>
        <v/>
      </c>
      <c r="G109" s="70" t="str">
        <f>IFERROR(IF(VLOOKUP($A109,'Annex 2 EHV charges'!$A:$O,10,FALSE)=0,"",VLOOKUP($A109,'Annex 2 EHV charges'!$A:$O,10,FALSE)),"")</f>
        <v/>
      </c>
      <c r="H109" s="70" t="str">
        <f>IFERROR(IF(VLOOKUP($A109,'Annex 2 EHV charges'!$A:$O,11,FALSE)=0,"",VLOOKUP($A109,'Annex 2 EHV charges'!$A:$O,11,FALSE)),"")</f>
        <v/>
      </c>
    </row>
    <row r="110" spans="1:8" ht="30" customHeight="1" x14ac:dyDescent="0.2">
      <c r="A110" s="71" t="str">
        <f t="array" ref="A110">IFERROR(INDEX('Annex 2 EHV charges'!$A$11:$A$12, MATCH(0, IF(ISBLANK('Annex 2 EHV charges'!$A$11:$A$12),1, COUNTIF(A$4:$A109, 'Annex 2 EHV charges'!$A$11:$A$12)), 0)),"")</f>
        <v/>
      </c>
      <c r="B110" s="72" t="str">
        <f>IF($A110="","",VLOOKUP($A110,'Annex 2 EHV charges'!$A:$O,2,0))</f>
        <v/>
      </c>
      <c r="C110" s="73" t="str">
        <f>IF($A110="","",VLOOKUP($A110,'Annex 2 EHV charges'!$A:$O,3,0))</f>
        <v/>
      </c>
      <c r="D110" s="71" t="str">
        <f>IF($A110="","",VLOOKUP($A110,'Annex 2 EHV charges'!$A:$O,7,0))</f>
        <v/>
      </c>
      <c r="E110" s="69" t="str">
        <f>IFERROR(IF(VLOOKUP($A110,'Annex 2 EHV charges'!$A:$O,8,FALSE)=0,"",VLOOKUP($A110,'Annex 2 EHV charges'!$A:$O,8,FALSE)),"")</f>
        <v/>
      </c>
      <c r="F110" s="70" t="str">
        <f>IFERROR(IF(VLOOKUP($A110,'Annex 2 EHV charges'!$A:$O,9,FALSE)=0,"",VLOOKUP($A110,'Annex 2 EHV charges'!$A:$O,9,FALSE)),"")</f>
        <v/>
      </c>
      <c r="G110" s="70" t="str">
        <f>IFERROR(IF(VLOOKUP($A110,'Annex 2 EHV charges'!$A:$O,10,FALSE)=0,"",VLOOKUP($A110,'Annex 2 EHV charges'!$A:$O,10,FALSE)),"")</f>
        <v/>
      </c>
      <c r="H110" s="70" t="str">
        <f>IFERROR(IF(VLOOKUP($A110,'Annex 2 EHV charges'!$A:$O,11,FALSE)=0,"",VLOOKUP($A110,'Annex 2 EHV charges'!$A:$O,11,FALSE)),"")</f>
        <v/>
      </c>
    </row>
    <row r="111" spans="1:8" ht="30" customHeight="1" x14ac:dyDescent="0.2">
      <c r="A111" s="71" t="str">
        <f t="array" ref="A111">IFERROR(INDEX('Annex 2 EHV charges'!$A$11:$A$12, MATCH(0, IF(ISBLANK('Annex 2 EHV charges'!$A$11:$A$12),1, COUNTIF(A$4:$A110, 'Annex 2 EHV charges'!$A$11:$A$12)), 0)),"")</f>
        <v/>
      </c>
      <c r="B111" s="72" t="str">
        <f>IF($A111="","",VLOOKUP($A111,'Annex 2 EHV charges'!$A:$O,2,0))</f>
        <v/>
      </c>
      <c r="C111" s="73" t="str">
        <f>IF($A111="","",VLOOKUP($A111,'Annex 2 EHV charges'!$A:$O,3,0))</f>
        <v/>
      </c>
      <c r="D111" s="71" t="str">
        <f>IF($A111="","",VLOOKUP($A111,'Annex 2 EHV charges'!$A:$O,7,0))</f>
        <v/>
      </c>
      <c r="E111" s="69" t="str">
        <f>IFERROR(IF(VLOOKUP($A111,'Annex 2 EHV charges'!$A:$O,8,FALSE)=0,"",VLOOKUP($A111,'Annex 2 EHV charges'!$A:$O,8,FALSE)),"")</f>
        <v/>
      </c>
      <c r="F111" s="70" t="str">
        <f>IFERROR(IF(VLOOKUP($A111,'Annex 2 EHV charges'!$A:$O,9,FALSE)=0,"",VLOOKUP($A111,'Annex 2 EHV charges'!$A:$O,9,FALSE)),"")</f>
        <v/>
      </c>
      <c r="G111" s="70" t="str">
        <f>IFERROR(IF(VLOOKUP($A111,'Annex 2 EHV charges'!$A:$O,10,FALSE)=0,"",VLOOKUP($A111,'Annex 2 EHV charges'!$A:$O,10,FALSE)),"")</f>
        <v/>
      </c>
      <c r="H111" s="70" t="str">
        <f>IFERROR(IF(VLOOKUP($A111,'Annex 2 EHV charges'!$A:$O,11,FALSE)=0,"",VLOOKUP($A111,'Annex 2 EHV charges'!$A:$O,11,FALSE)),"")</f>
        <v/>
      </c>
    </row>
    <row r="112" spans="1:8" ht="30" customHeight="1" x14ac:dyDescent="0.2">
      <c r="A112" s="71" t="str">
        <f t="array" ref="A112">IFERROR(INDEX('Annex 2 EHV charges'!$A$11:$A$12, MATCH(0, IF(ISBLANK('Annex 2 EHV charges'!$A$11:$A$12),1, COUNTIF(A$4:$A111, 'Annex 2 EHV charges'!$A$11:$A$12)), 0)),"")</f>
        <v/>
      </c>
      <c r="B112" s="72" t="str">
        <f>IF($A112="","",VLOOKUP($A112,'Annex 2 EHV charges'!$A:$O,2,0))</f>
        <v/>
      </c>
      <c r="C112" s="73" t="str">
        <f>IF($A112="","",VLOOKUP($A112,'Annex 2 EHV charges'!$A:$O,3,0))</f>
        <v/>
      </c>
      <c r="D112" s="71" t="str">
        <f>IF($A112="","",VLOOKUP($A112,'Annex 2 EHV charges'!$A:$O,7,0))</f>
        <v/>
      </c>
      <c r="E112" s="69" t="str">
        <f>IFERROR(IF(VLOOKUP($A112,'Annex 2 EHV charges'!$A:$O,8,FALSE)=0,"",VLOOKUP($A112,'Annex 2 EHV charges'!$A:$O,8,FALSE)),"")</f>
        <v/>
      </c>
      <c r="F112" s="70" t="str">
        <f>IFERROR(IF(VLOOKUP($A112,'Annex 2 EHV charges'!$A:$O,9,FALSE)=0,"",VLOOKUP($A112,'Annex 2 EHV charges'!$A:$O,9,FALSE)),"")</f>
        <v/>
      </c>
      <c r="G112" s="70" t="str">
        <f>IFERROR(IF(VLOOKUP($A112,'Annex 2 EHV charges'!$A:$O,10,FALSE)=0,"",VLOOKUP($A112,'Annex 2 EHV charges'!$A:$O,10,FALSE)),"")</f>
        <v/>
      </c>
      <c r="H112" s="70" t="str">
        <f>IFERROR(IF(VLOOKUP($A112,'Annex 2 EHV charges'!$A:$O,11,FALSE)=0,"",VLOOKUP($A112,'Annex 2 EHV charges'!$A:$O,11,FALSE)),"")</f>
        <v/>
      </c>
    </row>
    <row r="113" spans="1:8" ht="30" customHeight="1" x14ac:dyDescent="0.2">
      <c r="A113" s="71" t="str">
        <f t="array" ref="A113">IFERROR(INDEX('Annex 2 EHV charges'!$A$11:$A$12, MATCH(0, IF(ISBLANK('Annex 2 EHV charges'!$A$11:$A$12),1, COUNTIF(A$4:$A112, 'Annex 2 EHV charges'!$A$11:$A$12)), 0)),"")</f>
        <v/>
      </c>
      <c r="B113" s="72" t="str">
        <f>IF($A113="","",VLOOKUP($A113,'Annex 2 EHV charges'!$A:$O,2,0))</f>
        <v/>
      </c>
      <c r="C113" s="73" t="str">
        <f>IF($A113="","",VLOOKUP($A113,'Annex 2 EHV charges'!$A:$O,3,0))</f>
        <v/>
      </c>
      <c r="D113" s="71" t="str">
        <f>IF($A113="","",VLOOKUP($A113,'Annex 2 EHV charges'!$A:$O,7,0))</f>
        <v/>
      </c>
      <c r="E113" s="69" t="str">
        <f>IFERROR(IF(VLOOKUP($A113,'Annex 2 EHV charges'!$A:$O,8,FALSE)=0,"",VLOOKUP($A113,'Annex 2 EHV charges'!$A:$O,8,FALSE)),"")</f>
        <v/>
      </c>
      <c r="F113" s="70" t="str">
        <f>IFERROR(IF(VLOOKUP($A113,'Annex 2 EHV charges'!$A:$O,9,FALSE)=0,"",VLOOKUP($A113,'Annex 2 EHV charges'!$A:$O,9,FALSE)),"")</f>
        <v/>
      </c>
      <c r="G113" s="70" t="str">
        <f>IFERROR(IF(VLOOKUP($A113,'Annex 2 EHV charges'!$A:$O,10,FALSE)=0,"",VLOOKUP($A113,'Annex 2 EHV charges'!$A:$O,10,FALSE)),"")</f>
        <v/>
      </c>
      <c r="H113" s="70" t="str">
        <f>IFERROR(IF(VLOOKUP($A113,'Annex 2 EHV charges'!$A:$O,11,FALSE)=0,"",VLOOKUP($A113,'Annex 2 EHV charges'!$A:$O,11,FALSE)),"")</f>
        <v/>
      </c>
    </row>
    <row r="114" spans="1:8" ht="30" customHeight="1" x14ac:dyDescent="0.2">
      <c r="A114" s="71" t="str">
        <f t="array" ref="A114">IFERROR(INDEX('Annex 2 EHV charges'!$A$11:$A$12, MATCH(0, IF(ISBLANK('Annex 2 EHV charges'!$A$11:$A$12),1, COUNTIF(A$4:$A113, 'Annex 2 EHV charges'!$A$11:$A$12)), 0)),"")</f>
        <v/>
      </c>
      <c r="B114" s="72" t="str">
        <f>IF($A114="","",VLOOKUP($A114,'Annex 2 EHV charges'!$A:$O,2,0))</f>
        <v/>
      </c>
      <c r="C114" s="73" t="str">
        <f>IF($A114="","",VLOOKUP($A114,'Annex 2 EHV charges'!$A:$O,3,0))</f>
        <v/>
      </c>
      <c r="D114" s="71" t="str">
        <f>IF($A114="","",VLOOKUP($A114,'Annex 2 EHV charges'!$A:$O,7,0))</f>
        <v/>
      </c>
      <c r="E114" s="69" t="str">
        <f>IFERROR(IF(VLOOKUP($A114,'Annex 2 EHV charges'!$A:$O,8,FALSE)=0,"",VLOOKUP($A114,'Annex 2 EHV charges'!$A:$O,8,FALSE)),"")</f>
        <v/>
      </c>
      <c r="F114" s="70" t="str">
        <f>IFERROR(IF(VLOOKUP($A114,'Annex 2 EHV charges'!$A:$O,9,FALSE)=0,"",VLOOKUP($A114,'Annex 2 EHV charges'!$A:$O,9,FALSE)),"")</f>
        <v/>
      </c>
      <c r="G114" s="70" t="str">
        <f>IFERROR(IF(VLOOKUP($A114,'Annex 2 EHV charges'!$A:$O,10,FALSE)=0,"",VLOOKUP($A114,'Annex 2 EHV charges'!$A:$O,10,FALSE)),"")</f>
        <v/>
      </c>
      <c r="H114" s="70" t="str">
        <f>IFERROR(IF(VLOOKUP($A114,'Annex 2 EHV charges'!$A:$O,11,FALSE)=0,"",VLOOKUP($A114,'Annex 2 EHV charges'!$A:$O,11,FALSE)),"")</f>
        <v/>
      </c>
    </row>
    <row r="115" spans="1:8" ht="30" customHeight="1" x14ac:dyDescent="0.2">
      <c r="A115" s="71" t="str">
        <f t="array" ref="A115">IFERROR(INDEX('Annex 2 EHV charges'!$A$11:$A$12, MATCH(0, IF(ISBLANK('Annex 2 EHV charges'!$A$11:$A$12),1, COUNTIF(A$4:$A114, 'Annex 2 EHV charges'!$A$11:$A$12)), 0)),"")</f>
        <v/>
      </c>
      <c r="B115" s="72" t="str">
        <f>IF($A115="","",VLOOKUP($A115,'Annex 2 EHV charges'!$A:$O,2,0))</f>
        <v/>
      </c>
      <c r="C115" s="73" t="str">
        <f>IF($A115="","",VLOOKUP($A115,'Annex 2 EHV charges'!$A:$O,3,0))</f>
        <v/>
      </c>
      <c r="D115" s="71" t="str">
        <f>IF($A115="","",VLOOKUP($A115,'Annex 2 EHV charges'!$A:$O,7,0))</f>
        <v/>
      </c>
      <c r="E115" s="69" t="str">
        <f>IFERROR(IF(VLOOKUP($A115,'Annex 2 EHV charges'!$A:$O,8,FALSE)=0,"",VLOOKUP($A115,'Annex 2 EHV charges'!$A:$O,8,FALSE)),"")</f>
        <v/>
      </c>
      <c r="F115" s="70" t="str">
        <f>IFERROR(IF(VLOOKUP($A115,'Annex 2 EHV charges'!$A:$O,9,FALSE)=0,"",VLOOKUP($A115,'Annex 2 EHV charges'!$A:$O,9,FALSE)),"")</f>
        <v/>
      </c>
      <c r="G115" s="70" t="str">
        <f>IFERROR(IF(VLOOKUP($A115,'Annex 2 EHV charges'!$A:$O,10,FALSE)=0,"",VLOOKUP($A115,'Annex 2 EHV charges'!$A:$O,10,FALSE)),"")</f>
        <v/>
      </c>
      <c r="H115" s="70" t="str">
        <f>IFERROR(IF(VLOOKUP($A115,'Annex 2 EHV charges'!$A:$O,11,FALSE)=0,"",VLOOKUP($A115,'Annex 2 EHV charges'!$A:$O,11,FALSE)),"")</f>
        <v/>
      </c>
    </row>
    <row r="116" spans="1:8" ht="30" customHeight="1" x14ac:dyDescent="0.2">
      <c r="A116" s="71" t="str">
        <f t="array" ref="A116">IFERROR(INDEX('Annex 2 EHV charges'!$A$11:$A$12, MATCH(0, IF(ISBLANK('Annex 2 EHV charges'!$A$11:$A$12),1, COUNTIF(A$4:$A115, 'Annex 2 EHV charges'!$A$11:$A$12)), 0)),"")</f>
        <v/>
      </c>
      <c r="B116" s="72" t="str">
        <f>IF($A116="","",VLOOKUP($A116,'Annex 2 EHV charges'!$A:$O,2,0))</f>
        <v/>
      </c>
      <c r="C116" s="73" t="str">
        <f>IF($A116="","",VLOOKUP($A116,'Annex 2 EHV charges'!$A:$O,3,0))</f>
        <v/>
      </c>
      <c r="D116" s="71" t="str">
        <f>IF($A116="","",VLOOKUP($A116,'Annex 2 EHV charges'!$A:$O,7,0))</f>
        <v/>
      </c>
      <c r="E116" s="69" t="str">
        <f>IFERROR(IF(VLOOKUP($A116,'Annex 2 EHV charges'!$A:$O,8,FALSE)=0,"",VLOOKUP($A116,'Annex 2 EHV charges'!$A:$O,8,FALSE)),"")</f>
        <v/>
      </c>
      <c r="F116" s="70" t="str">
        <f>IFERROR(IF(VLOOKUP($A116,'Annex 2 EHV charges'!$A:$O,9,FALSE)=0,"",VLOOKUP($A116,'Annex 2 EHV charges'!$A:$O,9,FALSE)),"")</f>
        <v/>
      </c>
      <c r="G116" s="70" t="str">
        <f>IFERROR(IF(VLOOKUP($A116,'Annex 2 EHV charges'!$A:$O,10,FALSE)=0,"",VLOOKUP($A116,'Annex 2 EHV charges'!$A:$O,10,FALSE)),"")</f>
        <v/>
      </c>
      <c r="H116" s="70" t="str">
        <f>IFERROR(IF(VLOOKUP($A116,'Annex 2 EHV charges'!$A:$O,11,FALSE)=0,"",VLOOKUP($A116,'Annex 2 EHV charges'!$A:$O,11,FALSE)),"")</f>
        <v/>
      </c>
    </row>
    <row r="117" spans="1:8" ht="30" customHeight="1" x14ac:dyDescent="0.2">
      <c r="A117" s="71" t="str">
        <f t="array" ref="A117">IFERROR(INDEX('Annex 2 EHV charges'!$A$11:$A$12, MATCH(0, IF(ISBLANK('Annex 2 EHV charges'!$A$11:$A$12),1, COUNTIF(A$4:$A116, 'Annex 2 EHV charges'!$A$11:$A$12)), 0)),"")</f>
        <v/>
      </c>
      <c r="B117" s="72" t="str">
        <f>IF($A117="","",VLOOKUP($A117,'Annex 2 EHV charges'!$A:$O,2,0))</f>
        <v/>
      </c>
      <c r="C117" s="73" t="str">
        <f>IF($A117="","",VLOOKUP($A117,'Annex 2 EHV charges'!$A:$O,3,0))</f>
        <v/>
      </c>
      <c r="D117" s="71" t="str">
        <f>IF($A117="","",VLOOKUP($A117,'Annex 2 EHV charges'!$A:$O,7,0))</f>
        <v/>
      </c>
      <c r="E117" s="69" t="str">
        <f>IFERROR(IF(VLOOKUP($A117,'Annex 2 EHV charges'!$A:$O,8,FALSE)=0,"",VLOOKUP($A117,'Annex 2 EHV charges'!$A:$O,8,FALSE)),"")</f>
        <v/>
      </c>
      <c r="F117" s="70" t="str">
        <f>IFERROR(IF(VLOOKUP($A117,'Annex 2 EHV charges'!$A:$O,9,FALSE)=0,"",VLOOKUP($A117,'Annex 2 EHV charges'!$A:$O,9,FALSE)),"")</f>
        <v/>
      </c>
      <c r="G117" s="70" t="str">
        <f>IFERROR(IF(VLOOKUP($A117,'Annex 2 EHV charges'!$A:$O,10,FALSE)=0,"",VLOOKUP($A117,'Annex 2 EHV charges'!$A:$O,10,FALSE)),"")</f>
        <v/>
      </c>
      <c r="H117" s="70" t="str">
        <f>IFERROR(IF(VLOOKUP($A117,'Annex 2 EHV charges'!$A:$O,11,FALSE)=0,"",VLOOKUP($A117,'Annex 2 EHV charges'!$A:$O,11,FALSE)),"")</f>
        <v/>
      </c>
    </row>
    <row r="118" spans="1:8" ht="30" customHeight="1" x14ac:dyDescent="0.2">
      <c r="A118" s="71" t="str">
        <f t="array" ref="A118">IFERROR(INDEX('Annex 2 EHV charges'!$A$11:$A$12, MATCH(0, IF(ISBLANK('Annex 2 EHV charges'!$A$11:$A$12),1, COUNTIF(A$4:$A117, 'Annex 2 EHV charges'!$A$11:$A$12)), 0)),"")</f>
        <v/>
      </c>
      <c r="B118" s="72" t="str">
        <f>IF($A118="","",VLOOKUP($A118,'Annex 2 EHV charges'!$A:$O,2,0))</f>
        <v/>
      </c>
      <c r="C118" s="73" t="str">
        <f>IF($A118="","",VLOOKUP($A118,'Annex 2 EHV charges'!$A:$O,3,0))</f>
        <v/>
      </c>
      <c r="D118" s="71" t="str">
        <f>IF($A118="","",VLOOKUP($A118,'Annex 2 EHV charges'!$A:$O,7,0))</f>
        <v/>
      </c>
      <c r="E118" s="69" t="str">
        <f>IFERROR(IF(VLOOKUP($A118,'Annex 2 EHV charges'!$A:$O,8,FALSE)=0,"",VLOOKUP($A118,'Annex 2 EHV charges'!$A:$O,8,FALSE)),"")</f>
        <v/>
      </c>
      <c r="F118" s="70" t="str">
        <f>IFERROR(IF(VLOOKUP($A118,'Annex 2 EHV charges'!$A:$O,9,FALSE)=0,"",VLOOKUP($A118,'Annex 2 EHV charges'!$A:$O,9,FALSE)),"")</f>
        <v/>
      </c>
      <c r="G118" s="70" t="str">
        <f>IFERROR(IF(VLOOKUP($A118,'Annex 2 EHV charges'!$A:$O,10,FALSE)=0,"",VLOOKUP($A118,'Annex 2 EHV charges'!$A:$O,10,FALSE)),"")</f>
        <v/>
      </c>
      <c r="H118" s="70" t="str">
        <f>IFERROR(IF(VLOOKUP($A118,'Annex 2 EHV charges'!$A:$O,11,FALSE)=0,"",VLOOKUP($A118,'Annex 2 EHV charges'!$A:$O,11,FALSE)),"")</f>
        <v/>
      </c>
    </row>
    <row r="119" spans="1:8" ht="30" customHeight="1" x14ac:dyDescent="0.2">
      <c r="A119" s="71" t="str">
        <f t="array" ref="A119">IFERROR(INDEX('Annex 2 EHV charges'!$A$11:$A$12, MATCH(0, IF(ISBLANK('Annex 2 EHV charges'!$A$11:$A$12),1, COUNTIF(A$4:$A118, 'Annex 2 EHV charges'!$A$11:$A$12)), 0)),"")</f>
        <v/>
      </c>
      <c r="B119" s="72" t="str">
        <f>IF($A119="","",VLOOKUP($A119,'Annex 2 EHV charges'!$A:$O,2,0))</f>
        <v/>
      </c>
      <c r="C119" s="73" t="str">
        <f>IF($A119="","",VLOOKUP($A119,'Annex 2 EHV charges'!$A:$O,3,0))</f>
        <v/>
      </c>
      <c r="D119" s="71" t="str">
        <f>IF($A119="","",VLOOKUP($A119,'Annex 2 EHV charges'!$A:$O,7,0))</f>
        <v/>
      </c>
      <c r="E119" s="69" t="str">
        <f>IFERROR(IF(VLOOKUP($A119,'Annex 2 EHV charges'!$A:$O,8,FALSE)=0,"",VLOOKUP($A119,'Annex 2 EHV charges'!$A:$O,8,FALSE)),"")</f>
        <v/>
      </c>
      <c r="F119" s="70" t="str">
        <f>IFERROR(IF(VLOOKUP($A119,'Annex 2 EHV charges'!$A:$O,9,FALSE)=0,"",VLOOKUP($A119,'Annex 2 EHV charges'!$A:$O,9,FALSE)),"")</f>
        <v/>
      </c>
      <c r="G119" s="70" t="str">
        <f>IFERROR(IF(VLOOKUP($A119,'Annex 2 EHV charges'!$A:$O,10,FALSE)=0,"",VLOOKUP($A119,'Annex 2 EHV charges'!$A:$O,10,FALSE)),"")</f>
        <v/>
      </c>
      <c r="H119" s="70" t="str">
        <f>IFERROR(IF(VLOOKUP($A119,'Annex 2 EHV charges'!$A:$O,11,FALSE)=0,"",VLOOKUP($A119,'Annex 2 EHV charges'!$A:$O,11,FALSE)),"")</f>
        <v/>
      </c>
    </row>
    <row r="120" spans="1:8" ht="30" customHeight="1" x14ac:dyDescent="0.2">
      <c r="A120" s="71" t="str">
        <f t="array" ref="A120">IFERROR(INDEX('Annex 2 EHV charges'!$A$11:$A$12, MATCH(0, IF(ISBLANK('Annex 2 EHV charges'!$A$11:$A$12),1, COUNTIF(A$4:$A119, 'Annex 2 EHV charges'!$A$11:$A$12)), 0)),"")</f>
        <v/>
      </c>
      <c r="B120" s="72" t="str">
        <f>IF($A120="","",VLOOKUP($A120,'Annex 2 EHV charges'!$A:$O,2,0))</f>
        <v/>
      </c>
      <c r="C120" s="73" t="str">
        <f>IF($A120="","",VLOOKUP($A120,'Annex 2 EHV charges'!$A:$O,3,0))</f>
        <v/>
      </c>
      <c r="D120" s="71" t="str">
        <f>IF($A120="","",VLOOKUP($A120,'Annex 2 EHV charges'!$A:$O,7,0))</f>
        <v/>
      </c>
      <c r="E120" s="69" t="str">
        <f>IFERROR(IF(VLOOKUP($A120,'Annex 2 EHV charges'!$A:$O,8,FALSE)=0,"",VLOOKUP($A120,'Annex 2 EHV charges'!$A:$O,8,FALSE)),"")</f>
        <v/>
      </c>
      <c r="F120" s="70" t="str">
        <f>IFERROR(IF(VLOOKUP($A120,'Annex 2 EHV charges'!$A:$O,9,FALSE)=0,"",VLOOKUP($A120,'Annex 2 EHV charges'!$A:$O,9,FALSE)),"")</f>
        <v/>
      </c>
      <c r="G120" s="70" t="str">
        <f>IFERROR(IF(VLOOKUP($A120,'Annex 2 EHV charges'!$A:$O,10,FALSE)=0,"",VLOOKUP($A120,'Annex 2 EHV charges'!$A:$O,10,FALSE)),"")</f>
        <v/>
      </c>
      <c r="H120" s="70" t="str">
        <f>IFERROR(IF(VLOOKUP($A120,'Annex 2 EHV charges'!$A:$O,11,FALSE)=0,"",VLOOKUP($A120,'Annex 2 EHV charges'!$A:$O,11,FALSE)),"")</f>
        <v/>
      </c>
    </row>
    <row r="121" spans="1:8" ht="30" customHeight="1" x14ac:dyDescent="0.2">
      <c r="A121" s="71" t="str">
        <f t="array" ref="A121">IFERROR(INDEX('Annex 2 EHV charges'!$A$11:$A$12, MATCH(0, IF(ISBLANK('Annex 2 EHV charges'!$A$11:$A$12),1, COUNTIF(A$4:$A120, 'Annex 2 EHV charges'!$A$11:$A$12)), 0)),"")</f>
        <v/>
      </c>
      <c r="B121" s="72" t="str">
        <f>IF($A121="","",VLOOKUP($A121,'Annex 2 EHV charges'!$A:$O,2,0))</f>
        <v/>
      </c>
      <c r="C121" s="73" t="str">
        <f>IF($A121="","",VLOOKUP($A121,'Annex 2 EHV charges'!$A:$O,3,0))</f>
        <v/>
      </c>
      <c r="D121" s="71" t="str">
        <f>IF($A121="","",VLOOKUP($A121,'Annex 2 EHV charges'!$A:$O,7,0))</f>
        <v/>
      </c>
      <c r="E121" s="69" t="str">
        <f>IFERROR(IF(VLOOKUP($A121,'Annex 2 EHV charges'!$A:$O,8,FALSE)=0,"",VLOOKUP($A121,'Annex 2 EHV charges'!$A:$O,8,FALSE)),"")</f>
        <v/>
      </c>
      <c r="F121" s="70" t="str">
        <f>IFERROR(IF(VLOOKUP($A121,'Annex 2 EHV charges'!$A:$O,9,FALSE)=0,"",VLOOKUP($A121,'Annex 2 EHV charges'!$A:$O,9,FALSE)),"")</f>
        <v/>
      </c>
      <c r="G121" s="70" t="str">
        <f>IFERROR(IF(VLOOKUP($A121,'Annex 2 EHV charges'!$A:$O,10,FALSE)=0,"",VLOOKUP($A121,'Annex 2 EHV charges'!$A:$O,10,FALSE)),"")</f>
        <v/>
      </c>
      <c r="H121" s="70" t="str">
        <f>IFERROR(IF(VLOOKUP($A121,'Annex 2 EHV charges'!$A:$O,11,FALSE)=0,"",VLOOKUP($A121,'Annex 2 EHV charges'!$A:$O,11,FALSE)),"")</f>
        <v/>
      </c>
    </row>
    <row r="122" spans="1:8" ht="30" customHeight="1" x14ac:dyDescent="0.2">
      <c r="A122" s="71" t="str">
        <f t="array" ref="A122">IFERROR(INDEX('Annex 2 EHV charges'!$A$11:$A$12, MATCH(0, IF(ISBLANK('Annex 2 EHV charges'!$A$11:$A$12),1, COUNTIF(A$4:$A121, 'Annex 2 EHV charges'!$A$11:$A$12)), 0)),"")</f>
        <v/>
      </c>
      <c r="B122" s="72" t="str">
        <f>IF($A122="","",VLOOKUP($A122,'Annex 2 EHV charges'!$A:$O,2,0))</f>
        <v/>
      </c>
      <c r="C122" s="73" t="str">
        <f>IF($A122="","",VLOOKUP($A122,'Annex 2 EHV charges'!$A:$O,3,0))</f>
        <v/>
      </c>
      <c r="D122" s="71" t="str">
        <f>IF($A122="","",VLOOKUP($A122,'Annex 2 EHV charges'!$A:$O,7,0))</f>
        <v/>
      </c>
      <c r="E122" s="69" t="str">
        <f>IFERROR(IF(VLOOKUP($A122,'Annex 2 EHV charges'!$A:$O,8,FALSE)=0,"",VLOOKUP($A122,'Annex 2 EHV charges'!$A:$O,8,FALSE)),"")</f>
        <v/>
      </c>
      <c r="F122" s="70" t="str">
        <f>IFERROR(IF(VLOOKUP($A122,'Annex 2 EHV charges'!$A:$O,9,FALSE)=0,"",VLOOKUP($A122,'Annex 2 EHV charges'!$A:$O,9,FALSE)),"")</f>
        <v/>
      </c>
      <c r="G122" s="70" t="str">
        <f>IFERROR(IF(VLOOKUP($A122,'Annex 2 EHV charges'!$A:$O,10,FALSE)=0,"",VLOOKUP($A122,'Annex 2 EHV charges'!$A:$O,10,FALSE)),"")</f>
        <v/>
      </c>
      <c r="H122" s="70" t="str">
        <f>IFERROR(IF(VLOOKUP($A122,'Annex 2 EHV charges'!$A:$O,11,FALSE)=0,"",VLOOKUP($A122,'Annex 2 EHV charges'!$A:$O,11,FALSE)),"")</f>
        <v/>
      </c>
    </row>
    <row r="123" spans="1:8" ht="30" customHeight="1" x14ac:dyDescent="0.2">
      <c r="A123" s="71" t="str">
        <f t="array" ref="A123">IFERROR(INDEX('Annex 2 EHV charges'!$A$11:$A$12, MATCH(0, IF(ISBLANK('Annex 2 EHV charges'!$A$11:$A$12),1, COUNTIF(A$4:$A122, 'Annex 2 EHV charges'!$A$11:$A$12)), 0)),"")</f>
        <v/>
      </c>
      <c r="B123" s="72" t="str">
        <f>IF($A123="","",VLOOKUP($A123,'Annex 2 EHV charges'!$A:$O,2,0))</f>
        <v/>
      </c>
      <c r="C123" s="73" t="str">
        <f>IF($A123="","",VLOOKUP($A123,'Annex 2 EHV charges'!$A:$O,3,0))</f>
        <v/>
      </c>
      <c r="D123" s="71" t="str">
        <f>IF($A123="","",VLOOKUP($A123,'Annex 2 EHV charges'!$A:$O,7,0))</f>
        <v/>
      </c>
      <c r="E123" s="69" t="str">
        <f>IFERROR(IF(VLOOKUP($A123,'Annex 2 EHV charges'!$A:$O,8,FALSE)=0,"",VLOOKUP($A123,'Annex 2 EHV charges'!$A:$O,8,FALSE)),"")</f>
        <v/>
      </c>
      <c r="F123" s="70" t="str">
        <f>IFERROR(IF(VLOOKUP($A123,'Annex 2 EHV charges'!$A:$O,9,FALSE)=0,"",VLOOKUP($A123,'Annex 2 EHV charges'!$A:$O,9,FALSE)),"")</f>
        <v/>
      </c>
      <c r="G123" s="70" t="str">
        <f>IFERROR(IF(VLOOKUP($A123,'Annex 2 EHV charges'!$A:$O,10,FALSE)=0,"",VLOOKUP($A123,'Annex 2 EHV charges'!$A:$O,10,FALSE)),"")</f>
        <v/>
      </c>
      <c r="H123" s="70" t="str">
        <f>IFERROR(IF(VLOOKUP($A123,'Annex 2 EHV charges'!$A:$O,11,FALSE)=0,"",VLOOKUP($A123,'Annex 2 EHV charges'!$A:$O,11,FALSE)),"")</f>
        <v/>
      </c>
    </row>
    <row r="124" spans="1:8" ht="30" customHeight="1" x14ac:dyDescent="0.2">
      <c r="A124" s="71" t="str">
        <f t="array" ref="A124">IFERROR(INDEX('Annex 2 EHV charges'!$A$11:$A$12, MATCH(0, IF(ISBLANK('Annex 2 EHV charges'!$A$11:$A$12),1, COUNTIF(A$4:$A123, 'Annex 2 EHV charges'!$A$11:$A$12)), 0)),"")</f>
        <v/>
      </c>
      <c r="B124" s="72" t="str">
        <f>IF($A124="","",VLOOKUP($A124,'Annex 2 EHV charges'!$A:$O,2,0))</f>
        <v/>
      </c>
      <c r="C124" s="73" t="str">
        <f>IF($A124="","",VLOOKUP($A124,'Annex 2 EHV charges'!$A:$O,3,0))</f>
        <v/>
      </c>
      <c r="D124" s="71" t="str">
        <f>IF($A124="","",VLOOKUP($A124,'Annex 2 EHV charges'!$A:$O,7,0))</f>
        <v/>
      </c>
      <c r="E124" s="69" t="str">
        <f>IFERROR(IF(VLOOKUP($A124,'Annex 2 EHV charges'!$A:$O,8,FALSE)=0,"",VLOOKUP($A124,'Annex 2 EHV charges'!$A:$O,8,FALSE)),"")</f>
        <v/>
      </c>
      <c r="F124" s="70" t="str">
        <f>IFERROR(IF(VLOOKUP($A124,'Annex 2 EHV charges'!$A:$O,9,FALSE)=0,"",VLOOKUP($A124,'Annex 2 EHV charges'!$A:$O,9,FALSE)),"")</f>
        <v/>
      </c>
      <c r="G124" s="70" t="str">
        <f>IFERROR(IF(VLOOKUP($A124,'Annex 2 EHV charges'!$A:$O,10,FALSE)=0,"",VLOOKUP($A124,'Annex 2 EHV charges'!$A:$O,10,FALSE)),"")</f>
        <v/>
      </c>
      <c r="H124" s="70" t="str">
        <f>IFERROR(IF(VLOOKUP($A124,'Annex 2 EHV charges'!$A:$O,11,FALSE)=0,"",VLOOKUP($A124,'Annex 2 EHV charges'!$A:$O,11,FALSE)),"")</f>
        <v/>
      </c>
    </row>
    <row r="125" spans="1:8" ht="30" customHeight="1" x14ac:dyDescent="0.2">
      <c r="A125" s="71" t="str">
        <f t="array" ref="A125">IFERROR(INDEX('Annex 2 EHV charges'!$A$11:$A$12, MATCH(0, IF(ISBLANK('Annex 2 EHV charges'!$A$11:$A$12),1, COUNTIF(A$4:$A124, 'Annex 2 EHV charges'!$A$11:$A$12)), 0)),"")</f>
        <v/>
      </c>
      <c r="B125" s="72" t="str">
        <f>IF($A125="","",VLOOKUP($A125,'Annex 2 EHV charges'!$A:$O,2,0))</f>
        <v/>
      </c>
      <c r="C125" s="73" t="str">
        <f>IF($A125="","",VLOOKUP($A125,'Annex 2 EHV charges'!$A:$O,3,0))</f>
        <v/>
      </c>
      <c r="D125" s="71" t="str">
        <f>IF($A125="","",VLOOKUP($A125,'Annex 2 EHV charges'!$A:$O,7,0))</f>
        <v/>
      </c>
      <c r="E125" s="69" t="str">
        <f>IFERROR(IF(VLOOKUP($A125,'Annex 2 EHV charges'!$A:$O,8,FALSE)=0,"",VLOOKUP($A125,'Annex 2 EHV charges'!$A:$O,8,FALSE)),"")</f>
        <v/>
      </c>
      <c r="F125" s="70" t="str">
        <f>IFERROR(IF(VLOOKUP($A125,'Annex 2 EHV charges'!$A:$O,9,FALSE)=0,"",VLOOKUP($A125,'Annex 2 EHV charges'!$A:$O,9,FALSE)),"")</f>
        <v/>
      </c>
      <c r="G125" s="70" t="str">
        <f>IFERROR(IF(VLOOKUP($A125,'Annex 2 EHV charges'!$A:$O,10,FALSE)=0,"",VLOOKUP($A125,'Annex 2 EHV charges'!$A:$O,10,FALSE)),"")</f>
        <v/>
      </c>
      <c r="H125" s="70" t="str">
        <f>IFERROR(IF(VLOOKUP($A125,'Annex 2 EHV charges'!$A:$O,11,FALSE)=0,"",VLOOKUP($A125,'Annex 2 EHV charges'!$A:$O,11,FALSE)),"")</f>
        <v/>
      </c>
    </row>
    <row r="126" spans="1:8" ht="30" customHeight="1" x14ac:dyDescent="0.2">
      <c r="A126" s="71" t="str">
        <f t="array" ref="A126">IFERROR(INDEX('Annex 2 EHV charges'!$A$11:$A$12, MATCH(0, IF(ISBLANK('Annex 2 EHV charges'!$A$11:$A$12),1, COUNTIF(A$4:$A125, 'Annex 2 EHV charges'!$A$11:$A$12)), 0)),"")</f>
        <v/>
      </c>
      <c r="B126" s="72" t="str">
        <f>IF($A126="","",VLOOKUP($A126,'Annex 2 EHV charges'!$A:$O,2,0))</f>
        <v/>
      </c>
      <c r="C126" s="73" t="str">
        <f>IF($A126="","",VLOOKUP($A126,'Annex 2 EHV charges'!$A:$O,3,0))</f>
        <v/>
      </c>
      <c r="D126" s="71" t="str">
        <f>IF($A126="","",VLOOKUP($A126,'Annex 2 EHV charges'!$A:$O,7,0))</f>
        <v/>
      </c>
      <c r="E126" s="69" t="str">
        <f>IFERROR(IF(VLOOKUP($A126,'Annex 2 EHV charges'!$A:$O,8,FALSE)=0,"",VLOOKUP($A126,'Annex 2 EHV charges'!$A:$O,8,FALSE)),"")</f>
        <v/>
      </c>
      <c r="F126" s="70" t="str">
        <f>IFERROR(IF(VLOOKUP($A126,'Annex 2 EHV charges'!$A:$O,9,FALSE)=0,"",VLOOKUP($A126,'Annex 2 EHV charges'!$A:$O,9,FALSE)),"")</f>
        <v/>
      </c>
      <c r="G126" s="70" t="str">
        <f>IFERROR(IF(VLOOKUP($A126,'Annex 2 EHV charges'!$A:$O,10,FALSE)=0,"",VLOOKUP($A126,'Annex 2 EHV charges'!$A:$O,10,FALSE)),"")</f>
        <v/>
      </c>
      <c r="H126" s="70" t="str">
        <f>IFERROR(IF(VLOOKUP($A126,'Annex 2 EHV charges'!$A:$O,11,FALSE)=0,"",VLOOKUP($A126,'Annex 2 EHV charges'!$A:$O,11,FALSE)),"")</f>
        <v/>
      </c>
    </row>
    <row r="127" spans="1:8" ht="30" customHeight="1" x14ac:dyDescent="0.2">
      <c r="A127" s="71" t="str">
        <f t="array" ref="A127">IFERROR(INDEX('Annex 2 EHV charges'!$A$11:$A$12, MATCH(0, IF(ISBLANK('Annex 2 EHV charges'!$A$11:$A$12),1, COUNTIF(A$4:$A126, 'Annex 2 EHV charges'!$A$11:$A$12)), 0)),"")</f>
        <v/>
      </c>
      <c r="B127" s="72" t="str">
        <f>IF($A127="","",VLOOKUP($A127,'Annex 2 EHV charges'!$A:$O,2,0))</f>
        <v/>
      </c>
      <c r="C127" s="73" t="str">
        <f>IF($A127="","",VLOOKUP($A127,'Annex 2 EHV charges'!$A:$O,3,0))</f>
        <v/>
      </c>
      <c r="D127" s="71" t="str">
        <f>IF($A127="","",VLOOKUP($A127,'Annex 2 EHV charges'!$A:$O,7,0))</f>
        <v/>
      </c>
      <c r="E127" s="69" t="str">
        <f>IFERROR(IF(VLOOKUP($A127,'Annex 2 EHV charges'!$A:$O,8,FALSE)=0,"",VLOOKUP($A127,'Annex 2 EHV charges'!$A:$O,8,FALSE)),"")</f>
        <v/>
      </c>
      <c r="F127" s="70" t="str">
        <f>IFERROR(IF(VLOOKUP($A127,'Annex 2 EHV charges'!$A:$O,9,FALSE)=0,"",VLOOKUP($A127,'Annex 2 EHV charges'!$A:$O,9,FALSE)),"")</f>
        <v/>
      </c>
      <c r="G127" s="70" t="str">
        <f>IFERROR(IF(VLOOKUP($A127,'Annex 2 EHV charges'!$A:$O,10,FALSE)=0,"",VLOOKUP($A127,'Annex 2 EHV charges'!$A:$O,10,FALSE)),"")</f>
        <v/>
      </c>
      <c r="H127" s="70" t="str">
        <f>IFERROR(IF(VLOOKUP($A127,'Annex 2 EHV charges'!$A:$O,11,FALSE)=0,"",VLOOKUP($A127,'Annex 2 EHV charges'!$A:$O,11,FALSE)),"")</f>
        <v/>
      </c>
    </row>
    <row r="128" spans="1:8" ht="30" customHeight="1" x14ac:dyDescent="0.2">
      <c r="A128" s="71" t="str">
        <f t="array" ref="A128">IFERROR(INDEX('Annex 2 EHV charges'!$A$11:$A$12, MATCH(0, IF(ISBLANK('Annex 2 EHV charges'!$A$11:$A$12),1, COUNTIF(A$4:$A127, 'Annex 2 EHV charges'!$A$11:$A$12)), 0)),"")</f>
        <v/>
      </c>
      <c r="B128" s="72" t="str">
        <f>IF($A128="","",VLOOKUP($A128,'Annex 2 EHV charges'!$A:$O,2,0))</f>
        <v/>
      </c>
      <c r="C128" s="73" t="str">
        <f>IF($A128="","",VLOOKUP($A128,'Annex 2 EHV charges'!$A:$O,3,0))</f>
        <v/>
      </c>
      <c r="D128" s="71" t="str">
        <f>IF($A128="","",VLOOKUP($A128,'Annex 2 EHV charges'!$A:$O,7,0))</f>
        <v/>
      </c>
      <c r="E128" s="69" t="str">
        <f>IFERROR(IF(VLOOKUP($A128,'Annex 2 EHV charges'!$A:$O,8,FALSE)=0,"",VLOOKUP($A128,'Annex 2 EHV charges'!$A:$O,8,FALSE)),"")</f>
        <v/>
      </c>
      <c r="F128" s="70" t="str">
        <f>IFERROR(IF(VLOOKUP($A128,'Annex 2 EHV charges'!$A:$O,9,FALSE)=0,"",VLOOKUP($A128,'Annex 2 EHV charges'!$A:$O,9,FALSE)),"")</f>
        <v/>
      </c>
      <c r="G128" s="70" t="str">
        <f>IFERROR(IF(VLOOKUP($A128,'Annex 2 EHV charges'!$A:$O,10,FALSE)=0,"",VLOOKUP($A128,'Annex 2 EHV charges'!$A:$O,10,FALSE)),"")</f>
        <v/>
      </c>
      <c r="H128" s="70" t="str">
        <f>IFERROR(IF(VLOOKUP($A128,'Annex 2 EHV charges'!$A:$O,11,FALSE)=0,"",VLOOKUP($A128,'Annex 2 EHV charges'!$A:$O,11,FALSE)),"")</f>
        <v/>
      </c>
    </row>
    <row r="129" spans="1:8" ht="30" customHeight="1" x14ac:dyDescent="0.2">
      <c r="A129" s="71" t="str">
        <f t="array" ref="A129">IFERROR(INDEX('Annex 2 EHV charges'!$A$11:$A$12, MATCH(0, IF(ISBLANK('Annex 2 EHV charges'!$A$11:$A$12),1, COUNTIF(A$4:$A128, 'Annex 2 EHV charges'!$A$11:$A$12)), 0)),"")</f>
        <v/>
      </c>
      <c r="B129" s="72" t="str">
        <f>IF($A129="","",VLOOKUP($A129,'Annex 2 EHV charges'!$A:$O,2,0))</f>
        <v/>
      </c>
      <c r="C129" s="73" t="str">
        <f>IF($A129="","",VLOOKUP($A129,'Annex 2 EHV charges'!$A:$O,3,0))</f>
        <v/>
      </c>
      <c r="D129" s="71" t="str">
        <f>IF($A129="","",VLOOKUP($A129,'Annex 2 EHV charges'!$A:$O,7,0))</f>
        <v/>
      </c>
      <c r="E129" s="69" t="str">
        <f>IFERROR(IF(VLOOKUP($A129,'Annex 2 EHV charges'!$A:$O,8,FALSE)=0,"",VLOOKUP($A129,'Annex 2 EHV charges'!$A:$O,8,FALSE)),"")</f>
        <v/>
      </c>
      <c r="F129" s="70" t="str">
        <f>IFERROR(IF(VLOOKUP($A129,'Annex 2 EHV charges'!$A:$O,9,FALSE)=0,"",VLOOKUP($A129,'Annex 2 EHV charges'!$A:$O,9,FALSE)),"")</f>
        <v/>
      </c>
      <c r="G129" s="70" t="str">
        <f>IFERROR(IF(VLOOKUP($A129,'Annex 2 EHV charges'!$A:$O,10,FALSE)=0,"",VLOOKUP($A129,'Annex 2 EHV charges'!$A:$O,10,FALSE)),"")</f>
        <v/>
      </c>
      <c r="H129" s="70" t="str">
        <f>IFERROR(IF(VLOOKUP($A129,'Annex 2 EHV charges'!$A:$O,11,FALSE)=0,"",VLOOKUP($A129,'Annex 2 EHV charges'!$A:$O,11,FALSE)),"")</f>
        <v/>
      </c>
    </row>
    <row r="130" spans="1:8" ht="30" customHeight="1" x14ac:dyDescent="0.2">
      <c r="A130" s="71" t="str">
        <f t="array" ref="A130">IFERROR(INDEX('Annex 2 EHV charges'!$A$11:$A$12, MATCH(0, IF(ISBLANK('Annex 2 EHV charges'!$A$11:$A$12),1, COUNTIF(A$4:$A129, 'Annex 2 EHV charges'!$A$11:$A$12)), 0)),"")</f>
        <v/>
      </c>
      <c r="B130" s="72" t="str">
        <f>IF($A130="","",VLOOKUP($A130,'Annex 2 EHV charges'!$A:$O,2,0))</f>
        <v/>
      </c>
      <c r="C130" s="73" t="str">
        <f>IF($A130="","",VLOOKUP($A130,'Annex 2 EHV charges'!$A:$O,3,0))</f>
        <v/>
      </c>
      <c r="D130" s="71" t="str">
        <f>IF($A130="","",VLOOKUP($A130,'Annex 2 EHV charges'!$A:$O,7,0))</f>
        <v/>
      </c>
      <c r="E130" s="69" t="str">
        <f>IFERROR(IF(VLOOKUP($A130,'Annex 2 EHV charges'!$A:$O,8,FALSE)=0,"",VLOOKUP($A130,'Annex 2 EHV charges'!$A:$O,8,FALSE)),"")</f>
        <v/>
      </c>
      <c r="F130" s="70" t="str">
        <f>IFERROR(IF(VLOOKUP($A130,'Annex 2 EHV charges'!$A:$O,9,FALSE)=0,"",VLOOKUP($A130,'Annex 2 EHV charges'!$A:$O,9,FALSE)),"")</f>
        <v/>
      </c>
      <c r="G130" s="70" t="str">
        <f>IFERROR(IF(VLOOKUP($A130,'Annex 2 EHV charges'!$A:$O,10,FALSE)=0,"",VLOOKUP($A130,'Annex 2 EHV charges'!$A:$O,10,FALSE)),"")</f>
        <v/>
      </c>
      <c r="H130" s="70" t="str">
        <f>IFERROR(IF(VLOOKUP($A130,'Annex 2 EHV charges'!$A:$O,11,FALSE)=0,"",VLOOKUP($A130,'Annex 2 EHV charges'!$A:$O,11,FALSE)),"")</f>
        <v/>
      </c>
    </row>
    <row r="131" spans="1:8" x14ac:dyDescent="0.2">
      <c r="A131" s="71" t="str">
        <f t="array" ref="A131">IFERROR(INDEX('Annex 2 EHV charges'!$A$11:$A$12, MATCH(0, IF(ISBLANK('Annex 2 EHV charges'!$A$11:$A$12),1, COUNTIF(A$4:$A130, 'Annex 2 EHV charges'!$A$11:$A$12)), 0)),"")</f>
        <v/>
      </c>
      <c r="B131" s="72" t="str">
        <f>IF($A131="","",VLOOKUP($A131,'Annex 2 EHV charges'!$A:$O,2,0))</f>
        <v/>
      </c>
      <c r="C131" s="73" t="str">
        <f>IF($A131="","",VLOOKUP($A131,'Annex 2 EHV charges'!$A:$O,3,0))</f>
        <v/>
      </c>
      <c r="D131" s="71" t="str">
        <f>IF($A131="","",VLOOKUP($A131,'Annex 2 EHV charges'!$A:$O,7,0))</f>
        <v/>
      </c>
      <c r="E131" s="69" t="str">
        <f>IFERROR(IF(VLOOKUP($A131,'Annex 2 EHV charges'!$A:$O,8,FALSE)=0,"",VLOOKUP($A131,'Annex 2 EHV charges'!$A:$O,8,FALSE)),"")</f>
        <v/>
      </c>
      <c r="F131" s="70" t="str">
        <f>IFERROR(IF(VLOOKUP($A131,'Annex 2 EHV charges'!$A:$O,9,FALSE)=0,"",VLOOKUP($A131,'Annex 2 EHV charges'!$A:$O,9,FALSE)),"")</f>
        <v/>
      </c>
      <c r="G131" s="70" t="str">
        <f>IFERROR(IF(VLOOKUP($A131,'Annex 2 EHV charges'!$A:$O,10,FALSE)=0,"",VLOOKUP($A131,'Annex 2 EHV charges'!$A:$O,10,FALSE)),"")</f>
        <v/>
      </c>
      <c r="H131" s="70" t="str">
        <f>IFERROR(IF(VLOOKUP($A131,'Annex 2 EHV charges'!$A:$O,11,FALSE)=0,"",VLOOKUP($A131,'Annex 2 EHV charges'!$A:$O,11,FALSE)),"")</f>
        <v/>
      </c>
    </row>
    <row r="132" spans="1:8" x14ac:dyDescent="0.2">
      <c r="A132" s="71" t="str">
        <f t="array" ref="A132">IFERROR(INDEX('Annex 2 EHV charges'!$A$11:$A$12, MATCH(0, IF(ISBLANK('Annex 2 EHV charges'!$A$11:$A$12),1, COUNTIF(A$4:$A131, 'Annex 2 EHV charges'!$A$11:$A$12)), 0)),"")</f>
        <v/>
      </c>
      <c r="B132" s="72" t="str">
        <f>IF($A132="","",VLOOKUP($A132,'Annex 2 EHV charges'!$A:$O,2,0))</f>
        <v/>
      </c>
      <c r="C132" s="73" t="str">
        <f>IF($A132="","",VLOOKUP($A132,'Annex 2 EHV charges'!$A:$O,3,0))</f>
        <v/>
      </c>
      <c r="D132" s="71" t="str">
        <f>IF($A132="","",VLOOKUP($A132,'Annex 2 EHV charges'!$A:$O,7,0))</f>
        <v/>
      </c>
      <c r="E132" s="69" t="str">
        <f>IFERROR(IF(VLOOKUP($A132,'Annex 2 EHV charges'!$A:$O,8,FALSE)=0,"",VLOOKUP($A132,'Annex 2 EHV charges'!$A:$O,8,FALSE)),"")</f>
        <v/>
      </c>
      <c r="F132" s="70" t="str">
        <f>IFERROR(IF(VLOOKUP($A132,'Annex 2 EHV charges'!$A:$O,9,FALSE)=0,"",VLOOKUP($A132,'Annex 2 EHV charges'!$A:$O,9,FALSE)),"")</f>
        <v/>
      </c>
      <c r="G132" s="70" t="str">
        <f>IFERROR(IF(VLOOKUP($A132,'Annex 2 EHV charges'!$A:$O,10,FALSE)=0,"",VLOOKUP($A132,'Annex 2 EHV charges'!$A:$O,10,FALSE)),"")</f>
        <v/>
      </c>
      <c r="H132" s="70" t="str">
        <f>IFERROR(IF(VLOOKUP($A132,'Annex 2 EHV charges'!$A:$O,11,FALSE)=0,"",VLOOKUP($A132,'Annex 2 EHV charges'!$A:$O,11,FALSE)),"")</f>
        <v/>
      </c>
    </row>
    <row r="133" spans="1:8" ht="30" customHeight="1" x14ac:dyDescent="0.2">
      <c r="A133" s="71" t="str">
        <f t="array" ref="A133">IFERROR(INDEX('Annex 2 EHV charges'!$A$11:$A$12, MATCH(0, IF(ISBLANK('Annex 2 EHV charges'!$A$11:$A$12),1, COUNTIF(A$4:$A132, 'Annex 2 EHV charges'!$A$11:$A$12)), 0)),"")</f>
        <v/>
      </c>
      <c r="B133" s="72" t="str">
        <f>IF($A133="","",VLOOKUP($A133,'Annex 2 EHV charges'!$A:$O,2,0))</f>
        <v/>
      </c>
      <c r="C133" s="73" t="str">
        <f>IF($A133="","",VLOOKUP($A133,'Annex 2 EHV charges'!$A:$O,3,0))</f>
        <v/>
      </c>
      <c r="D133" s="71" t="str">
        <f>IF($A133="","",VLOOKUP($A133,'Annex 2 EHV charges'!$A:$O,7,0))</f>
        <v/>
      </c>
      <c r="E133" s="69" t="str">
        <f>IFERROR(IF(VLOOKUP($A133,'Annex 2 EHV charges'!$A:$O,8,FALSE)=0,"",VLOOKUP($A133,'Annex 2 EHV charges'!$A:$O,8,FALSE)),"")</f>
        <v/>
      </c>
      <c r="F133" s="70" t="str">
        <f>IFERROR(IF(VLOOKUP($A133,'Annex 2 EHV charges'!$A:$O,9,FALSE)=0,"",VLOOKUP($A133,'Annex 2 EHV charges'!$A:$O,9,FALSE)),"")</f>
        <v/>
      </c>
      <c r="G133" s="70" t="str">
        <f>IFERROR(IF(VLOOKUP($A133,'Annex 2 EHV charges'!$A:$O,10,FALSE)=0,"",VLOOKUP($A133,'Annex 2 EHV charges'!$A:$O,10,FALSE)),"")</f>
        <v/>
      </c>
      <c r="H133" s="70" t="str">
        <f>IFERROR(IF(VLOOKUP($A133,'Annex 2 EHV charges'!$A:$O,11,FALSE)=0,"",VLOOKUP($A133,'Annex 2 EHV charges'!$A:$O,11,FALSE)),"")</f>
        <v/>
      </c>
    </row>
    <row r="134" spans="1:8" ht="30" customHeight="1" x14ac:dyDescent="0.2">
      <c r="A134" s="71" t="str">
        <f t="array" ref="A134">IFERROR(INDEX('Annex 2 EHV charges'!$A$11:$A$12, MATCH(0, IF(ISBLANK('Annex 2 EHV charges'!$A$11:$A$12),1, COUNTIF(A$4:$A133, 'Annex 2 EHV charges'!$A$11:$A$12)), 0)),"")</f>
        <v/>
      </c>
      <c r="B134" s="72" t="str">
        <f>IF($A134="","",VLOOKUP($A134,'Annex 2 EHV charges'!$A:$O,2,0))</f>
        <v/>
      </c>
      <c r="C134" s="73" t="str">
        <f>IF($A134="","",VLOOKUP($A134,'Annex 2 EHV charges'!$A:$O,3,0))</f>
        <v/>
      </c>
      <c r="D134" s="71" t="str">
        <f>IF($A134="","",VLOOKUP($A134,'Annex 2 EHV charges'!$A:$O,7,0))</f>
        <v/>
      </c>
      <c r="E134" s="69" t="str">
        <f>IFERROR(IF(VLOOKUP($A134,'Annex 2 EHV charges'!$A:$O,8,FALSE)=0,"",VLOOKUP($A134,'Annex 2 EHV charges'!$A:$O,8,FALSE)),"")</f>
        <v/>
      </c>
      <c r="F134" s="70" t="str">
        <f>IFERROR(IF(VLOOKUP($A134,'Annex 2 EHV charges'!$A:$O,9,FALSE)=0,"",VLOOKUP($A134,'Annex 2 EHV charges'!$A:$O,9,FALSE)),"")</f>
        <v/>
      </c>
      <c r="G134" s="70" t="str">
        <f>IFERROR(IF(VLOOKUP($A134,'Annex 2 EHV charges'!$A:$O,10,FALSE)=0,"",VLOOKUP($A134,'Annex 2 EHV charges'!$A:$O,10,FALSE)),"")</f>
        <v/>
      </c>
      <c r="H134" s="70" t="str">
        <f>IFERROR(IF(VLOOKUP($A134,'Annex 2 EHV charges'!$A:$O,11,FALSE)=0,"",VLOOKUP($A134,'Annex 2 EHV charges'!$A:$O,11,FALSE)),"")</f>
        <v/>
      </c>
    </row>
    <row r="135" spans="1:8" ht="30" customHeight="1" x14ac:dyDescent="0.2">
      <c r="A135" s="71" t="str">
        <f t="array" ref="A135">IFERROR(INDEX('Annex 2 EHV charges'!$A$11:$A$12, MATCH(0, IF(ISBLANK('Annex 2 EHV charges'!$A$11:$A$12),1, COUNTIF(A$4:$A134, 'Annex 2 EHV charges'!$A$11:$A$12)), 0)),"")</f>
        <v/>
      </c>
      <c r="B135" s="72" t="str">
        <f>IF($A135="","",VLOOKUP($A135,'Annex 2 EHV charges'!$A:$O,2,0))</f>
        <v/>
      </c>
      <c r="C135" s="73" t="str">
        <f>IF($A135="","",VLOOKUP($A135,'Annex 2 EHV charges'!$A:$O,3,0))</f>
        <v/>
      </c>
      <c r="D135" s="71" t="str">
        <f>IF($A135="","",VLOOKUP($A135,'Annex 2 EHV charges'!$A:$O,7,0))</f>
        <v/>
      </c>
      <c r="E135" s="69" t="str">
        <f>IFERROR(IF(VLOOKUP($A135,'Annex 2 EHV charges'!$A:$O,8,FALSE)=0,"",VLOOKUP($A135,'Annex 2 EHV charges'!$A:$O,8,FALSE)),"")</f>
        <v/>
      </c>
      <c r="F135" s="70" t="str">
        <f>IFERROR(IF(VLOOKUP($A135,'Annex 2 EHV charges'!$A:$O,9,FALSE)=0,"",VLOOKUP($A135,'Annex 2 EHV charges'!$A:$O,9,FALSE)),"")</f>
        <v/>
      </c>
      <c r="G135" s="70" t="str">
        <f>IFERROR(IF(VLOOKUP($A135,'Annex 2 EHV charges'!$A:$O,10,FALSE)=0,"",VLOOKUP($A135,'Annex 2 EHV charges'!$A:$O,10,FALSE)),"")</f>
        <v/>
      </c>
      <c r="H135" s="70" t="str">
        <f>IFERROR(IF(VLOOKUP($A135,'Annex 2 EHV charges'!$A:$O,11,FALSE)=0,"",VLOOKUP($A135,'Annex 2 EHV charges'!$A:$O,11,FALSE)),"")</f>
        <v/>
      </c>
    </row>
    <row r="136" spans="1:8" ht="30" customHeight="1" x14ac:dyDescent="0.2">
      <c r="A136" s="71" t="str">
        <f t="array" ref="A136">IFERROR(INDEX('Annex 2 EHV charges'!$A$11:$A$12, MATCH(0, IF(ISBLANK('Annex 2 EHV charges'!$A$11:$A$12),1, COUNTIF(A$4:$A135, 'Annex 2 EHV charges'!$A$11:$A$12)), 0)),"")</f>
        <v/>
      </c>
      <c r="B136" s="72" t="str">
        <f>IF($A136="","",VLOOKUP($A136,'Annex 2 EHV charges'!$A:$O,2,0))</f>
        <v/>
      </c>
      <c r="C136" s="73" t="str">
        <f>IF($A136="","",VLOOKUP($A136,'Annex 2 EHV charges'!$A:$O,3,0))</f>
        <v/>
      </c>
      <c r="D136" s="71" t="str">
        <f>IF($A136="","",VLOOKUP($A136,'Annex 2 EHV charges'!$A:$O,7,0))</f>
        <v/>
      </c>
      <c r="E136" s="69" t="str">
        <f>IFERROR(IF(VLOOKUP($A136,'Annex 2 EHV charges'!$A:$O,8,FALSE)=0,"",VLOOKUP($A136,'Annex 2 EHV charges'!$A:$O,8,FALSE)),"")</f>
        <v/>
      </c>
      <c r="F136" s="70" t="str">
        <f>IFERROR(IF(VLOOKUP($A136,'Annex 2 EHV charges'!$A:$O,9,FALSE)=0,"",VLOOKUP($A136,'Annex 2 EHV charges'!$A:$O,9,FALSE)),"")</f>
        <v/>
      </c>
      <c r="G136" s="70" t="str">
        <f>IFERROR(IF(VLOOKUP($A136,'Annex 2 EHV charges'!$A:$O,10,FALSE)=0,"",VLOOKUP($A136,'Annex 2 EHV charges'!$A:$O,10,FALSE)),"")</f>
        <v/>
      </c>
      <c r="H136" s="70" t="str">
        <f>IFERROR(IF(VLOOKUP($A136,'Annex 2 EHV charges'!$A:$O,11,FALSE)=0,"",VLOOKUP($A136,'Annex 2 EHV charges'!$A:$O,11,FALSE)),"")</f>
        <v/>
      </c>
    </row>
    <row r="137" spans="1:8" ht="30" customHeight="1" x14ac:dyDescent="0.2">
      <c r="A137" s="71" t="str">
        <f t="array" ref="A137">IFERROR(INDEX('Annex 2 EHV charges'!$A$11:$A$12, MATCH(0, IF(ISBLANK('Annex 2 EHV charges'!$A$11:$A$12),1, COUNTIF(A$4:$A136, 'Annex 2 EHV charges'!$A$11:$A$12)), 0)),"")</f>
        <v/>
      </c>
      <c r="B137" s="72" t="str">
        <f>IF($A137="","",VLOOKUP($A137,'Annex 2 EHV charges'!$A:$O,2,0))</f>
        <v/>
      </c>
      <c r="C137" s="73" t="str">
        <f>IF($A137="","",VLOOKUP($A137,'Annex 2 EHV charges'!$A:$O,3,0))</f>
        <v/>
      </c>
      <c r="D137" s="71" t="str">
        <f>IF($A137="","",VLOOKUP($A137,'Annex 2 EHV charges'!$A:$O,7,0))</f>
        <v/>
      </c>
      <c r="E137" s="69" t="str">
        <f>IFERROR(IF(VLOOKUP($A137,'Annex 2 EHV charges'!$A:$O,8,FALSE)=0,"",VLOOKUP($A137,'Annex 2 EHV charges'!$A:$O,8,FALSE)),"")</f>
        <v/>
      </c>
      <c r="F137" s="70" t="str">
        <f>IFERROR(IF(VLOOKUP($A137,'Annex 2 EHV charges'!$A:$O,9,FALSE)=0,"",VLOOKUP($A137,'Annex 2 EHV charges'!$A:$O,9,FALSE)),"")</f>
        <v/>
      </c>
      <c r="G137" s="70" t="str">
        <f>IFERROR(IF(VLOOKUP($A137,'Annex 2 EHV charges'!$A:$O,10,FALSE)=0,"",VLOOKUP($A137,'Annex 2 EHV charges'!$A:$O,10,FALSE)),"")</f>
        <v/>
      </c>
      <c r="H137" s="70" t="str">
        <f>IFERROR(IF(VLOOKUP($A137,'Annex 2 EHV charges'!$A:$O,11,FALSE)=0,"",VLOOKUP($A137,'Annex 2 EHV charges'!$A:$O,11,FALSE)),"")</f>
        <v/>
      </c>
    </row>
    <row r="138" spans="1:8" ht="30" customHeight="1" x14ac:dyDescent="0.2">
      <c r="A138" s="71" t="str">
        <f t="array" ref="A138">IFERROR(INDEX('Annex 2 EHV charges'!$A$11:$A$12, MATCH(0, IF(ISBLANK('Annex 2 EHV charges'!$A$11:$A$12),1, COUNTIF(A$4:$A137, 'Annex 2 EHV charges'!$A$11:$A$12)), 0)),"")</f>
        <v/>
      </c>
      <c r="B138" s="72" t="str">
        <f>IF($A138="","",VLOOKUP($A138,'Annex 2 EHV charges'!$A:$O,2,0))</f>
        <v/>
      </c>
      <c r="C138" s="73" t="str">
        <f>IF($A138="","",VLOOKUP($A138,'Annex 2 EHV charges'!$A:$O,3,0))</f>
        <v/>
      </c>
      <c r="D138" s="71" t="str">
        <f>IF($A138="","",VLOOKUP($A138,'Annex 2 EHV charges'!$A:$O,7,0))</f>
        <v/>
      </c>
      <c r="E138" s="69" t="str">
        <f>IFERROR(IF(VLOOKUP($A138,'Annex 2 EHV charges'!$A:$O,8,FALSE)=0,"",VLOOKUP($A138,'Annex 2 EHV charges'!$A:$O,8,FALSE)),"")</f>
        <v/>
      </c>
      <c r="F138" s="70" t="str">
        <f>IFERROR(IF(VLOOKUP($A138,'Annex 2 EHV charges'!$A:$O,9,FALSE)=0,"",VLOOKUP($A138,'Annex 2 EHV charges'!$A:$O,9,FALSE)),"")</f>
        <v/>
      </c>
      <c r="G138" s="70" t="str">
        <f>IFERROR(IF(VLOOKUP($A138,'Annex 2 EHV charges'!$A:$O,10,FALSE)=0,"",VLOOKUP($A138,'Annex 2 EHV charges'!$A:$O,10,FALSE)),"")</f>
        <v/>
      </c>
      <c r="H138" s="70" t="str">
        <f>IFERROR(IF(VLOOKUP($A138,'Annex 2 EHV charges'!$A:$O,11,FALSE)=0,"",VLOOKUP($A138,'Annex 2 EHV charges'!$A:$O,11,FALSE)),"")</f>
        <v/>
      </c>
    </row>
    <row r="139" spans="1:8" ht="30" customHeight="1" x14ac:dyDescent="0.2">
      <c r="A139" s="71" t="str">
        <f t="array" ref="A139">IFERROR(INDEX('Annex 2 EHV charges'!$A$11:$A$12, MATCH(0, IF(ISBLANK('Annex 2 EHV charges'!$A$11:$A$12),1, COUNTIF(A$4:$A138, 'Annex 2 EHV charges'!$A$11:$A$12)), 0)),"")</f>
        <v/>
      </c>
      <c r="B139" s="72" t="str">
        <f>IF($A139="","",VLOOKUP($A139,'Annex 2 EHV charges'!$A:$O,2,0))</f>
        <v/>
      </c>
      <c r="C139" s="73" t="str">
        <f>IF($A139="","",VLOOKUP($A139,'Annex 2 EHV charges'!$A:$O,3,0))</f>
        <v/>
      </c>
      <c r="D139" s="71" t="str">
        <f>IF($A139="","",VLOOKUP($A139,'Annex 2 EHV charges'!$A:$O,7,0))</f>
        <v/>
      </c>
      <c r="E139" s="69" t="str">
        <f>IFERROR(IF(VLOOKUP($A139,'Annex 2 EHV charges'!$A:$O,8,FALSE)=0,"",VLOOKUP($A139,'Annex 2 EHV charges'!$A:$O,8,FALSE)),"")</f>
        <v/>
      </c>
      <c r="F139" s="70" t="str">
        <f>IFERROR(IF(VLOOKUP($A139,'Annex 2 EHV charges'!$A:$O,9,FALSE)=0,"",VLOOKUP($A139,'Annex 2 EHV charges'!$A:$O,9,FALSE)),"")</f>
        <v/>
      </c>
      <c r="G139" s="70" t="str">
        <f>IFERROR(IF(VLOOKUP($A139,'Annex 2 EHV charges'!$A:$O,10,FALSE)=0,"",VLOOKUP($A139,'Annex 2 EHV charges'!$A:$O,10,FALSE)),"")</f>
        <v/>
      </c>
      <c r="H139" s="70" t="str">
        <f>IFERROR(IF(VLOOKUP($A139,'Annex 2 EHV charges'!$A:$O,11,FALSE)=0,"",VLOOKUP($A139,'Annex 2 EHV charges'!$A:$O,11,FALSE)),"")</f>
        <v/>
      </c>
    </row>
    <row r="140" spans="1:8" ht="30" customHeight="1" x14ac:dyDescent="0.2">
      <c r="A140" s="71" t="str">
        <f t="array" ref="A140">IFERROR(INDEX('Annex 2 EHV charges'!$A$11:$A$12, MATCH(0, IF(ISBLANK('Annex 2 EHV charges'!$A$11:$A$12),1, COUNTIF(A$4:$A139, 'Annex 2 EHV charges'!$A$11:$A$12)), 0)),"")</f>
        <v/>
      </c>
      <c r="B140" s="72" t="str">
        <f>IF($A140="","",VLOOKUP($A140,'Annex 2 EHV charges'!$A:$O,2,0))</f>
        <v/>
      </c>
      <c r="C140" s="73" t="str">
        <f>IF($A140="","",VLOOKUP($A140,'Annex 2 EHV charges'!$A:$O,3,0))</f>
        <v/>
      </c>
      <c r="D140" s="71" t="str">
        <f>IF($A140="","",VLOOKUP($A140,'Annex 2 EHV charges'!$A:$O,7,0))</f>
        <v/>
      </c>
      <c r="E140" s="69" t="str">
        <f>IFERROR(IF(VLOOKUP($A140,'Annex 2 EHV charges'!$A:$O,8,FALSE)=0,"",VLOOKUP($A140,'Annex 2 EHV charges'!$A:$O,8,FALSE)),"")</f>
        <v/>
      </c>
      <c r="F140" s="70" t="str">
        <f>IFERROR(IF(VLOOKUP($A140,'Annex 2 EHV charges'!$A:$O,9,FALSE)=0,"",VLOOKUP($A140,'Annex 2 EHV charges'!$A:$O,9,FALSE)),"")</f>
        <v/>
      </c>
      <c r="G140" s="70" t="str">
        <f>IFERROR(IF(VLOOKUP($A140,'Annex 2 EHV charges'!$A:$O,10,FALSE)=0,"",VLOOKUP($A140,'Annex 2 EHV charges'!$A:$O,10,FALSE)),"")</f>
        <v/>
      </c>
      <c r="H140" s="70" t="str">
        <f>IFERROR(IF(VLOOKUP($A140,'Annex 2 EHV charges'!$A:$O,11,FALSE)=0,"",VLOOKUP($A140,'Annex 2 EHV charges'!$A:$O,11,FALSE)),"")</f>
        <v/>
      </c>
    </row>
    <row r="141" spans="1:8" ht="30" customHeight="1" x14ac:dyDescent="0.2">
      <c r="A141" s="71" t="str">
        <f t="array" ref="A141">IFERROR(INDEX('Annex 2 EHV charges'!$A$11:$A$12, MATCH(0, IF(ISBLANK('Annex 2 EHV charges'!$A$11:$A$12),1, COUNTIF(A$4:$A140, 'Annex 2 EHV charges'!$A$11:$A$12)), 0)),"")</f>
        <v/>
      </c>
      <c r="B141" s="72" t="str">
        <f>IF($A141="","",VLOOKUP($A141,'Annex 2 EHV charges'!$A:$O,2,0))</f>
        <v/>
      </c>
      <c r="C141" s="73" t="str">
        <f>IF($A141="","",VLOOKUP($A141,'Annex 2 EHV charges'!$A:$O,3,0))</f>
        <v/>
      </c>
      <c r="D141" s="71" t="str">
        <f>IF($A141="","",VLOOKUP($A141,'Annex 2 EHV charges'!$A:$O,7,0))</f>
        <v/>
      </c>
      <c r="E141" s="69" t="str">
        <f>IFERROR(IF(VLOOKUP($A141,'Annex 2 EHV charges'!$A:$O,8,FALSE)=0,"",VLOOKUP($A141,'Annex 2 EHV charges'!$A:$O,8,FALSE)),"")</f>
        <v/>
      </c>
      <c r="F141" s="70" t="str">
        <f>IFERROR(IF(VLOOKUP($A141,'Annex 2 EHV charges'!$A:$O,9,FALSE)=0,"",VLOOKUP($A141,'Annex 2 EHV charges'!$A:$O,9,FALSE)),"")</f>
        <v/>
      </c>
      <c r="G141" s="70" t="str">
        <f>IFERROR(IF(VLOOKUP($A141,'Annex 2 EHV charges'!$A:$O,10,FALSE)=0,"",VLOOKUP($A141,'Annex 2 EHV charges'!$A:$O,10,FALSE)),"")</f>
        <v/>
      </c>
      <c r="H141" s="70" t="str">
        <f>IFERROR(IF(VLOOKUP($A141,'Annex 2 EHV charges'!$A:$O,11,FALSE)=0,"",VLOOKUP($A141,'Annex 2 EHV charges'!$A:$O,11,FALSE)),"")</f>
        <v/>
      </c>
    </row>
    <row r="142" spans="1:8" ht="30" customHeight="1" x14ac:dyDescent="0.2">
      <c r="A142" s="71" t="str">
        <f t="array" ref="A142">IFERROR(INDEX('Annex 2 EHV charges'!$A$11:$A$12, MATCH(0, IF(ISBLANK('Annex 2 EHV charges'!$A$11:$A$12),1, COUNTIF(A$4:$A141, 'Annex 2 EHV charges'!$A$11:$A$12)), 0)),"")</f>
        <v/>
      </c>
      <c r="B142" s="72" t="str">
        <f>IF($A142="","",VLOOKUP($A142,'Annex 2 EHV charges'!$A:$O,2,0))</f>
        <v/>
      </c>
      <c r="C142" s="73" t="str">
        <f>IF($A142="","",VLOOKUP($A142,'Annex 2 EHV charges'!$A:$O,3,0))</f>
        <v/>
      </c>
      <c r="D142" s="71" t="str">
        <f>IF($A142="","",VLOOKUP($A142,'Annex 2 EHV charges'!$A:$O,7,0))</f>
        <v/>
      </c>
      <c r="E142" s="69" t="str">
        <f>IFERROR(IF(VLOOKUP($A142,'Annex 2 EHV charges'!$A:$O,8,FALSE)=0,"",VLOOKUP($A142,'Annex 2 EHV charges'!$A:$O,8,FALSE)),"")</f>
        <v/>
      </c>
      <c r="F142" s="70" t="str">
        <f>IFERROR(IF(VLOOKUP($A142,'Annex 2 EHV charges'!$A:$O,9,FALSE)=0,"",VLOOKUP($A142,'Annex 2 EHV charges'!$A:$O,9,FALSE)),"")</f>
        <v/>
      </c>
      <c r="G142" s="70" t="str">
        <f>IFERROR(IF(VLOOKUP($A142,'Annex 2 EHV charges'!$A:$O,10,FALSE)=0,"",VLOOKUP($A142,'Annex 2 EHV charges'!$A:$O,10,FALSE)),"")</f>
        <v/>
      </c>
      <c r="H142" s="70" t="str">
        <f>IFERROR(IF(VLOOKUP($A142,'Annex 2 EHV charges'!$A:$O,11,FALSE)=0,"",VLOOKUP($A142,'Annex 2 EHV charges'!$A:$O,11,FALSE)),"")</f>
        <v/>
      </c>
    </row>
    <row r="143" spans="1:8" ht="30" customHeight="1" x14ac:dyDescent="0.2">
      <c r="A143" s="71" t="str">
        <f t="array" ref="A143">IFERROR(INDEX('Annex 2 EHV charges'!$A$11:$A$12, MATCH(0, IF(ISBLANK('Annex 2 EHV charges'!$A$11:$A$12),1, COUNTIF(A$4:$A142, 'Annex 2 EHV charges'!$A$11:$A$12)), 0)),"")</f>
        <v/>
      </c>
      <c r="B143" s="72" t="str">
        <f>IF($A143="","",VLOOKUP($A143,'Annex 2 EHV charges'!$A:$O,2,0))</f>
        <v/>
      </c>
      <c r="C143" s="73" t="str">
        <f>IF($A143="","",VLOOKUP($A143,'Annex 2 EHV charges'!$A:$O,3,0))</f>
        <v/>
      </c>
      <c r="D143" s="71" t="str">
        <f>IF($A143="","",VLOOKUP($A143,'Annex 2 EHV charges'!$A:$O,7,0))</f>
        <v/>
      </c>
      <c r="E143" s="69" t="str">
        <f>IFERROR(IF(VLOOKUP($A143,'Annex 2 EHV charges'!$A:$O,8,FALSE)=0,"",VLOOKUP($A143,'Annex 2 EHV charges'!$A:$O,8,FALSE)),"")</f>
        <v/>
      </c>
      <c r="F143" s="70" t="str">
        <f>IFERROR(IF(VLOOKUP($A143,'Annex 2 EHV charges'!$A:$O,9,FALSE)=0,"",VLOOKUP($A143,'Annex 2 EHV charges'!$A:$O,9,FALSE)),"")</f>
        <v/>
      </c>
      <c r="G143" s="70" t="str">
        <f>IFERROR(IF(VLOOKUP($A143,'Annex 2 EHV charges'!$A:$O,10,FALSE)=0,"",VLOOKUP($A143,'Annex 2 EHV charges'!$A:$O,10,FALSE)),"")</f>
        <v/>
      </c>
      <c r="H143" s="70" t="str">
        <f>IFERROR(IF(VLOOKUP($A143,'Annex 2 EHV charges'!$A:$O,11,FALSE)=0,"",VLOOKUP($A143,'Annex 2 EHV charges'!$A:$O,11,FALSE)),"")</f>
        <v/>
      </c>
    </row>
    <row r="144" spans="1:8" ht="30" customHeight="1" x14ac:dyDescent="0.2">
      <c r="A144" s="71" t="str">
        <f t="array" ref="A144">IFERROR(INDEX('Annex 2 EHV charges'!$A$11:$A$12, MATCH(0, IF(ISBLANK('Annex 2 EHV charges'!$A$11:$A$12),1, COUNTIF(A$4:$A143, 'Annex 2 EHV charges'!$A$11:$A$12)), 0)),"")</f>
        <v/>
      </c>
      <c r="B144" s="72" t="str">
        <f>IF($A144="","",VLOOKUP($A144,'Annex 2 EHV charges'!$A:$O,2,0))</f>
        <v/>
      </c>
      <c r="C144" s="73" t="str">
        <f>IF($A144="","",VLOOKUP($A144,'Annex 2 EHV charges'!$A:$O,3,0))</f>
        <v/>
      </c>
      <c r="D144" s="71" t="str">
        <f>IF($A144="","",VLOOKUP($A144,'Annex 2 EHV charges'!$A:$O,7,0))</f>
        <v/>
      </c>
      <c r="E144" s="69" t="str">
        <f>IFERROR(IF(VLOOKUP($A144,'Annex 2 EHV charges'!$A:$O,8,FALSE)=0,"",VLOOKUP($A144,'Annex 2 EHV charges'!$A:$O,8,FALSE)),"")</f>
        <v/>
      </c>
      <c r="F144" s="70" t="str">
        <f>IFERROR(IF(VLOOKUP($A144,'Annex 2 EHV charges'!$A:$O,9,FALSE)=0,"",VLOOKUP($A144,'Annex 2 EHV charges'!$A:$O,9,FALSE)),"")</f>
        <v/>
      </c>
      <c r="G144" s="70" t="str">
        <f>IFERROR(IF(VLOOKUP($A144,'Annex 2 EHV charges'!$A:$O,10,FALSE)=0,"",VLOOKUP($A144,'Annex 2 EHV charges'!$A:$O,10,FALSE)),"")</f>
        <v/>
      </c>
      <c r="H144" s="70" t="str">
        <f>IFERROR(IF(VLOOKUP($A144,'Annex 2 EHV charges'!$A:$O,11,FALSE)=0,"",VLOOKUP($A144,'Annex 2 EHV charges'!$A:$O,11,FALSE)),"")</f>
        <v/>
      </c>
    </row>
    <row r="145" spans="1:8" ht="30" customHeight="1" x14ac:dyDescent="0.2">
      <c r="A145" s="71" t="str">
        <f t="array" ref="A145">IFERROR(INDEX('Annex 2 EHV charges'!$A$11:$A$12, MATCH(0, IF(ISBLANK('Annex 2 EHV charges'!$A$11:$A$12),1, COUNTIF(A$4:$A144, 'Annex 2 EHV charges'!$A$11:$A$12)), 0)),"")</f>
        <v/>
      </c>
      <c r="B145" s="72" t="str">
        <f>IF($A145="","",VLOOKUP($A145,'Annex 2 EHV charges'!$A:$O,2,0))</f>
        <v/>
      </c>
      <c r="C145" s="73" t="str">
        <f>IF($A145="","",VLOOKUP($A145,'Annex 2 EHV charges'!$A:$O,3,0))</f>
        <v/>
      </c>
      <c r="D145" s="71" t="str">
        <f>IF($A145="","",VLOOKUP($A145,'Annex 2 EHV charges'!$A:$O,7,0))</f>
        <v/>
      </c>
      <c r="E145" s="69" t="str">
        <f>IFERROR(IF(VLOOKUP($A145,'Annex 2 EHV charges'!$A:$O,8,FALSE)=0,"",VLOOKUP($A145,'Annex 2 EHV charges'!$A:$O,8,FALSE)),"")</f>
        <v/>
      </c>
      <c r="F145" s="70" t="str">
        <f>IFERROR(IF(VLOOKUP($A145,'Annex 2 EHV charges'!$A:$O,9,FALSE)=0,"",VLOOKUP($A145,'Annex 2 EHV charges'!$A:$O,9,FALSE)),"")</f>
        <v/>
      </c>
      <c r="G145" s="70" t="str">
        <f>IFERROR(IF(VLOOKUP($A145,'Annex 2 EHV charges'!$A:$O,10,FALSE)=0,"",VLOOKUP($A145,'Annex 2 EHV charges'!$A:$O,10,FALSE)),"")</f>
        <v/>
      </c>
      <c r="H145" s="70" t="str">
        <f>IFERROR(IF(VLOOKUP($A145,'Annex 2 EHV charges'!$A:$O,11,FALSE)=0,"",VLOOKUP($A145,'Annex 2 EHV charges'!$A:$O,11,FALSE)),"")</f>
        <v/>
      </c>
    </row>
    <row r="146" spans="1:8" x14ac:dyDescent="0.2">
      <c r="A146" s="71" t="str">
        <f t="array" ref="A146">IFERROR(INDEX('Annex 2 EHV charges'!$A$11:$A$12, MATCH(0, IF(ISBLANK('Annex 2 EHV charges'!$A$11:$A$12),1, COUNTIF(A$4:$A145, 'Annex 2 EHV charges'!$A$11:$A$12)), 0)),"")</f>
        <v/>
      </c>
      <c r="B146" s="72" t="str">
        <f>IF($A146="","",VLOOKUP($A146,'Annex 2 EHV charges'!$A:$O,2,0))</f>
        <v/>
      </c>
      <c r="C146" s="73" t="str">
        <f>IF($A146="","",VLOOKUP($A146,'Annex 2 EHV charges'!$A:$O,3,0))</f>
        <v/>
      </c>
      <c r="D146" s="71" t="str">
        <f>IF($A146="","",VLOOKUP($A146,'Annex 2 EHV charges'!$A:$O,7,0))</f>
        <v/>
      </c>
      <c r="E146" s="69" t="str">
        <f>IFERROR(IF(VLOOKUP($A146,'Annex 2 EHV charges'!$A:$O,8,FALSE)=0,"",VLOOKUP($A146,'Annex 2 EHV charges'!$A:$O,8,FALSE)),"")</f>
        <v/>
      </c>
      <c r="F146" s="70" t="str">
        <f>IFERROR(IF(VLOOKUP($A146,'Annex 2 EHV charges'!$A:$O,9,FALSE)=0,"",VLOOKUP($A146,'Annex 2 EHV charges'!$A:$O,9,FALSE)),"")</f>
        <v/>
      </c>
      <c r="G146" s="70" t="str">
        <f>IFERROR(IF(VLOOKUP($A146,'Annex 2 EHV charges'!$A:$O,10,FALSE)=0,"",VLOOKUP($A146,'Annex 2 EHV charges'!$A:$O,10,FALSE)),"")</f>
        <v/>
      </c>
      <c r="H146" s="70" t="str">
        <f>IFERROR(IF(VLOOKUP($A146,'Annex 2 EHV charges'!$A:$O,11,FALSE)=0,"",VLOOKUP($A146,'Annex 2 EHV charges'!$A:$O,11,FALSE)),"")</f>
        <v/>
      </c>
    </row>
    <row r="147" spans="1:8" ht="30" customHeight="1" x14ac:dyDescent="0.2">
      <c r="A147" s="71" t="str">
        <f t="array" ref="A147">IFERROR(INDEX('Annex 2 EHV charges'!$A$11:$A$12, MATCH(0, IF(ISBLANK('Annex 2 EHV charges'!$A$11:$A$12),1, COUNTIF(A$4:$A146, 'Annex 2 EHV charges'!$A$11:$A$12)), 0)),"")</f>
        <v/>
      </c>
      <c r="B147" s="72" t="str">
        <f>IF($A147="","",VLOOKUP($A147,'Annex 2 EHV charges'!$A:$O,2,0))</f>
        <v/>
      </c>
      <c r="C147" s="73" t="str">
        <f>IF($A147="","",VLOOKUP($A147,'Annex 2 EHV charges'!$A:$O,3,0))</f>
        <v/>
      </c>
      <c r="D147" s="71" t="str">
        <f>IF($A147="","",VLOOKUP($A147,'Annex 2 EHV charges'!$A:$O,7,0))</f>
        <v/>
      </c>
      <c r="E147" s="69" t="str">
        <f>IFERROR(IF(VLOOKUP($A147,'Annex 2 EHV charges'!$A:$O,8,FALSE)=0,"",VLOOKUP($A147,'Annex 2 EHV charges'!$A:$O,8,FALSE)),"")</f>
        <v/>
      </c>
      <c r="F147" s="70" t="str">
        <f>IFERROR(IF(VLOOKUP($A147,'Annex 2 EHV charges'!$A:$O,9,FALSE)=0,"",VLOOKUP($A147,'Annex 2 EHV charges'!$A:$O,9,FALSE)),"")</f>
        <v/>
      </c>
      <c r="G147" s="70" t="str">
        <f>IFERROR(IF(VLOOKUP($A147,'Annex 2 EHV charges'!$A:$O,10,FALSE)=0,"",VLOOKUP($A147,'Annex 2 EHV charges'!$A:$O,10,FALSE)),"")</f>
        <v/>
      </c>
      <c r="H147" s="70" t="str">
        <f>IFERROR(IF(VLOOKUP($A147,'Annex 2 EHV charges'!$A:$O,11,FALSE)=0,"",VLOOKUP($A147,'Annex 2 EHV charges'!$A:$O,11,FALSE)),"")</f>
        <v/>
      </c>
    </row>
    <row r="148" spans="1:8" ht="30" customHeight="1" x14ac:dyDescent="0.2">
      <c r="A148" s="71" t="str">
        <f t="array" ref="A148">IFERROR(INDEX('Annex 2 EHV charges'!$A$11:$A$12, MATCH(0, IF(ISBLANK('Annex 2 EHV charges'!$A$11:$A$12),1, COUNTIF(A$4:$A147, 'Annex 2 EHV charges'!$A$11:$A$12)), 0)),"")</f>
        <v/>
      </c>
      <c r="B148" s="72" t="str">
        <f>IF($A148="","",VLOOKUP($A148,'Annex 2 EHV charges'!$A:$O,2,0))</f>
        <v/>
      </c>
      <c r="C148" s="73" t="str">
        <f>IF($A148="","",VLOOKUP($A148,'Annex 2 EHV charges'!$A:$O,3,0))</f>
        <v/>
      </c>
      <c r="D148" s="71" t="str">
        <f>IF($A148="","",VLOOKUP($A148,'Annex 2 EHV charges'!$A:$O,7,0))</f>
        <v/>
      </c>
      <c r="E148" s="69" t="str">
        <f>IFERROR(IF(VLOOKUP($A148,'Annex 2 EHV charges'!$A:$O,8,FALSE)=0,"",VLOOKUP($A148,'Annex 2 EHV charges'!$A:$O,8,FALSE)),"")</f>
        <v/>
      </c>
      <c r="F148" s="70" t="str">
        <f>IFERROR(IF(VLOOKUP($A148,'Annex 2 EHV charges'!$A:$O,9,FALSE)=0,"",VLOOKUP($A148,'Annex 2 EHV charges'!$A:$O,9,FALSE)),"")</f>
        <v/>
      </c>
      <c r="G148" s="70" t="str">
        <f>IFERROR(IF(VLOOKUP($A148,'Annex 2 EHV charges'!$A:$O,10,FALSE)=0,"",VLOOKUP($A148,'Annex 2 EHV charges'!$A:$O,10,FALSE)),"")</f>
        <v/>
      </c>
      <c r="H148" s="70" t="str">
        <f>IFERROR(IF(VLOOKUP($A148,'Annex 2 EHV charges'!$A:$O,11,FALSE)=0,"",VLOOKUP($A148,'Annex 2 EHV charges'!$A:$O,11,FALSE)),"")</f>
        <v/>
      </c>
    </row>
    <row r="149" spans="1:8" ht="30" customHeight="1" x14ac:dyDescent="0.2">
      <c r="A149" s="71" t="str">
        <f t="array" ref="A149">IFERROR(INDEX('Annex 2 EHV charges'!$A$11:$A$12, MATCH(0, IF(ISBLANK('Annex 2 EHV charges'!$A$11:$A$12),1, COUNTIF(A$4:$A148, 'Annex 2 EHV charges'!$A$11:$A$12)), 0)),"")</f>
        <v/>
      </c>
      <c r="B149" s="72" t="str">
        <f>IF($A149="","",VLOOKUP($A149,'Annex 2 EHV charges'!$A:$O,2,0))</f>
        <v/>
      </c>
      <c r="C149" s="73" t="str">
        <f>IF($A149="","",VLOOKUP($A149,'Annex 2 EHV charges'!$A:$O,3,0))</f>
        <v/>
      </c>
      <c r="D149" s="71" t="str">
        <f>IF($A149="","",VLOOKUP($A149,'Annex 2 EHV charges'!$A:$O,7,0))</f>
        <v/>
      </c>
      <c r="E149" s="69" t="str">
        <f>IFERROR(IF(VLOOKUP($A149,'Annex 2 EHV charges'!$A:$O,8,FALSE)=0,"",VLOOKUP($A149,'Annex 2 EHV charges'!$A:$O,8,FALSE)),"")</f>
        <v/>
      </c>
      <c r="F149" s="70" t="str">
        <f>IFERROR(IF(VLOOKUP($A149,'Annex 2 EHV charges'!$A:$O,9,FALSE)=0,"",VLOOKUP($A149,'Annex 2 EHV charges'!$A:$O,9,FALSE)),"")</f>
        <v/>
      </c>
      <c r="G149" s="70" t="str">
        <f>IFERROR(IF(VLOOKUP($A149,'Annex 2 EHV charges'!$A:$O,10,FALSE)=0,"",VLOOKUP($A149,'Annex 2 EHV charges'!$A:$O,10,FALSE)),"")</f>
        <v/>
      </c>
      <c r="H149" s="70" t="str">
        <f>IFERROR(IF(VLOOKUP($A149,'Annex 2 EHV charges'!$A:$O,11,FALSE)=0,"",VLOOKUP($A149,'Annex 2 EHV charges'!$A:$O,11,FALSE)),"")</f>
        <v/>
      </c>
    </row>
    <row r="150" spans="1:8" ht="30" customHeight="1" x14ac:dyDescent="0.2">
      <c r="A150" s="71" t="str">
        <f t="array" ref="A150">IFERROR(INDEX('Annex 2 EHV charges'!$A$11:$A$12, MATCH(0, IF(ISBLANK('Annex 2 EHV charges'!$A$11:$A$12),1, COUNTIF(A$4:$A149, 'Annex 2 EHV charges'!$A$11:$A$12)), 0)),"")</f>
        <v/>
      </c>
      <c r="B150" s="72" t="str">
        <f>IF($A150="","",VLOOKUP($A150,'Annex 2 EHV charges'!$A:$O,2,0))</f>
        <v/>
      </c>
      <c r="C150" s="73" t="str">
        <f>IF($A150="","",VLOOKUP($A150,'Annex 2 EHV charges'!$A:$O,3,0))</f>
        <v/>
      </c>
      <c r="D150" s="71" t="str">
        <f>IF($A150="","",VLOOKUP($A150,'Annex 2 EHV charges'!$A:$O,7,0))</f>
        <v/>
      </c>
      <c r="E150" s="69" t="str">
        <f>IFERROR(IF(VLOOKUP($A150,'Annex 2 EHV charges'!$A:$O,8,FALSE)=0,"",VLOOKUP($A150,'Annex 2 EHV charges'!$A:$O,8,FALSE)),"")</f>
        <v/>
      </c>
      <c r="F150" s="70" t="str">
        <f>IFERROR(IF(VLOOKUP($A150,'Annex 2 EHV charges'!$A:$O,9,FALSE)=0,"",VLOOKUP($A150,'Annex 2 EHV charges'!$A:$O,9,FALSE)),"")</f>
        <v/>
      </c>
      <c r="G150" s="70" t="str">
        <f>IFERROR(IF(VLOOKUP($A150,'Annex 2 EHV charges'!$A:$O,10,FALSE)=0,"",VLOOKUP($A150,'Annex 2 EHV charges'!$A:$O,10,FALSE)),"")</f>
        <v/>
      </c>
      <c r="H150" s="70" t="str">
        <f>IFERROR(IF(VLOOKUP($A150,'Annex 2 EHV charges'!$A:$O,11,FALSE)=0,"",VLOOKUP($A150,'Annex 2 EHV charges'!$A:$O,11,FALSE)),"")</f>
        <v/>
      </c>
    </row>
    <row r="151" spans="1:8" ht="30" customHeight="1" x14ac:dyDescent="0.2">
      <c r="A151" s="71" t="str">
        <f t="array" ref="A151">IFERROR(INDEX('Annex 2 EHV charges'!$A$11:$A$12, MATCH(0, IF(ISBLANK('Annex 2 EHV charges'!$A$11:$A$12),1, COUNTIF(A$4:$A150, 'Annex 2 EHV charges'!$A$11:$A$12)), 0)),"")</f>
        <v/>
      </c>
      <c r="B151" s="72" t="str">
        <f>IF($A151="","",VLOOKUP($A151,'Annex 2 EHV charges'!$A:$O,2,0))</f>
        <v/>
      </c>
      <c r="C151" s="73" t="str">
        <f>IF($A151="","",VLOOKUP($A151,'Annex 2 EHV charges'!$A:$O,3,0))</f>
        <v/>
      </c>
      <c r="D151" s="71" t="str">
        <f>IF($A151="","",VLOOKUP($A151,'Annex 2 EHV charges'!$A:$O,7,0))</f>
        <v/>
      </c>
      <c r="E151" s="69" t="str">
        <f>IFERROR(IF(VLOOKUP($A151,'Annex 2 EHV charges'!$A:$O,8,FALSE)=0,"",VLOOKUP($A151,'Annex 2 EHV charges'!$A:$O,8,FALSE)),"")</f>
        <v/>
      </c>
      <c r="F151" s="70" t="str">
        <f>IFERROR(IF(VLOOKUP($A151,'Annex 2 EHV charges'!$A:$O,9,FALSE)=0,"",VLOOKUP($A151,'Annex 2 EHV charges'!$A:$O,9,FALSE)),"")</f>
        <v/>
      </c>
      <c r="G151" s="70" t="str">
        <f>IFERROR(IF(VLOOKUP($A151,'Annex 2 EHV charges'!$A:$O,10,FALSE)=0,"",VLOOKUP($A151,'Annex 2 EHV charges'!$A:$O,10,FALSE)),"")</f>
        <v/>
      </c>
      <c r="H151" s="70" t="str">
        <f>IFERROR(IF(VLOOKUP($A151,'Annex 2 EHV charges'!$A:$O,11,FALSE)=0,"",VLOOKUP($A151,'Annex 2 EHV charges'!$A:$O,11,FALSE)),"")</f>
        <v/>
      </c>
    </row>
    <row r="152" spans="1:8" ht="30" customHeight="1" x14ac:dyDescent="0.2">
      <c r="A152" s="71" t="str">
        <f t="array" ref="A152">IFERROR(INDEX('Annex 2 EHV charges'!$A$11:$A$12, MATCH(0, IF(ISBLANK('Annex 2 EHV charges'!$A$11:$A$12),1, COUNTIF(A$4:$A151, 'Annex 2 EHV charges'!$A$11:$A$12)), 0)),"")</f>
        <v/>
      </c>
      <c r="B152" s="72" t="str">
        <f>IF($A152="","",VLOOKUP($A152,'Annex 2 EHV charges'!$A:$O,2,0))</f>
        <v/>
      </c>
      <c r="C152" s="73" t="str">
        <f>IF($A152="","",VLOOKUP($A152,'Annex 2 EHV charges'!$A:$O,3,0))</f>
        <v/>
      </c>
      <c r="D152" s="71" t="str">
        <f>IF($A152="","",VLOOKUP($A152,'Annex 2 EHV charges'!$A:$O,7,0))</f>
        <v/>
      </c>
      <c r="E152" s="69" t="str">
        <f>IFERROR(IF(VLOOKUP($A152,'Annex 2 EHV charges'!$A:$O,8,FALSE)=0,"",VLOOKUP($A152,'Annex 2 EHV charges'!$A:$O,8,FALSE)),"")</f>
        <v/>
      </c>
      <c r="F152" s="70" t="str">
        <f>IFERROR(IF(VLOOKUP($A152,'Annex 2 EHV charges'!$A:$O,9,FALSE)=0,"",VLOOKUP($A152,'Annex 2 EHV charges'!$A:$O,9,FALSE)),"")</f>
        <v/>
      </c>
      <c r="G152" s="70" t="str">
        <f>IFERROR(IF(VLOOKUP($A152,'Annex 2 EHV charges'!$A:$O,10,FALSE)=0,"",VLOOKUP($A152,'Annex 2 EHV charges'!$A:$O,10,FALSE)),"")</f>
        <v/>
      </c>
      <c r="H152" s="70" t="str">
        <f>IFERROR(IF(VLOOKUP($A152,'Annex 2 EHV charges'!$A:$O,11,FALSE)=0,"",VLOOKUP($A152,'Annex 2 EHV charges'!$A:$O,11,FALSE)),"")</f>
        <v/>
      </c>
    </row>
    <row r="153" spans="1:8" ht="30" customHeight="1" x14ac:dyDescent="0.2">
      <c r="A153" s="71" t="str">
        <f t="array" ref="A153">IFERROR(INDEX('Annex 2 EHV charges'!$A$11:$A$12, MATCH(0, IF(ISBLANK('Annex 2 EHV charges'!$A$11:$A$12),1, COUNTIF(A$4:$A152, 'Annex 2 EHV charges'!$A$11:$A$12)), 0)),"")</f>
        <v/>
      </c>
      <c r="B153" s="72" t="str">
        <f>IF($A153="","",VLOOKUP($A153,'Annex 2 EHV charges'!$A:$O,2,0))</f>
        <v/>
      </c>
      <c r="C153" s="73" t="str">
        <f>IF($A153="","",VLOOKUP($A153,'Annex 2 EHV charges'!$A:$O,3,0))</f>
        <v/>
      </c>
      <c r="D153" s="71" t="str">
        <f>IF($A153="","",VLOOKUP($A153,'Annex 2 EHV charges'!$A:$O,7,0))</f>
        <v/>
      </c>
      <c r="E153" s="69" t="str">
        <f>IFERROR(IF(VLOOKUP($A153,'Annex 2 EHV charges'!$A:$O,8,FALSE)=0,"",VLOOKUP($A153,'Annex 2 EHV charges'!$A:$O,8,FALSE)),"")</f>
        <v/>
      </c>
      <c r="F153" s="70" t="str">
        <f>IFERROR(IF(VLOOKUP($A153,'Annex 2 EHV charges'!$A:$O,9,FALSE)=0,"",VLOOKUP($A153,'Annex 2 EHV charges'!$A:$O,9,FALSE)),"")</f>
        <v/>
      </c>
      <c r="G153" s="70" t="str">
        <f>IFERROR(IF(VLOOKUP($A153,'Annex 2 EHV charges'!$A:$O,10,FALSE)=0,"",VLOOKUP($A153,'Annex 2 EHV charges'!$A:$O,10,FALSE)),"")</f>
        <v/>
      </c>
      <c r="H153" s="70" t="str">
        <f>IFERROR(IF(VLOOKUP($A153,'Annex 2 EHV charges'!$A:$O,11,FALSE)=0,"",VLOOKUP($A153,'Annex 2 EHV charges'!$A:$O,11,FALSE)),"")</f>
        <v/>
      </c>
    </row>
    <row r="154" spans="1:8" ht="30" customHeight="1" x14ac:dyDescent="0.2">
      <c r="A154" s="71" t="str">
        <f t="array" ref="A154">IFERROR(INDEX('Annex 2 EHV charges'!$A$11:$A$12, MATCH(0, IF(ISBLANK('Annex 2 EHV charges'!$A$11:$A$12),1, COUNTIF(A$4:$A153, 'Annex 2 EHV charges'!$A$11:$A$12)), 0)),"")</f>
        <v/>
      </c>
      <c r="B154" s="72" t="str">
        <f>IF($A154="","",VLOOKUP($A154,'Annex 2 EHV charges'!$A:$O,2,0))</f>
        <v/>
      </c>
      <c r="C154" s="73" t="str">
        <f>IF($A154="","",VLOOKUP($A154,'Annex 2 EHV charges'!$A:$O,3,0))</f>
        <v/>
      </c>
      <c r="D154" s="71" t="str">
        <f>IF($A154="","",VLOOKUP($A154,'Annex 2 EHV charges'!$A:$O,7,0))</f>
        <v/>
      </c>
      <c r="E154" s="69" t="str">
        <f>IFERROR(IF(VLOOKUP($A154,'Annex 2 EHV charges'!$A:$O,8,FALSE)=0,"",VLOOKUP($A154,'Annex 2 EHV charges'!$A:$O,8,FALSE)),"")</f>
        <v/>
      </c>
      <c r="F154" s="70" t="str">
        <f>IFERROR(IF(VLOOKUP($A154,'Annex 2 EHV charges'!$A:$O,9,FALSE)=0,"",VLOOKUP($A154,'Annex 2 EHV charges'!$A:$O,9,FALSE)),"")</f>
        <v/>
      </c>
      <c r="G154" s="70" t="str">
        <f>IFERROR(IF(VLOOKUP($A154,'Annex 2 EHV charges'!$A:$O,10,FALSE)=0,"",VLOOKUP($A154,'Annex 2 EHV charges'!$A:$O,10,FALSE)),"")</f>
        <v/>
      </c>
      <c r="H154" s="70" t="str">
        <f>IFERROR(IF(VLOOKUP($A154,'Annex 2 EHV charges'!$A:$O,11,FALSE)=0,"",VLOOKUP($A154,'Annex 2 EHV charges'!$A:$O,11,FALSE)),"")</f>
        <v/>
      </c>
    </row>
    <row r="155" spans="1:8" ht="30" customHeight="1" x14ac:dyDescent="0.2">
      <c r="A155" s="71" t="str">
        <f t="array" ref="A155">IFERROR(INDEX('Annex 2 EHV charges'!$A$11:$A$12, MATCH(0, IF(ISBLANK('Annex 2 EHV charges'!$A$11:$A$12),1, COUNTIF(A$4:$A154, 'Annex 2 EHV charges'!$A$11:$A$12)), 0)),"")</f>
        <v/>
      </c>
      <c r="B155" s="72" t="str">
        <f>IF($A155="","",VLOOKUP($A155,'Annex 2 EHV charges'!$A:$O,2,0))</f>
        <v/>
      </c>
      <c r="C155" s="73" t="str">
        <f>IF($A155="","",VLOOKUP($A155,'Annex 2 EHV charges'!$A:$O,3,0))</f>
        <v/>
      </c>
      <c r="D155" s="71" t="str">
        <f>IF($A155="","",VLOOKUP($A155,'Annex 2 EHV charges'!$A:$O,7,0))</f>
        <v/>
      </c>
      <c r="E155" s="69" t="str">
        <f>IFERROR(IF(VLOOKUP($A155,'Annex 2 EHV charges'!$A:$O,8,FALSE)=0,"",VLOOKUP($A155,'Annex 2 EHV charges'!$A:$O,8,FALSE)),"")</f>
        <v/>
      </c>
      <c r="F155" s="70" t="str">
        <f>IFERROR(IF(VLOOKUP($A155,'Annex 2 EHV charges'!$A:$O,9,FALSE)=0,"",VLOOKUP($A155,'Annex 2 EHV charges'!$A:$O,9,FALSE)),"")</f>
        <v/>
      </c>
      <c r="G155" s="70" t="str">
        <f>IFERROR(IF(VLOOKUP($A155,'Annex 2 EHV charges'!$A:$O,10,FALSE)=0,"",VLOOKUP($A155,'Annex 2 EHV charges'!$A:$O,10,FALSE)),"")</f>
        <v/>
      </c>
      <c r="H155" s="70" t="str">
        <f>IFERROR(IF(VLOOKUP($A155,'Annex 2 EHV charges'!$A:$O,11,FALSE)=0,"",VLOOKUP($A155,'Annex 2 EHV charges'!$A:$O,11,FALSE)),"")</f>
        <v/>
      </c>
    </row>
    <row r="156" spans="1:8" ht="30" customHeight="1" x14ac:dyDescent="0.2">
      <c r="A156" s="71" t="str">
        <f t="array" ref="A156">IFERROR(INDEX('Annex 2 EHV charges'!$A$11:$A$12, MATCH(0, IF(ISBLANK('Annex 2 EHV charges'!$A$11:$A$12),1, COUNTIF(A$4:$A155, 'Annex 2 EHV charges'!$A$11:$A$12)), 0)),"")</f>
        <v/>
      </c>
      <c r="B156" s="72" t="str">
        <f>IF($A156="","",VLOOKUP($A156,'Annex 2 EHV charges'!$A:$O,2,0))</f>
        <v/>
      </c>
      <c r="C156" s="73" t="str">
        <f>IF($A156="","",VLOOKUP($A156,'Annex 2 EHV charges'!$A:$O,3,0))</f>
        <v/>
      </c>
      <c r="D156" s="71" t="str">
        <f>IF($A156="","",VLOOKUP($A156,'Annex 2 EHV charges'!$A:$O,7,0))</f>
        <v/>
      </c>
      <c r="E156" s="69" t="str">
        <f>IFERROR(IF(VLOOKUP($A156,'Annex 2 EHV charges'!$A:$O,8,FALSE)=0,"",VLOOKUP($A156,'Annex 2 EHV charges'!$A:$O,8,FALSE)),"")</f>
        <v/>
      </c>
      <c r="F156" s="70" t="str">
        <f>IFERROR(IF(VLOOKUP($A156,'Annex 2 EHV charges'!$A:$O,9,FALSE)=0,"",VLOOKUP($A156,'Annex 2 EHV charges'!$A:$O,9,FALSE)),"")</f>
        <v/>
      </c>
      <c r="G156" s="70" t="str">
        <f>IFERROR(IF(VLOOKUP($A156,'Annex 2 EHV charges'!$A:$O,10,FALSE)=0,"",VLOOKUP($A156,'Annex 2 EHV charges'!$A:$O,10,FALSE)),"")</f>
        <v/>
      </c>
      <c r="H156" s="70" t="str">
        <f>IFERROR(IF(VLOOKUP($A156,'Annex 2 EHV charges'!$A:$O,11,FALSE)=0,"",VLOOKUP($A156,'Annex 2 EHV charges'!$A:$O,11,FALSE)),"")</f>
        <v/>
      </c>
    </row>
    <row r="157" spans="1:8" ht="30" customHeight="1" x14ac:dyDescent="0.2">
      <c r="A157" s="71" t="str">
        <f t="array" ref="A157">IFERROR(INDEX('Annex 2 EHV charges'!$A$11:$A$12, MATCH(0, IF(ISBLANK('Annex 2 EHV charges'!$A$11:$A$12),1, COUNTIF(A$4:$A156, 'Annex 2 EHV charges'!$A$11:$A$12)), 0)),"")</f>
        <v/>
      </c>
      <c r="B157" s="72" t="str">
        <f>IF($A157="","",VLOOKUP($A157,'Annex 2 EHV charges'!$A:$O,2,0))</f>
        <v/>
      </c>
      <c r="C157" s="73" t="str">
        <f>IF($A157="","",VLOOKUP($A157,'Annex 2 EHV charges'!$A:$O,3,0))</f>
        <v/>
      </c>
      <c r="D157" s="71" t="str">
        <f>IF($A157="","",VLOOKUP($A157,'Annex 2 EHV charges'!$A:$O,7,0))</f>
        <v/>
      </c>
      <c r="E157" s="69" t="str">
        <f>IFERROR(IF(VLOOKUP($A157,'Annex 2 EHV charges'!$A:$O,8,FALSE)=0,"",VLOOKUP($A157,'Annex 2 EHV charges'!$A:$O,8,FALSE)),"")</f>
        <v/>
      </c>
      <c r="F157" s="70" t="str">
        <f>IFERROR(IF(VLOOKUP($A157,'Annex 2 EHV charges'!$A:$O,9,FALSE)=0,"",VLOOKUP($A157,'Annex 2 EHV charges'!$A:$O,9,FALSE)),"")</f>
        <v/>
      </c>
      <c r="G157" s="70" t="str">
        <f>IFERROR(IF(VLOOKUP($A157,'Annex 2 EHV charges'!$A:$O,10,FALSE)=0,"",VLOOKUP($A157,'Annex 2 EHV charges'!$A:$O,10,FALSE)),"")</f>
        <v/>
      </c>
      <c r="H157" s="70" t="str">
        <f>IFERROR(IF(VLOOKUP($A157,'Annex 2 EHV charges'!$A:$O,11,FALSE)=0,"",VLOOKUP($A157,'Annex 2 EHV charges'!$A:$O,11,FALSE)),"")</f>
        <v/>
      </c>
    </row>
    <row r="158" spans="1:8" ht="30" customHeight="1" x14ac:dyDescent="0.2">
      <c r="A158" s="71" t="str">
        <f t="array" ref="A158">IFERROR(INDEX('Annex 2 EHV charges'!$A$11:$A$12, MATCH(0, IF(ISBLANK('Annex 2 EHV charges'!$A$11:$A$12),1, COUNTIF(A$4:$A157, 'Annex 2 EHV charges'!$A$11:$A$12)), 0)),"")</f>
        <v/>
      </c>
      <c r="B158" s="72" t="str">
        <f>IF($A158="","",VLOOKUP($A158,'Annex 2 EHV charges'!$A:$O,2,0))</f>
        <v/>
      </c>
      <c r="C158" s="73" t="str">
        <f>IF($A158="","",VLOOKUP($A158,'Annex 2 EHV charges'!$A:$O,3,0))</f>
        <v/>
      </c>
      <c r="D158" s="71" t="str">
        <f>IF($A158="","",VLOOKUP($A158,'Annex 2 EHV charges'!$A:$O,7,0))</f>
        <v/>
      </c>
      <c r="E158" s="69" t="str">
        <f>IFERROR(IF(VLOOKUP($A158,'Annex 2 EHV charges'!$A:$O,8,FALSE)=0,"",VLOOKUP($A158,'Annex 2 EHV charges'!$A:$O,8,FALSE)),"")</f>
        <v/>
      </c>
      <c r="F158" s="70" t="str">
        <f>IFERROR(IF(VLOOKUP($A158,'Annex 2 EHV charges'!$A:$O,9,FALSE)=0,"",VLOOKUP($A158,'Annex 2 EHV charges'!$A:$O,9,FALSE)),"")</f>
        <v/>
      </c>
      <c r="G158" s="70" t="str">
        <f>IFERROR(IF(VLOOKUP($A158,'Annex 2 EHV charges'!$A:$O,10,FALSE)=0,"",VLOOKUP($A158,'Annex 2 EHV charges'!$A:$O,10,FALSE)),"")</f>
        <v/>
      </c>
      <c r="H158" s="70" t="str">
        <f>IFERROR(IF(VLOOKUP($A158,'Annex 2 EHV charges'!$A:$O,11,FALSE)=0,"",VLOOKUP($A158,'Annex 2 EHV charges'!$A:$O,11,FALSE)),"")</f>
        <v/>
      </c>
    </row>
    <row r="159" spans="1:8" ht="30" customHeight="1" x14ac:dyDescent="0.2">
      <c r="A159" s="71" t="str">
        <f t="array" ref="A159">IFERROR(INDEX('Annex 2 EHV charges'!$A$11:$A$12, MATCH(0, IF(ISBLANK('Annex 2 EHV charges'!$A$11:$A$12),1, COUNTIF(A$4:$A158, 'Annex 2 EHV charges'!$A$11:$A$12)), 0)),"")</f>
        <v/>
      </c>
      <c r="B159" s="72" t="str">
        <f>IF($A159="","",VLOOKUP($A159,'Annex 2 EHV charges'!$A:$O,2,0))</f>
        <v/>
      </c>
      <c r="C159" s="73" t="str">
        <f>IF($A159="","",VLOOKUP($A159,'Annex 2 EHV charges'!$A:$O,3,0))</f>
        <v/>
      </c>
      <c r="D159" s="71" t="str">
        <f>IF($A159="","",VLOOKUP($A159,'Annex 2 EHV charges'!$A:$O,7,0))</f>
        <v/>
      </c>
      <c r="E159" s="69" t="str">
        <f>IFERROR(IF(VLOOKUP($A159,'Annex 2 EHV charges'!$A:$O,8,FALSE)=0,"",VLOOKUP($A159,'Annex 2 EHV charges'!$A:$O,8,FALSE)),"")</f>
        <v/>
      </c>
      <c r="F159" s="70" t="str">
        <f>IFERROR(IF(VLOOKUP($A159,'Annex 2 EHV charges'!$A:$O,9,FALSE)=0,"",VLOOKUP($A159,'Annex 2 EHV charges'!$A:$O,9,FALSE)),"")</f>
        <v/>
      </c>
      <c r="G159" s="70" t="str">
        <f>IFERROR(IF(VLOOKUP($A159,'Annex 2 EHV charges'!$A:$O,10,FALSE)=0,"",VLOOKUP($A159,'Annex 2 EHV charges'!$A:$O,10,FALSE)),"")</f>
        <v/>
      </c>
      <c r="H159" s="70" t="str">
        <f>IFERROR(IF(VLOOKUP($A159,'Annex 2 EHV charges'!$A:$O,11,FALSE)=0,"",VLOOKUP($A159,'Annex 2 EHV charges'!$A:$O,11,FALSE)),"")</f>
        <v/>
      </c>
    </row>
    <row r="160" spans="1:8" ht="30" customHeight="1" x14ac:dyDescent="0.2">
      <c r="A160" s="71" t="str">
        <f t="array" ref="A160">IFERROR(INDEX('Annex 2 EHV charges'!$A$11:$A$12, MATCH(0, IF(ISBLANK('Annex 2 EHV charges'!$A$11:$A$12),1, COUNTIF(A$4:$A159, 'Annex 2 EHV charges'!$A$11:$A$12)), 0)),"")</f>
        <v/>
      </c>
      <c r="B160" s="72" t="str">
        <f>IF($A160="","",VLOOKUP($A160,'Annex 2 EHV charges'!$A:$O,2,0))</f>
        <v/>
      </c>
      <c r="C160" s="73" t="str">
        <f>IF($A160="","",VLOOKUP($A160,'Annex 2 EHV charges'!$A:$O,3,0))</f>
        <v/>
      </c>
      <c r="D160" s="71" t="str">
        <f>IF($A160="","",VLOOKUP($A160,'Annex 2 EHV charges'!$A:$O,7,0))</f>
        <v/>
      </c>
      <c r="E160" s="69" t="str">
        <f>IFERROR(IF(VLOOKUP($A160,'Annex 2 EHV charges'!$A:$O,8,FALSE)=0,"",VLOOKUP($A160,'Annex 2 EHV charges'!$A:$O,8,FALSE)),"")</f>
        <v/>
      </c>
      <c r="F160" s="70" t="str">
        <f>IFERROR(IF(VLOOKUP($A160,'Annex 2 EHV charges'!$A:$O,9,FALSE)=0,"",VLOOKUP($A160,'Annex 2 EHV charges'!$A:$O,9,FALSE)),"")</f>
        <v/>
      </c>
      <c r="G160" s="70" t="str">
        <f>IFERROR(IF(VLOOKUP($A160,'Annex 2 EHV charges'!$A:$O,10,FALSE)=0,"",VLOOKUP($A160,'Annex 2 EHV charges'!$A:$O,10,FALSE)),"")</f>
        <v/>
      </c>
      <c r="H160" s="70" t="str">
        <f>IFERROR(IF(VLOOKUP($A160,'Annex 2 EHV charges'!$A:$O,11,FALSE)=0,"",VLOOKUP($A160,'Annex 2 EHV charges'!$A:$O,11,FALSE)),"")</f>
        <v/>
      </c>
    </row>
    <row r="161" spans="1:8" ht="30" customHeight="1" x14ac:dyDescent="0.2">
      <c r="A161" s="71" t="str">
        <f t="array" ref="A161">IFERROR(INDEX('Annex 2 EHV charges'!$A$11:$A$12, MATCH(0, IF(ISBLANK('Annex 2 EHV charges'!$A$11:$A$12),1, COUNTIF(A$4:$A160, 'Annex 2 EHV charges'!$A$11:$A$12)), 0)),"")</f>
        <v/>
      </c>
      <c r="B161" s="72" t="str">
        <f>IF($A161="","",VLOOKUP($A161,'Annex 2 EHV charges'!$A:$O,2,0))</f>
        <v/>
      </c>
      <c r="C161" s="73" t="str">
        <f>IF($A161="","",VLOOKUP($A161,'Annex 2 EHV charges'!$A:$O,3,0))</f>
        <v/>
      </c>
      <c r="D161" s="71" t="str">
        <f>IF($A161="","",VLOOKUP($A161,'Annex 2 EHV charges'!$A:$O,7,0))</f>
        <v/>
      </c>
      <c r="E161" s="69" t="str">
        <f>IFERROR(IF(VLOOKUP($A161,'Annex 2 EHV charges'!$A:$O,8,FALSE)=0,"",VLOOKUP($A161,'Annex 2 EHV charges'!$A:$O,8,FALSE)),"")</f>
        <v/>
      </c>
      <c r="F161" s="70" t="str">
        <f>IFERROR(IF(VLOOKUP($A161,'Annex 2 EHV charges'!$A:$O,9,FALSE)=0,"",VLOOKUP($A161,'Annex 2 EHV charges'!$A:$O,9,FALSE)),"")</f>
        <v/>
      </c>
      <c r="G161" s="70" t="str">
        <f>IFERROR(IF(VLOOKUP($A161,'Annex 2 EHV charges'!$A:$O,10,FALSE)=0,"",VLOOKUP($A161,'Annex 2 EHV charges'!$A:$O,10,FALSE)),"")</f>
        <v/>
      </c>
      <c r="H161" s="70" t="str">
        <f>IFERROR(IF(VLOOKUP($A161,'Annex 2 EHV charges'!$A:$O,11,FALSE)=0,"",VLOOKUP($A161,'Annex 2 EHV charges'!$A:$O,11,FALSE)),"")</f>
        <v/>
      </c>
    </row>
    <row r="162" spans="1:8" ht="30" customHeight="1" x14ac:dyDescent="0.2">
      <c r="A162" s="71" t="str">
        <f t="array" ref="A162">IFERROR(INDEX('Annex 2 EHV charges'!$A$11:$A$12, MATCH(0, IF(ISBLANK('Annex 2 EHV charges'!$A$11:$A$12),1, COUNTIF(A$4:$A161, 'Annex 2 EHV charges'!$A$11:$A$12)), 0)),"")</f>
        <v/>
      </c>
      <c r="B162" s="72" t="str">
        <f>IF($A162="","",VLOOKUP($A162,'Annex 2 EHV charges'!$A:$O,2,0))</f>
        <v/>
      </c>
      <c r="C162" s="73" t="str">
        <f>IF($A162="","",VLOOKUP($A162,'Annex 2 EHV charges'!$A:$O,3,0))</f>
        <v/>
      </c>
      <c r="D162" s="71" t="str">
        <f>IF($A162="","",VLOOKUP($A162,'Annex 2 EHV charges'!$A:$O,7,0))</f>
        <v/>
      </c>
      <c r="E162" s="69" t="str">
        <f>IFERROR(IF(VLOOKUP($A162,'Annex 2 EHV charges'!$A:$O,8,FALSE)=0,"",VLOOKUP($A162,'Annex 2 EHV charges'!$A:$O,8,FALSE)),"")</f>
        <v/>
      </c>
      <c r="F162" s="70" t="str">
        <f>IFERROR(IF(VLOOKUP($A162,'Annex 2 EHV charges'!$A:$O,9,FALSE)=0,"",VLOOKUP($A162,'Annex 2 EHV charges'!$A:$O,9,FALSE)),"")</f>
        <v/>
      </c>
      <c r="G162" s="70" t="str">
        <f>IFERROR(IF(VLOOKUP($A162,'Annex 2 EHV charges'!$A:$O,10,FALSE)=0,"",VLOOKUP($A162,'Annex 2 EHV charges'!$A:$O,10,FALSE)),"")</f>
        <v/>
      </c>
      <c r="H162" s="70" t="str">
        <f>IFERROR(IF(VLOOKUP($A162,'Annex 2 EHV charges'!$A:$O,11,FALSE)=0,"",VLOOKUP($A162,'Annex 2 EHV charges'!$A:$O,11,FALSE)),"")</f>
        <v/>
      </c>
    </row>
    <row r="163" spans="1:8" ht="30" customHeight="1" x14ac:dyDescent="0.2">
      <c r="A163" s="71" t="str">
        <f t="array" ref="A163">IFERROR(INDEX('Annex 2 EHV charges'!$A$11:$A$12, MATCH(0, IF(ISBLANK('Annex 2 EHV charges'!$A$11:$A$12),1, COUNTIF(A$4:$A162, 'Annex 2 EHV charges'!$A$11:$A$12)), 0)),"")</f>
        <v/>
      </c>
      <c r="B163" s="72" t="str">
        <f>IF($A163="","",VLOOKUP($A163,'Annex 2 EHV charges'!$A:$O,2,0))</f>
        <v/>
      </c>
      <c r="C163" s="73" t="str">
        <f>IF($A163="","",VLOOKUP($A163,'Annex 2 EHV charges'!$A:$O,3,0))</f>
        <v/>
      </c>
      <c r="D163" s="71" t="str">
        <f>IF($A163="","",VLOOKUP($A163,'Annex 2 EHV charges'!$A:$O,7,0))</f>
        <v/>
      </c>
      <c r="E163" s="69" t="str">
        <f>IFERROR(IF(VLOOKUP($A163,'Annex 2 EHV charges'!$A:$O,8,FALSE)=0,"",VLOOKUP($A163,'Annex 2 EHV charges'!$A:$O,8,FALSE)),"")</f>
        <v/>
      </c>
      <c r="F163" s="70" t="str">
        <f>IFERROR(IF(VLOOKUP($A163,'Annex 2 EHV charges'!$A:$O,9,FALSE)=0,"",VLOOKUP($A163,'Annex 2 EHV charges'!$A:$O,9,FALSE)),"")</f>
        <v/>
      </c>
      <c r="G163" s="70" t="str">
        <f>IFERROR(IF(VLOOKUP($A163,'Annex 2 EHV charges'!$A:$O,10,FALSE)=0,"",VLOOKUP($A163,'Annex 2 EHV charges'!$A:$O,10,FALSE)),"")</f>
        <v/>
      </c>
      <c r="H163" s="70" t="str">
        <f>IFERROR(IF(VLOOKUP($A163,'Annex 2 EHV charges'!$A:$O,11,FALSE)=0,"",VLOOKUP($A163,'Annex 2 EHV charges'!$A:$O,11,FALSE)),"")</f>
        <v/>
      </c>
    </row>
    <row r="164" spans="1:8" ht="30" customHeight="1" x14ac:dyDescent="0.2">
      <c r="A164" s="71" t="str">
        <f t="array" ref="A164">IFERROR(INDEX('Annex 2 EHV charges'!$A$11:$A$12, MATCH(0, IF(ISBLANK('Annex 2 EHV charges'!$A$11:$A$12),1, COUNTIF(A$4:$A163, 'Annex 2 EHV charges'!$A$11:$A$12)), 0)),"")</f>
        <v/>
      </c>
      <c r="B164" s="72" t="str">
        <f>IF($A164="","",VLOOKUP($A164,'Annex 2 EHV charges'!$A:$O,2,0))</f>
        <v/>
      </c>
      <c r="C164" s="73" t="str">
        <f>IF($A164="","",VLOOKUP($A164,'Annex 2 EHV charges'!$A:$O,3,0))</f>
        <v/>
      </c>
      <c r="D164" s="71" t="str">
        <f>IF($A164="","",VLOOKUP($A164,'Annex 2 EHV charges'!$A:$O,7,0))</f>
        <v/>
      </c>
      <c r="E164" s="69" t="str">
        <f>IFERROR(IF(VLOOKUP($A164,'Annex 2 EHV charges'!$A:$O,8,FALSE)=0,"",VLOOKUP($A164,'Annex 2 EHV charges'!$A:$O,8,FALSE)),"")</f>
        <v/>
      </c>
      <c r="F164" s="70" t="str">
        <f>IFERROR(IF(VLOOKUP($A164,'Annex 2 EHV charges'!$A:$O,9,FALSE)=0,"",VLOOKUP($A164,'Annex 2 EHV charges'!$A:$O,9,FALSE)),"")</f>
        <v/>
      </c>
      <c r="G164" s="70" t="str">
        <f>IFERROR(IF(VLOOKUP($A164,'Annex 2 EHV charges'!$A:$O,10,FALSE)=0,"",VLOOKUP($A164,'Annex 2 EHV charges'!$A:$O,10,FALSE)),"")</f>
        <v/>
      </c>
      <c r="H164" s="70" t="str">
        <f>IFERROR(IF(VLOOKUP($A164,'Annex 2 EHV charges'!$A:$O,11,FALSE)=0,"",VLOOKUP($A164,'Annex 2 EHV charges'!$A:$O,11,FALSE)),"")</f>
        <v/>
      </c>
    </row>
    <row r="165" spans="1:8" ht="30" customHeight="1" x14ac:dyDescent="0.2">
      <c r="A165" s="71" t="str">
        <f t="array" ref="A165">IFERROR(INDEX('Annex 2 EHV charges'!$A$11:$A$12, MATCH(0, IF(ISBLANK('Annex 2 EHV charges'!$A$11:$A$12),1, COUNTIF(A$4:$A164, 'Annex 2 EHV charges'!$A$11:$A$12)), 0)),"")</f>
        <v/>
      </c>
      <c r="B165" s="72" t="str">
        <f>IF($A165="","",VLOOKUP($A165,'Annex 2 EHV charges'!$A:$O,2,0))</f>
        <v/>
      </c>
      <c r="C165" s="73" t="str">
        <f>IF($A165="","",VLOOKUP($A165,'Annex 2 EHV charges'!$A:$O,3,0))</f>
        <v/>
      </c>
      <c r="D165" s="71" t="str">
        <f>IF($A165="","",VLOOKUP($A165,'Annex 2 EHV charges'!$A:$O,7,0))</f>
        <v/>
      </c>
      <c r="E165" s="69" t="str">
        <f>IFERROR(IF(VLOOKUP($A165,'Annex 2 EHV charges'!$A:$O,8,FALSE)=0,"",VLOOKUP($A165,'Annex 2 EHV charges'!$A:$O,8,FALSE)),"")</f>
        <v/>
      </c>
      <c r="F165" s="70" t="str">
        <f>IFERROR(IF(VLOOKUP($A165,'Annex 2 EHV charges'!$A:$O,9,FALSE)=0,"",VLOOKUP($A165,'Annex 2 EHV charges'!$A:$O,9,FALSE)),"")</f>
        <v/>
      </c>
      <c r="G165" s="70" t="str">
        <f>IFERROR(IF(VLOOKUP($A165,'Annex 2 EHV charges'!$A:$O,10,FALSE)=0,"",VLOOKUP($A165,'Annex 2 EHV charges'!$A:$O,10,FALSE)),"")</f>
        <v/>
      </c>
      <c r="H165" s="70" t="str">
        <f>IFERROR(IF(VLOOKUP($A165,'Annex 2 EHV charges'!$A:$O,11,FALSE)=0,"",VLOOKUP($A165,'Annex 2 EHV charges'!$A:$O,11,FALSE)),"")</f>
        <v/>
      </c>
    </row>
    <row r="166" spans="1:8" ht="30" customHeight="1" x14ac:dyDescent="0.2">
      <c r="A166" s="71" t="str">
        <f t="array" ref="A166">IFERROR(INDEX('Annex 2 EHV charges'!$A$11:$A$12, MATCH(0, IF(ISBLANK('Annex 2 EHV charges'!$A$11:$A$12),1, COUNTIF(A$4:$A165, 'Annex 2 EHV charges'!$A$11:$A$12)), 0)),"")</f>
        <v/>
      </c>
      <c r="B166" s="72" t="str">
        <f>IF($A166="","",VLOOKUP($A166,'Annex 2 EHV charges'!$A:$O,2,0))</f>
        <v/>
      </c>
      <c r="C166" s="73" t="str">
        <f>IF($A166="","",VLOOKUP($A166,'Annex 2 EHV charges'!$A:$O,3,0))</f>
        <v/>
      </c>
      <c r="D166" s="71" t="str">
        <f>IF($A166="","",VLOOKUP($A166,'Annex 2 EHV charges'!$A:$O,7,0))</f>
        <v/>
      </c>
      <c r="E166" s="69" t="str">
        <f>IFERROR(IF(VLOOKUP($A166,'Annex 2 EHV charges'!$A:$O,8,FALSE)=0,"",VLOOKUP($A166,'Annex 2 EHV charges'!$A:$O,8,FALSE)),"")</f>
        <v/>
      </c>
      <c r="F166" s="70" t="str">
        <f>IFERROR(IF(VLOOKUP($A166,'Annex 2 EHV charges'!$A:$O,9,FALSE)=0,"",VLOOKUP($A166,'Annex 2 EHV charges'!$A:$O,9,FALSE)),"")</f>
        <v/>
      </c>
      <c r="G166" s="70" t="str">
        <f>IFERROR(IF(VLOOKUP($A166,'Annex 2 EHV charges'!$A:$O,10,FALSE)=0,"",VLOOKUP($A166,'Annex 2 EHV charges'!$A:$O,10,FALSE)),"")</f>
        <v/>
      </c>
      <c r="H166" s="70" t="str">
        <f>IFERROR(IF(VLOOKUP($A166,'Annex 2 EHV charges'!$A:$O,11,FALSE)=0,"",VLOOKUP($A166,'Annex 2 EHV charges'!$A:$O,11,FALSE)),"")</f>
        <v/>
      </c>
    </row>
    <row r="167" spans="1:8" ht="30" customHeight="1" x14ac:dyDescent="0.2">
      <c r="A167" s="71" t="str">
        <f t="array" ref="A167">IFERROR(INDEX('Annex 2 EHV charges'!$A$11:$A$12, MATCH(0, IF(ISBLANK('Annex 2 EHV charges'!$A$11:$A$12),1, COUNTIF(A$4:$A166, 'Annex 2 EHV charges'!$A$11:$A$12)), 0)),"")</f>
        <v/>
      </c>
      <c r="B167" s="72" t="str">
        <f>IF($A167="","",VLOOKUP($A167,'Annex 2 EHV charges'!$A:$O,2,0))</f>
        <v/>
      </c>
      <c r="C167" s="73" t="str">
        <f>IF($A167="","",VLOOKUP($A167,'Annex 2 EHV charges'!$A:$O,3,0))</f>
        <v/>
      </c>
      <c r="D167" s="71" t="str">
        <f>IF($A167="","",VLOOKUP($A167,'Annex 2 EHV charges'!$A:$O,7,0))</f>
        <v/>
      </c>
      <c r="E167" s="69" t="str">
        <f>IFERROR(IF(VLOOKUP($A167,'Annex 2 EHV charges'!$A:$O,8,FALSE)=0,"",VLOOKUP($A167,'Annex 2 EHV charges'!$A:$O,8,FALSE)),"")</f>
        <v/>
      </c>
      <c r="F167" s="70" t="str">
        <f>IFERROR(IF(VLOOKUP($A167,'Annex 2 EHV charges'!$A:$O,9,FALSE)=0,"",VLOOKUP($A167,'Annex 2 EHV charges'!$A:$O,9,FALSE)),"")</f>
        <v/>
      </c>
      <c r="G167" s="70" t="str">
        <f>IFERROR(IF(VLOOKUP($A167,'Annex 2 EHV charges'!$A:$O,10,FALSE)=0,"",VLOOKUP($A167,'Annex 2 EHV charges'!$A:$O,10,FALSE)),"")</f>
        <v/>
      </c>
      <c r="H167" s="70" t="str">
        <f>IFERROR(IF(VLOOKUP($A167,'Annex 2 EHV charges'!$A:$O,11,FALSE)=0,"",VLOOKUP($A167,'Annex 2 EHV charges'!$A:$O,11,FALSE)),"")</f>
        <v/>
      </c>
    </row>
    <row r="168" spans="1:8" ht="30" customHeight="1" x14ac:dyDescent="0.2">
      <c r="A168" s="71" t="str">
        <f t="array" ref="A168">IFERROR(INDEX('Annex 2 EHV charges'!$A$11:$A$12, MATCH(0, IF(ISBLANK('Annex 2 EHV charges'!$A$11:$A$12),1, COUNTIF(A$4:$A167, 'Annex 2 EHV charges'!$A$11:$A$12)), 0)),"")</f>
        <v/>
      </c>
      <c r="B168" s="72" t="str">
        <f>IF($A168="","",VLOOKUP($A168,'Annex 2 EHV charges'!$A:$O,2,0))</f>
        <v/>
      </c>
      <c r="C168" s="73" t="str">
        <f>IF($A168="","",VLOOKUP($A168,'Annex 2 EHV charges'!$A:$O,3,0))</f>
        <v/>
      </c>
      <c r="D168" s="71" t="str">
        <f>IF($A168="","",VLOOKUP($A168,'Annex 2 EHV charges'!$A:$O,7,0))</f>
        <v/>
      </c>
      <c r="E168" s="69" t="str">
        <f>IFERROR(IF(VLOOKUP($A168,'Annex 2 EHV charges'!$A:$O,8,FALSE)=0,"",VLOOKUP($A168,'Annex 2 EHV charges'!$A:$O,8,FALSE)),"")</f>
        <v/>
      </c>
      <c r="F168" s="70" t="str">
        <f>IFERROR(IF(VLOOKUP($A168,'Annex 2 EHV charges'!$A:$O,9,FALSE)=0,"",VLOOKUP($A168,'Annex 2 EHV charges'!$A:$O,9,FALSE)),"")</f>
        <v/>
      </c>
      <c r="G168" s="70" t="str">
        <f>IFERROR(IF(VLOOKUP($A168,'Annex 2 EHV charges'!$A:$O,10,FALSE)=0,"",VLOOKUP($A168,'Annex 2 EHV charges'!$A:$O,10,FALSE)),"")</f>
        <v/>
      </c>
      <c r="H168" s="70" t="str">
        <f>IFERROR(IF(VLOOKUP($A168,'Annex 2 EHV charges'!$A:$O,11,FALSE)=0,"",VLOOKUP($A168,'Annex 2 EHV charges'!$A:$O,11,FALSE)),"")</f>
        <v/>
      </c>
    </row>
    <row r="169" spans="1:8" ht="30" customHeight="1" x14ac:dyDescent="0.2">
      <c r="A169" s="71" t="str">
        <f t="array" ref="A169">IFERROR(INDEX('Annex 2 EHV charges'!$A$11:$A$12, MATCH(0, IF(ISBLANK('Annex 2 EHV charges'!$A$11:$A$12),1, COUNTIF(A$4:$A168, 'Annex 2 EHV charges'!$A$11:$A$12)), 0)),"")</f>
        <v/>
      </c>
      <c r="B169" s="72" t="str">
        <f>IF($A169="","",VLOOKUP($A169,'Annex 2 EHV charges'!$A:$O,2,0))</f>
        <v/>
      </c>
      <c r="C169" s="73" t="str">
        <f>IF($A169="","",VLOOKUP($A169,'Annex 2 EHV charges'!$A:$O,3,0))</f>
        <v/>
      </c>
      <c r="D169" s="71" t="str">
        <f>IF($A169="","",VLOOKUP($A169,'Annex 2 EHV charges'!$A:$O,7,0))</f>
        <v/>
      </c>
      <c r="E169" s="69" t="str">
        <f>IFERROR(IF(VLOOKUP($A169,'Annex 2 EHV charges'!$A:$O,8,FALSE)=0,"",VLOOKUP($A169,'Annex 2 EHV charges'!$A:$O,8,FALSE)),"")</f>
        <v/>
      </c>
      <c r="F169" s="70" t="str">
        <f>IFERROR(IF(VLOOKUP($A169,'Annex 2 EHV charges'!$A:$O,9,FALSE)=0,"",VLOOKUP($A169,'Annex 2 EHV charges'!$A:$O,9,FALSE)),"")</f>
        <v/>
      </c>
      <c r="G169" s="70" t="str">
        <f>IFERROR(IF(VLOOKUP($A169,'Annex 2 EHV charges'!$A:$O,10,FALSE)=0,"",VLOOKUP($A169,'Annex 2 EHV charges'!$A:$O,10,FALSE)),"")</f>
        <v/>
      </c>
      <c r="H169" s="70" t="str">
        <f>IFERROR(IF(VLOOKUP($A169,'Annex 2 EHV charges'!$A:$O,11,FALSE)=0,"",VLOOKUP($A169,'Annex 2 EHV charges'!$A:$O,11,FALSE)),"")</f>
        <v/>
      </c>
    </row>
    <row r="170" spans="1:8" ht="30" customHeight="1" x14ac:dyDescent="0.2">
      <c r="A170" s="71" t="str">
        <f t="array" ref="A170">IFERROR(INDEX('Annex 2 EHV charges'!$A$11:$A$12, MATCH(0, IF(ISBLANK('Annex 2 EHV charges'!$A$11:$A$12),1, COUNTIF(A$4:$A169, 'Annex 2 EHV charges'!$A$11:$A$12)), 0)),"")</f>
        <v/>
      </c>
      <c r="B170" s="72" t="str">
        <f>IF($A170="","",VLOOKUP($A170,'Annex 2 EHV charges'!$A:$O,2,0))</f>
        <v/>
      </c>
      <c r="C170" s="73" t="str">
        <f>IF($A170="","",VLOOKUP($A170,'Annex 2 EHV charges'!$A:$O,3,0))</f>
        <v/>
      </c>
      <c r="D170" s="71" t="str">
        <f>IF($A170="","",VLOOKUP($A170,'Annex 2 EHV charges'!$A:$O,7,0))</f>
        <v/>
      </c>
      <c r="E170" s="69" t="str">
        <f>IFERROR(IF(VLOOKUP($A170,'Annex 2 EHV charges'!$A:$O,8,FALSE)=0,"",VLOOKUP($A170,'Annex 2 EHV charges'!$A:$O,8,FALSE)),"")</f>
        <v/>
      </c>
      <c r="F170" s="70" t="str">
        <f>IFERROR(IF(VLOOKUP($A170,'Annex 2 EHV charges'!$A:$O,9,FALSE)=0,"",VLOOKUP($A170,'Annex 2 EHV charges'!$A:$O,9,FALSE)),"")</f>
        <v/>
      </c>
      <c r="G170" s="70" t="str">
        <f>IFERROR(IF(VLOOKUP($A170,'Annex 2 EHV charges'!$A:$O,10,FALSE)=0,"",VLOOKUP($A170,'Annex 2 EHV charges'!$A:$O,10,FALSE)),"")</f>
        <v/>
      </c>
      <c r="H170" s="70" t="str">
        <f>IFERROR(IF(VLOOKUP($A170,'Annex 2 EHV charges'!$A:$O,11,FALSE)=0,"",VLOOKUP($A170,'Annex 2 EHV charges'!$A:$O,11,FALSE)),"")</f>
        <v/>
      </c>
    </row>
    <row r="171" spans="1:8" ht="30" customHeight="1" x14ac:dyDescent="0.2">
      <c r="A171" s="71" t="str">
        <f t="array" ref="A171">IFERROR(INDEX('Annex 2 EHV charges'!$A$11:$A$12, MATCH(0, IF(ISBLANK('Annex 2 EHV charges'!$A$11:$A$12),1, COUNTIF(A$4:$A170, 'Annex 2 EHV charges'!$A$11:$A$12)), 0)),"")</f>
        <v/>
      </c>
      <c r="B171" s="72" t="str">
        <f>IF($A171="","",VLOOKUP($A171,'Annex 2 EHV charges'!$A:$O,2,0))</f>
        <v/>
      </c>
      <c r="C171" s="73" t="str">
        <f>IF($A171="","",VLOOKUP($A171,'Annex 2 EHV charges'!$A:$O,3,0))</f>
        <v/>
      </c>
      <c r="D171" s="71" t="str">
        <f>IF($A171="","",VLOOKUP($A171,'Annex 2 EHV charges'!$A:$O,7,0))</f>
        <v/>
      </c>
      <c r="E171" s="69" t="str">
        <f>IFERROR(IF(VLOOKUP($A171,'Annex 2 EHV charges'!$A:$O,8,FALSE)=0,"",VLOOKUP($A171,'Annex 2 EHV charges'!$A:$O,8,FALSE)),"")</f>
        <v/>
      </c>
      <c r="F171" s="70" t="str">
        <f>IFERROR(IF(VLOOKUP($A171,'Annex 2 EHV charges'!$A:$O,9,FALSE)=0,"",VLOOKUP($A171,'Annex 2 EHV charges'!$A:$O,9,FALSE)),"")</f>
        <v/>
      </c>
      <c r="G171" s="70" t="str">
        <f>IFERROR(IF(VLOOKUP($A171,'Annex 2 EHV charges'!$A:$O,10,FALSE)=0,"",VLOOKUP($A171,'Annex 2 EHV charges'!$A:$O,10,FALSE)),"")</f>
        <v/>
      </c>
      <c r="H171" s="70" t="str">
        <f>IFERROR(IF(VLOOKUP($A171,'Annex 2 EHV charges'!$A:$O,11,FALSE)=0,"",VLOOKUP($A171,'Annex 2 EHV charges'!$A:$O,11,FALSE)),"")</f>
        <v/>
      </c>
    </row>
    <row r="172" spans="1:8" ht="30" customHeight="1" x14ac:dyDescent="0.2">
      <c r="A172" s="71" t="str">
        <f t="array" ref="A172">IFERROR(INDEX('Annex 2 EHV charges'!$A$11:$A$12, MATCH(0, IF(ISBLANK('Annex 2 EHV charges'!$A$11:$A$12),1, COUNTIF(A$4:$A171, 'Annex 2 EHV charges'!$A$11:$A$12)), 0)),"")</f>
        <v/>
      </c>
      <c r="B172" s="72" t="str">
        <f>IF($A172="","",VLOOKUP($A172,'Annex 2 EHV charges'!$A:$O,2,0))</f>
        <v/>
      </c>
      <c r="C172" s="73" t="str">
        <f>IF($A172="","",VLOOKUP($A172,'Annex 2 EHV charges'!$A:$O,3,0))</f>
        <v/>
      </c>
      <c r="D172" s="71" t="str">
        <f>IF($A172="","",VLOOKUP($A172,'Annex 2 EHV charges'!$A:$O,7,0))</f>
        <v/>
      </c>
      <c r="E172" s="69" t="str">
        <f>IFERROR(IF(VLOOKUP($A172,'Annex 2 EHV charges'!$A:$O,8,FALSE)=0,"",VLOOKUP($A172,'Annex 2 EHV charges'!$A:$O,8,FALSE)),"")</f>
        <v/>
      </c>
      <c r="F172" s="70" t="str">
        <f>IFERROR(IF(VLOOKUP($A172,'Annex 2 EHV charges'!$A:$O,9,FALSE)=0,"",VLOOKUP($A172,'Annex 2 EHV charges'!$A:$O,9,FALSE)),"")</f>
        <v/>
      </c>
      <c r="G172" s="70" t="str">
        <f>IFERROR(IF(VLOOKUP($A172,'Annex 2 EHV charges'!$A:$O,10,FALSE)=0,"",VLOOKUP($A172,'Annex 2 EHV charges'!$A:$O,10,FALSE)),"")</f>
        <v/>
      </c>
      <c r="H172" s="70" t="str">
        <f>IFERROR(IF(VLOOKUP($A172,'Annex 2 EHV charges'!$A:$O,11,FALSE)=0,"",VLOOKUP($A172,'Annex 2 EHV charges'!$A:$O,11,FALSE)),"")</f>
        <v/>
      </c>
    </row>
    <row r="173" spans="1:8" ht="30" customHeight="1" x14ac:dyDescent="0.2">
      <c r="A173" s="71" t="str">
        <f t="array" ref="A173">IFERROR(INDEX('Annex 2 EHV charges'!$A$11:$A$12, MATCH(0, IF(ISBLANK('Annex 2 EHV charges'!$A$11:$A$12),1, COUNTIF(A$4:$A172, 'Annex 2 EHV charges'!$A$11:$A$12)), 0)),"")</f>
        <v/>
      </c>
      <c r="B173" s="72" t="str">
        <f>IF($A173="","",VLOOKUP($A173,'Annex 2 EHV charges'!$A:$O,2,0))</f>
        <v/>
      </c>
      <c r="C173" s="73" t="str">
        <f>IF($A173="","",VLOOKUP($A173,'Annex 2 EHV charges'!$A:$O,3,0))</f>
        <v/>
      </c>
      <c r="D173" s="71" t="str">
        <f>IF($A173="","",VLOOKUP($A173,'Annex 2 EHV charges'!$A:$O,7,0))</f>
        <v/>
      </c>
      <c r="E173" s="69" t="str">
        <f>IFERROR(IF(VLOOKUP($A173,'Annex 2 EHV charges'!$A:$O,8,FALSE)=0,"",VLOOKUP($A173,'Annex 2 EHV charges'!$A:$O,8,FALSE)),"")</f>
        <v/>
      </c>
      <c r="F173" s="70" t="str">
        <f>IFERROR(IF(VLOOKUP($A173,'Annex 2 EHV charges'!$A:$O,9,FALSE)=0,"",VLOOKUP($A173,'Annex 2 EHV charges'!$A:$O,9,FALSE)),"")</f>
        <v/>
      </c>
      <c r="G173" s="70" t="str">
        <f>IFERROR(IF(VLOOKUP($A173,'Annex 2 EHV charges'!$A:$O,10,FALSE)=0,"",VLOOKUP($A173,'Annex 2 EHV charges'!$A:$O,10,FALSE)),"")</f>
        <v/>
      </c>
      <c r="H173" s="70" t="str">
        <f>IFERROR(IF(VLOOKUP($A173,'Annex 2 EHV charges'!$A:$O,11,FALSE)=0,"",VLOOKUP($A173,'Annex 2 EHV charges'!$A:$O,11,FALSE)),"")</f>
        <v/>
      </c>
    </row>
    <row r="174" spans="1:8" ht="30" customHeight="1" x14ac:dyDescent="0.2">
      <c r="A174" s="71" t="str">
        <f t="array" ref="A174">IFERROR(INDEX('Annex 2 EHV charges'!$A$11:$A$12, MATCH(0, IF(ISBLANK('Annex 2 EHV charges'!$A$11:$A$12),1, COUNTIF(A$4:$A173, 'Annex 2 EHV charges'!$A$11:$A$12)), 0)),"")</f>
        <v/>
      </c>
      <c r="B174" s="72" t="str">
        <f>IF($A174="","",VLOOKUP($A174,'Annex 2 EHV charges'!$A:$O,2,0))</f>
        <v/>
      </c>
      <c r="C174" s="73" t="str">
        <f>IF($A174="","",VLOOKUP($A174,'Annex 2 EHV charges'!$A:$O,3,0))</f>
        <v/>
      </c>
      <c r="D174" s="71" t="str">
        <f>IF($A174="","",VLOOKUP($A174,'Annex 2 EHV charges'!$A:$O,7,0))</f>
        <v/>
      </c>
      <c r="E174" s="69" t="str">
        <f>IFERROR(IF(VLOOKUP($A174,'Annex 2 EHV charges'!$A:$O,8,FALSE)=0,"",VLOOKUP($A174,'Annex 2 EHV charges'!$A:$O,8,FALSE)),"")</f>
        <v/>
      </c>
      <c r="F174" s="70" t="str">
        <f>IFERROR(IF(VLOOKUP($A174,'Annex 2 EHV charges'!$A:$O,9,FALSE)=0,"",VLOOKUP($A174,'Annex 2 EHV charges'!$A:$O,9,FALSE)),"")</f>
        <v/>
      </c>
      <c r="G174" s="70" t="str">
        <f>IFERROR(IF(VLOOKUP($A174,'Annex 2 EHV charges'!$A:$O,10,FALSE)=0,"",VLOOKUP($A174,'Annex 2 EHV charges'!$A:$O,10,FALSE)),"")</f>
        <v/>
      </c>
      <c r="H174" s="70" t="str">
        <f>IFERROR(IF(VLOOKUP($A174,'Annex 2 EHV charges'!$A:$O,11,FALSE)=0,"",VLOOKUP($A174,'Annex 2 EHV charges'!$A:$O,11,FALSE)),"")</f>
        <v/>
      </c>
    </row>
    <row r="175" spans="1:8" ht="30" customHeight="1" x14ac:dyDescent="0.2">
      <c r="A175" s="71" t="str">
        <f t="array" ref="A175">IFERROR(INDEX('Annex 2 EHV charges'!$A$11:$A$12, MATCH(0, IF(ISBLANK('Annex 2 EHV charges'!$A$11:$A$12),1, COUNTIF(A$4:$A174, 'Annex 2 EHV charges'!$A$11:$A$12)), 0)),"")</f>
        <v/>
      </c>
      <c r="B175" s="72" t="str">
        <f>IF($A175="","",VLOOKUP($A175,'Annex 2 EHV charges'!$A:$O,2,0))</f>
        <v/>
      </c>
      <c r="C175" s="73" t="str">
        <f>IF($A175="","",VLOOKUP($A175,'Annex 2 EHV charges'!$A:$O,3,0))</f>
        <v/>
      </c>
      <c r="D175" s="71" t="str">
        <f>IF($A175="","",VLOOKUP($A175,'Annex 2 EHV charges'!$A:$O,7,0))</f>
        <v/>
      </c>
      <c r="E175" s="69" t="str">
        <f>IFERROR(IF(VLOOKUP($A175,'Annex 2 EHV charges'!$A:$O,8,FALSE)=0,"",VLOOKUP($A175,'Annex 2 EHV charges'!$A:$O,8,FALSE)),"")</f>
        <v/>
      </c>
      <c r="F175" s="70" t="str">
        <f>IFERROR(IF(VLOOKUP($A175,'Annex 2 EHV charges'!$A:$O,9,FALSE)=0,"",VLOOKUP($A175,'Annex 2 EHV charges'!$A:$O,9,FALSE)),"")</f>
        <v/>
      </c>
      <c r="G175" s="70" t="str">
        <f>IFERROR(IF(VLOOKUP($A175,'Annex 2 EHV charges'!$A:$O,10,FALSE)=0,"",VLOOKUP($A175,'Annex 2 EHV charges'!$A:$O,10,FALSE)),"")</f>
        <v/>
      </c>
      <c r="H175" s="70" t="str">
        <f>IFERROR(IF(VLOOKUP($A175,'Annex 2 EHV charges'!$A:$O,11,FALSE)=0,"",VLOOKUP($A175,'Annex 2 EHV charges'!$A:$O,11,FALSE)),"")</f>
        <v/>
      </c>
    </row>
    <row r="176" spans="1:8" ht="30" customHeight="1" x14ac:dyDescent="0.2">
      <c r="A176" s="71" t="str">
        <f t="array" ref="A176">IFERROR(INDEX('Annex 2 EHV charges'!$A$11:$A$12, MATCH(0, IF(ISBLANK('Annex 2 EHV charges'!$A$11:$A$12),1, COUNTIF(A$4:$A175, 'Annex 2 EHV charges'!$A$11:$A$12)), 0)),"")</f>
        <v/>
      </c>
      <c r="B176" s="72" t="str">
        <f>IF($A176="","",VLOOKUP($A176,'Annex 2 EHV charges'!$A:$O,2,0))</f>
        <v/>
      </c>
      <c r="C176" s="73" t="str">
        <f>IF($A176="","",VLOOKUP($A176,'Annex 2 EHV charges'!$A:$O,3,0))</f>
        <v/>
      </c>
      <c r="D176" s="71" t="str">
        <f>IF($A176="","",VLOOKUP($A176,'Annex 2 EHV charges'!$A:$O,7,0))</f>
        <v/>
      </c>
      <c r="E176" s="69" t="str">
        <f>IFERROR(IF(VLOOKUP($A176,'Annex 2 EHV charges'!$A:$O,8,FALSE)=0,"",VLOOKUP($A176,'Annex 2 EHV charges'!$A:$O,8,FALSE)),"")</f>
        <v/>
      </c>
      <c r="F176" s="70" t="str">
        <f>IFERROR(IF(VLOOKUP($A176,'Annex 2 EHV charges'!$A:$O,9,FALSE)=0,"",VLOOKUP($A176,'Annex 2 EHV charges'!$A:$O,9,FALSE)),"")</f>
        <v/>
      </c>
      <c r="G176" s="70" t="str">
        <f>IFERROR(IF(VLOOKUP($A176,'Annex 2 EHV charges'!$A:$O,10,FALSE)=0,"",VLOOKUP($A176,'Annex 2 EHV charges'!$A:$O,10,FALSE)),"")</f>
        <v/>
      </c>
      <c r="H176" s="70" t="str">
        <f>IFERROR(IF(VLOOKUP($A176,'Annex 2 EHV charges'!$A:$O,11,FALSE)=0,"",VLOOKUP($A176,'Annex 2 EHV charges'!$A:$O,11,FALSE)),"")</f>
        <v/>
      </c>
    </row>
    <row r="177" spans="1:8" ht="30" customHeight="1" x14ac:dyDescent="0.2">
      <c r="A177" s="71" t="str">
        <f t="array" ref="A177">IFERROR(INDEX('Annex 2 EHV charges'!$A$11:$A$12, MATCH(0, IF(ISBLANK('Annex 2 EHV charges'!$A$11:$A$12),1, COUNTIF(A$4:$A176, 'Annex 2 EHV charges'!$A$11:$A$12)), 0)),"")</f>
        <v/>
      </c>
      <c r="B177" s="72" t="str">
        <f>IF($A177="","",VLOOKUP($A177,'Annex 2 EHV charges'!$A:$O,2,0))</f>
        <v/>
      </c>
      <c r="C177" s="73" t="str">
        <f>IF($A177="","",VLOOKUP($A177,'Annex 2 EHV charges'!$A:$O,3,0))</f>
        <v/>
      </c>
      <c r="D177" s="71" t="str">
        <f>IF($A177="","",VLOOKUP($A177,'Annex 2 EHV charges'!$A:$O,7,0))</f>
        <v/>
      </c>
      <c r="E177" s="69" t="str">
        <f>IFERROR(IF(VLOOKUP($A177,'Annex 2 EHV charges'!$A:$O,8,FALSE)=0,"",VLOOKUP($A177,'Annex 2 EHV charges'!$A:$O,8,FALSE)),"")</f>
        <v/>
      </c>
      <c r="F177" s="70" t="str">
        <f>IFERROR(IF(VLOOKUP($A177,'Annex 2 EHV charges'!$A:$O,9,FALSE)=0,"",VLOOKUP($A177,'Annex 2 EHV charges'!$A:$O,9,FALSE)),"")</f>
        <v/>
      </c>
      <c r="G177" s="70" t="str">
        <f>IFERROR(IF(VLOOKUP($A177,'Annex 2 EHV charges'!$A:$O,10,FALSE)=0,"",VLOOKUP($A177,'Annex 2 EHV charges'!$A:$O,10,FALSE)),"")</f>
        <v/>
      </c>
      <c r="H177" s="70" t="str">
        <f>IFERROR(IF(VLOOKUP($A177,'Annex 2 EHV charges'!$A:$O,11,FALSE)=0,"",VLOOKUP($A177,'Annex 2 EHV charges'!$A:$O,11,FALSE)),"")</f>
        <v/>
      </c>
    </row>
    <row r="178" spans="1:8" ht="30" customHeight="1" x14ac:dyDescent="0.2">
      <c r="A178" s="71" t="str">
        <f t="array" ref="A178">IFERROR(INDEX('Annex 2 EHV charges'!$A$11:$A$12, MATCH(0, IF(ISBLANK('Annex 2 EHV charges'!$A$11:$A$12),1, COUNTIF(A$4:$A177, 'Annex 2 EHV charges'!$A$11:$A$12)), 0)),"")</f>
        <v/>
      </c>
      <c r="B178" s="72" t="str">
        <f>IF($A178="","",VLOOKUP($A178,'Annex 2 EHV charges'!$A:$O,2,0))</f>
        <v/>
      </c>
      <c r="C178" s="73" t="str">
        <f>IF($A178="","",VLOOKUP($A178,'Annex 2 EHV charges'!$A:$O,3,0))</f>
        <v/>
      </c>
      <c r="D178" s="71" t="str">
        <f>IF($A178="","",VLOOKUP($A178,'Annex 2 EHV charges'!$A:$O,7,0))</f>
        <v/>
      </c>
      <c r="E178" s="69" t="str">
        <f>IFERROR(IF(VLOOKUP($A178,'Annex 2 EHV charges'!$A:$O,8,FALSE)=0,"",VLOOKUP($A178,'Annex 2 EHV charges'!$A:$O,8,FALSE)),"")</f>
        <v/>
      </c>
      <c r="F178" s="70" t="str">
        <f>IFERROR(IF(VLOOKUP($A178,'Annex 2 EHV charges'!$A:$O,9,FALSE)=0,"",VLOOKUP($A178,'Annex 2 EHV charges'!$A:$O,9,FALSE)),"")</f>
        <v/>
      </c>
      <c r="G178" s="70" t="str">
        <f>IFERROR(IF(VLOOKUP($A178,'Annex 2 EHV charges'!$A:$O,10,FALSE)=0,"",VLOOKUP($A178,'Annex 2 EHV charges'!$A:$O,10,FALSE)),"")</f>
        <v/>
      </c>
      <c r="H178" s="70" t="str">
        <f>IFERROR(IF(VLOOKUP($A178,'Annex 2 EHV charges'!$A:$O,11,FALSE)=0,"",VLOOKUP($A178,'Annex 2 EHV charges'!$A:$O,11,FALSE)),"")</f>
        <v/>
      </c>
    </row>
    <row r="179" spans="1:8" ht="30" customHeight="1" x14ac:dyDescent="0.2">
      <c r="A179" s="71" t="str">
        <f t="array" ref="A179">IFERROR(INDEX('Annex 2 EHV charges'!$A$11:$A$12, MATCH(0, IF(ISBLANK('Annex 2 EHV charges'!$A$11:$A$12),1, COUNTIF(A$4:$A178, 'Annex 2 EHV charges'!$A$11:$A$12)), 0)),"")</f>
        <v/>
      </c>
      <c r="B179" s="72" t="str">
        <f>IF($A179="","",VLOOKUP($A179,'Annex 2 EHV charges'!$A:$O,2,0))</f>
        <v/>
      </c>
      <c r="C179" s="73" t="str">
        <f>IF($A179="","",VLOOKUP($A179,'Annex 2 EHV charges'!$A:$O,3,0))</f>
        <v/>
      </c>
      <c r="D179" s="71" t="str">
        <f>IF($A179="","",VLOOKUP($A179,'Annex 2 EHV charges'!$A:$O,7,0))</f>
        <v/>
      </c>
      <c r="E179" s="69" t="str">
        <f>IFERROR(IF(VLOOKUP($A179,'Annex 2 EHV charges'!$A:$O,8,FALSE)=0,"",VLOOKUP($A179,'Annex 2 EHV charges'!$A:$O,8,FALSE)),"")</f>
        <v/>
      </c>
      <c r="F179" s="70" t="str">
        <f>IFERROR(IF(VLOOKUP($A179,'Annex 2 EHV charges'!$A:$O,9,FALSE)=0,"",VLOOKUP($A179,'Annex 2 EHV charges'!$A:$O,9,FALSE)),"")</f>
        <v/>
      </c>
      <c r="G179" s="70" t="str">
        <f>IFERROR(IF(VLOOKUP($A179,'Annex 2 EHV charges'!$A:$O,10,FALSE)=0,"",VLOOKUP($A179,'Annex 2 EHV charges'!$A:$O,10,FALSE)),"")</f>
        <v/>
      </c>
      <c r="H179" s="70" t="str">
        <f>IFERROR(IF(VLOOKUP($A179,'Annex 2 EHV charges'!$A:$O,11,FALSE)=0,"",VLOOKUP($A179,'Annex 2 EHV charges'!$A:$O,11,FALSE)),"")</f>
        <v/>
      </c>
    </row>
    <row r="180" spans="1:8" ht="30" customHeight="1" x14ac:dyDescent="0.2">
      <c r="A180" s="71" t="str">
        <f t="array" ref="A180">IFERROR(INDEX('Annex 2 EHV charges'!$A$11:$A$12, MATCH(0, IF(ISBLANK('Annex 2 EHV charges'!$A$11:$A$12),1, COUNTIF(A$4:$A179, 'Annex 2 EHV charges'!$A$11:$A$12)), 0)),"")</f>
        <v/>
      </c>
      <c r="B180" s="72" t="str">
        <f>IF($A180="","",VLOOKUP($A180,'Annex 2 EHV charges'!$A:$O,2,0))</f>
        <v/>
      </c>
      <c r="C180" s="73" t="str">
        <f>IF($A180="","",VLOOKUP($A180,'Annex 2 EHV charges'!$A:$O,3,0))</f>
        <v/>
      </c>
      <c r="D180" s="71" t="str">
        <f>IF($A180="","",VLOOKUP($A180,'Annex 2 EHV charges'!$A:$O,7,0))</f>
        <v/>
      </c>
      <c r="E180" s="69" t="str">
        <f>IFERROR(IF(VLOOKUP($A180,'Annex 2 EHV charges'!$A:$O,8,FALSE)=0,"",VLOOKUP($A180,'Annex 2 EHV charges'!$A:$O,8,FALSE)),"")</f>
        <v/>
      </c>
      <c r="F180" s="70" t="str">
        <f>IFERROR(IF(VLOOKUP($A180,'Annex 2 EHV charges'!$A:$O,9,FALSE)=0,"",VLOOKUP($A180,'Annex 2 EHV charges'!$A:$O,9,FALSE)),"")</f>
        <v/>
      </c>
      <c r="G180" s="70" t="str">
        <f>IFERROR(IF(VLOOKUP($A180,'Annex 2 EHV charges'!$A:$O,10,FALSE)=0,"",VLOOKUP($A180,'Annex 2 EHV charges'!$A:$O,10,FALSE)),"")</f>
        <v/>
      </c>
      <c r="H180" s="70" t="str">
        <f>IFERROR(IF(VLOOKUP($A180,'Annex 2 EHV charges'!$A:$O,11,FALSE)=0,"",VLOOKUP($A180,'Annex 2 EHV charges'!$A:$O,11,FALSE)),"")</f>
        <v/>
      </c>
    </row>
    <row r="181" spans="1:8" ht="30" customHeight="1" x14ac:dyDescent="0.2">
      <c r="A181" s="71" t="str">
        <f t="array" ref="A181">IFERROR(INDEX('Annex 2 EHV charges'!$A$11:$A$12, MATCH(0, IF(ISBLANK('Annex 2 EHV charges'!$A$11:$A$12),1, COUNTIF(A$4:$A180, 'Annex 2 EHV charges'!$A$11:$A$12)), 0)),"")</f>
        <v/>
      </c>
      <c r="B181" s="72" t="str">
        <f>IF($A181="","",VLOOKUP($A181,'Annex 2 EHV charges'!$A:$O,2,0))</f>
        <v/>
      </c>
      <c r="C181" s="73" t="str">
        <f>IF($A181="","",VLOOKUP($A181,'Annex 2 EHV charges'!$A:$O,3,0))</f>
        <v/>
      </c>
      <c r="D181" s="71" t="str">
        <f>IF($A181="","",VLOOKUP($A181,'Annex 2 EHV charges'!$A:$O,7,0))</f>
        <v/>
      </c>
      <c r="E181" s="69" t="str">
        <f>IFERROR(IF(VLOOKUP($A181,'Annex 2 EHV charges'!$A:$O,8,FALSE)=0,"",VLOOKUP($A181,'Annex 2 EHV charges'!$A:$O,8,FALSE)),"")</f>
        <v/>
      </c>
      <c r="F181" s="70" t="str">
        <f>IFERROR(IF(VLOOKUP($A181,'Annex 2 EHV charges'!$A:$O,9,FALSE)=0,"",VLOOKUP($A181,'Annex 2 EHV charges'!$A:$O,9,FALSE)),"")</f>
        <v/>
      </c>
      <c r="G181" s="70" t="str">
        <f>IFERROR(IF(VLOOKUP($A181,'Annex 2 EHV charges'!$A:$O,10,FALSE)=0,"",VLOOKUP($A181,'Annex 2 EHV charges'!$A:$O,10,FALSE)),"")</f>
        <v/>
      </c>
      <c r="H181" s="70" t="str">
        <f>IFERROR(IF(VLOOKUP($A181,'Annex 2 EHV charges'!$A:$O,11,FALSE)=0,"",VLOOKUP($A181,'Annex 2 EHV charges'!$A:$O,11,FALSE)),"")</f>
        <v/>
      </c>
    </row>
    <row r="182" spans="1:8" ht="30" customHeight="1" x14ac:dyDescent="0.2">
      <c r="A182" s="71" t="str">
        <f t="array" ref="A182">IFERROR(INDEX('Annex 2 EHV charges'!$A$11:$A$12, MATCH(0, IF(ISBLANK('Annex 2 EHV charges'!$A$11:$A$12),1, COUNTIF(A$4:$A181, 'Annex 2 EHV charges'!$A$11:$A$12)), 0)),"")</f>
        <v/>
      </c>
      <c r="B182" s="72" t="str">
        <f>IF($A182="","",VLOOKUP($A182,'Annex 2 EHV charges'!$A:$O,2,0))</f>
        <v/>
      </c>
      <c r="C182" s="73" t="str">
        <f>IF($A182="","",VLOOKUP($A182,'Annex 2 EHV charges'!$A:$O,3,0))</f>
        <v/>
      </c>
      <c r="D182" s="71" t="str">
        <f>IF($A182="","",VLOOKUP($A182,'Annex 2 EHV charges'!$A:$O,7,0))</f>
        <v/>
      </c>
      <c r="E182" s="69" t="str">
        <f>IFERROR(IF(VLOOKUP($A182,'Annex 2 EHV charges'!$A:$O,8,FALSE)=0,"",VLOOKUP($A182,'Annex 2 EHV charges'!$A:$O,8,FALSE)),"")</f>
        <v/>
      </c>
      <c r="F182" s="70" t="str">
        <f>IFERROR(IF(VLOOKUP($A182,'Annex 2 EHV charges'!$A:$O,9,FALSE)=0,"",VLOOKUP($A182,'Annex 2 EHV charges'!$A:$O,9,FALSE)),"")</f>
        <v/>
      </c>
      <c r="G182" s="70" t="str">
        <f>IFERROR(IF(VLOOKUP($A182,'Annex 2 EHV charges'!$A:$O,10,FALSE)=0,"",VLOOKUP($A182,'Annex 2 EHV charges'!$A:$O,10,FALSE)),"")</f>
        <v/>
      </c>
      <c r="H182" s="70" t="str">
        <f>IFERROR(IF(VLOOKUP($A182,'Annex 2 EHV charges'!$A:$O,11,FALSE)=0,"",VLOOKUP($A182,'Annex 2 EHV charges'!$A:$O,11,FALSE)),"")</f>
        <v/>
      </c>
    </row>
    <row r="183" spans="1:8" ht="30" customHeight="1" x14ac:dyDescent="0.2">
      <c r="A183" s="71" t="str">
        <f t="array" ref="A183">IFERROR(INDEX('Annex 2 EHV charges'!$A$11:$A$12, MATCH(0, IF(ISBLANK('Annex 2 EHV charges'!$A$11:$A$12),1, COUNTIF(A$4:$A182, 'Annex 2 EHV charges'!$A$11:$A$12)), 0)),"")</f>
        <v/>
      </c>
      <c r="B183" s="72" t="str">
        <f>IF($A183="","",VLOOKUP($A183,'Annex 2 EHV charges'!$A:$O,2,0))</f>
        <v/>
      </c>
      <c r="C183" s="73" t="str">
        <f>IF($A183="","",VLOOKUP($A183,'Annex 2 EHV charges'!$A:$O,3,0))</f>
        <v/>
      </c>
      <c r="D183" s="71" t="str">
        <f>IF($A183="","",VLOOKUP($A183,'Annex 2 EHV charges'!$A:$O,7,0))</f>
        <v/>
      </c>
      <c r="E183" s="69" t="str">
        <f>IFERROR(IF(VLOOKUP($A183,'Annex 2 EHV charges'!$A:$O,8,FALSE)=0,"",VLOOKUP($A183,'Annex 2 EHV charges'!$A:$O,8,FALSE)),"")</f>
        <v/>
      </c>
      <c r="F183" s="70" t="str">
        <f>IFERROR(IF(VLOOKUP($A183,'Annex 2 EHV charges'!$A:$O,9,FALSE)=0,"",VLOOKUP($A183,'Annex 2 EHV charges'!$A:$O,9,FALSE)),"")</f>
        <v/>
      </c>
      <c r="G183" s="70" t="str">
        <f>IFERROR(IF(VLOOKUP($A183,'Annex 2 EHV charges'!$A:$O,10,FALSE)=0,"",VLOOKUP($A183,'Annex 2 EHV charges'!$A:$O,10,FALSE)),"")</f>
        <v/>
      </c>
      <c r="H183" s="70" t="str">
        <f>IFERROR(IF(VLOOKUP($A183,'Annex 2 EHV charges'!$A:$O,11,FALSE)=0,"",VLOOKUP($A183,'Annex 2 EHV charges'!$A:$O,11,FALSE)),"")</f>
        <v/>
      </c>
    </row>
    <row r="184" spans="1:8" ht="30" customHeight="1" x14ac:dyDescent="0.2">
      <c r="A184" s="71" t="str">
        <f t="array" ref="A184">IFERROR(INDEX('Annex 2 EHV charges'!$A$11:$A$12, MATCH(0, IF(ISBLANK('Annex 2 EHV charges'!$A$11:$A$12),1, COUNTIF(A$4:$A183, 'Annex 2 EHV charges'!$A$11:$A$12)), 0)),"")</f>
        <v/>
      </c>
      <c r="B184" s="72" t="str">
        <f>IF($A184="","",VLOOKUP($A184,'Annex 2 EHV charges'!$A:$O,2,0))</f>
        <v/>
      </c>
      <c r="C184" s="73" t="str">
        <f>IF($A184="","",VLOOKUP($A184,'Annex 2 EHV charges'!$A:$O,3,0))</f>
        <v/>
      </c>
      <c r="D184" s="71" t="str">
        <f>IF($A184="","",VLOOKUP($A184,'Annex 2 EHV charges'!$A:$O,7,0))</f>
        <v/>
      </c>
      <c r="E184" s="69" t="str">
        <f>IFERROR(IF(VLOOKUP($A184,'Annex 2 EHV charges'!$A:$O,8,FALSE)=0,"",VLOOKUP($A184,'Annex 2 EHV charges'!$A:$O,8,FALSE)),"")</f>
        <v/>
      </c>
      <c r="F184" s="70" t="str">
        <f>IFERROR(IF(VLOOKUP($A184,'Annex 2 EHV charges'!$A:$O,9,FALSE)=0,"",VLOOKUP($A184,'Annex 2 EHV charges'!$A:$O,9,FALSE)),"")</f>
        <v/>
      </c>
      <c r="G184" s="70" t="str">
        <f>IFERROR(IF(VLOOKUP($A184,'Annex 2 EHV charges'!$A:$O,10,FALSE)=0,"",VLOOKUP($A184,'Annex 2 EHV charges'!$A:$O,10,FALSE)),"")</f>
        <v/>
      </c>
      <c r="H184" s="70" t="str">
        <f>IFERROR(IF(VLOOKUP($A184,'Annex 2 EHV charges'!$A:$O,11,FALSE)=0,"",VLOOKUP($A184,'Annex 2 EHV charges'!$A:$O,11,FALSE)),"")</f>
        <v/>
      </c>
    </row>
    <row r="185" spans="1:8" ht="30" customHeight="1" x14ac:dyDescent="0.2">
      <c r="A185" s="71" t="str">
        <f t="array" ref="A185">IFERROR(INDEX('Annex 2 EHV charges'!$A$11:$A$12, MATCH(0, IF(ISBLANK('Annex 2 EHV charges'!$A$11:$A$12),1, COUNTIF(A$4:$A184, 'Annex 2 EHV charges'!$A$11:$A$12)), 0)),"")</f>
        <v/>
      </c>
      <c r="B185" s="72" t="str">
        <f>IF($A185="","",VLOOKUP($A185,'Annex 2 EHV charges'!$A:$O,2,0))</f>
        <v/>
      </c>
      <c r="C185" s="73" t="str">
        <f>IF($A185="","",VLOOKUP($A185,'Annex 2 EHV charges'!$A:$O,3,0))</f>
        <v/>
      </c>
      <c r="D185" s="71" t="str">
        <f>IF($A185="","",VLOOKUP($A185,'Annex 2 EHV charges'!$A:$O,7,0))</f>
        <v/>
      </c>
      <c r="E185" s="69" t="str">
        <f>IFERROR(IF(VLOOKUP($A185,'Annex 2 EHV charges'!$A:$O,8,FALSE)=0,"",VLOOKUP($A185,'Annex 2 EHV charges'!$A:$O,8,FALSE)),"")</f>
        <v/>
      </c>
      <c r="F185" s="70" t="str">
        <f>IFERROR(IF(VLOOKUP($A185,'Annex 2 EHV charges'!$A:$O,9,FALSE)=0,"",VLOOKUP($A185,'Annex 2 EHV charges'!$A:$O,9,FALSE)),"")</f>
        <v/>
      </c>
      <c r="G185" s="70" t="str">
        <f>IFERROR(IF(VLOOKUP($A185,'Annex 2 EHV charges'!$A:$O,10,FALSE)=0,"",VLOOKUP($A185,'Annex 2 EHV charges'!$A:$O,10,FALSE)),"")</f>
        <v/>
      </c>
      <c r="H185" s="70" t="str">
        <f>IFERROR(IF(VLOOKUP($A185,'Annex 2 EHV charges'!$A:$O,11,FALSE)=0,"",VLOOKUP($A185,'Annex 2 EHV charges'!$A:$O,11,FALSE)),"")</f>
        <v/>
      </c>
    </row>
    <row r="186" spans="1:8" ht="30" customHeight="1" x14ac:dyDescent="0.2">
      <c r="A186" s="71" t="str">
        <f t="array" ref="A186">IFERROR(INDEX('Annex 2 EHV charges'!$A$11:$A$12, MATCH(0, IF(ISBLANK('Annex 2 EHV charges'!$A$11:$A$12),1, COUNTIF(A$4:$A185, 'Annex 2 EHV charges'!$A$11:$A$12)), 0)),"")</f>
        <v/>
      </c>
      <c r="B186" s="72" t="str">
        <f>IF($A186="","",VLOOKUP($A186,'Annex 2 EHV charges'!$A:$O,2,0))</f>
        <v/>
      </c>
      <c r="C186" s="73" t="str">
        <f>IF($A186="","",VLOOKUP($A186,'Annex 2 EHV charges'!$A:$O,3,0))</f>
        <v/>
      </c>
      <c r="D186" s="71" t="str">
        <f>IF($A186="","",VLOOKUP($A186,'Annex 2 EHV charges'!$A:$O,7,0))</f>
        <v/>
      </c>
      <c r="E186" s="69" t="str">
        <f>IFERROR(IF(VLOOKUP($A186,'Annex 2 EHV charges'!$A:$O,8,FALSE)=0,"",VLOOKUP($A186,'Annex 2 EHV charges'!$A:$O,8,FALSE)),"")</f>
        <v/>
      </c>
      <c r="F186" s="70" t="str">
        <f>IFERROR(IF(VLOOKUP($A186,'Annex 2 EHV charges'!$A:$O,9,FALSE)=0,"",VLOOKUP($A186,'Annex 2 EHV charges'!$A:$O,9,FALSE)),"")</f>
        <v/>
      </c>
      <c r="G186" s="70" t="str">
        <f>IFERROR(IF(VLOOKUP($A186,'Annex 2 EHV charges'!$A:$O,10,FALSE)=0,"",VLOOKUP($A186,'Annex 2 EHV charges'!$A:$O,10,FALSE)),"")</f>
        <v/>
      </c>
      <c r="H186" s="70" t="str">
        <f>IFERROR(IF(VLOOKUP($A186,'Annex 2 EHV charges'!$A:$O,11,FALSE)=0,"",VLOOKUP($A186,'Annex 2 EHV charges'!$A:$O,11,FALSE)),"")</f>
        <v/>
      </c>
    </row>
    <row r="187" spans="1:8" ht="30" customHeight="1" x14ac:dyDescent="0.2">
      <c r="A187" s="71" t="str">
        <f t="array" ref="A187">IFERROR(INDEX('Annex 2 EHV charges'!$A$11:$A$12, MATCH(0, IF(ISBLANK('Annex 2 EHV charges'!$A$11:$A$12),1, COUNTIF(A$4:$A186, 'Annex 2 EHV charges'!$A$11:$A$12)), 0)),"")</f>
        <v/>
      </c>
      <c r="B187" s="72" t="str">
        <f>IF($A187="","",VLOOKUP($A187,'Annex 2 EHV charges'!$A:$O,2,0))</f>
        <v/>
      </c>
      <c r="C187" s="73" t="str">
        <f>IF($A187="","",VLOOKUP($A187,'Annex 2 EHV charges'!$A:$O,3,0))</f>
        <v/>
      </c>
      <c r="D187" s="71" t="str">
        <f>IF($A187="","",VLOOKUP($A187,'Annex 2 EHV charges'!$A:$O,7,0))</f>
        <v/>
      </c>
      <c r="E187" s="69" t="str">
        <f>IFERROR(IF(VLOOKUP($A187,'Annex 2 EHV charges'!$A:$O,8,FALSE)=0,"",VLOOKUP($A187,'Annex 2 EHV charges'!$A:$O,8,FALSE)),"")</f>
        <v/>
      </c>
      <c r="F187" s="70" t="str">
        <f>IFERROR(IF(VLOOKUP($A187,'Annex 2 EHV charges'!$A:$O,9,FALSE)=0,"",VLOOKUP($A187,'Annex 2 EHV charges'!$A:$O,9,FALSE)),"")</f>
        <v/>
      </c>
      <c r="G187" s="70" t="str">
        <f>IFERROR(IF(VLOOKUP($A187,'Annex 2 EHV charges'!$A:$O,10,FALSE)=0,"",VLOOKUP($A187,'Annex 2 EHV charges'!$A:$O,10,FALSE)),"")</f>
        <v/>
      </c>
      <c r="H187" s="70" t="str">
        <f>IFERROR(IF(VLOOKUP($A187,'Annex 2 EHV charges'!$A:$O,11,FALSE)=0,"",VLOOKUP($A187,'Annex 2 EHV charges'!$A:$O,11,FALSE)),"")</f>
        <v/>
      </c>
    </row>
    <row r="188" spans="1:8" ht="30" customHeight="1" x14ac:dyDescent="0.2">
      <c r="A188" s="71" t="str">
        <f t="array" ref="A188">IFERROR(INDEX('Annex 2 EHV charges'!$A$11:$A$12, MATCH(0, IF(ISBLANK('Annex 2 EHV charges'!$A$11:$A$12),1, COUNTIF(A$4:$A187, 'Annex 2 EHV charges'!$A$11:$A$12)), 0)),"")</f>
        <v/>
      </c>
      <c r="B188" s="72" t="str">
        <f>IF($A188="","",VLOOKUP($A188,'Annex 2 EHV charges'!$A:$O,2,0))</f>
        <v/>
      </c>
      <c r="C188" s="73" t="str">
        <f>IF($A188="","",VLOOKUP($A188,'Annex 2 EHV charges'!$A:$O,3,0))</f>
        <v/>
      </c>
      <c r="D188" s="71" t="str">
        <f>IF($A188="","",VLOOKUP($A188,'Annex 2 EHV charges'!$A:$O,7,0))</f>
        <v/>
      </c>
      <c r="E188" s="69" t="str">
        <f>IFERROR(IF(VLOOKUP($A188,'Annex 2 EHV charges'!$A:$O,8,FALSE)=0,"",VLOOKUP($A188,'Annex 2 EHV charges'!$A:$O,8,FALSE)),"")</f>
        <v/>
      </c>
      <c r="F188" s="70" t="str">
        <f>IFERROR(IF(VLOOKUP($A188,'Annex 2 EHV charges'!$A:$O,9,FALSE)=0,"",VLOOKUP($A188,'Annex 2 EHV charges'!$A:$O,9,FALSE)),"")</f>
        <v/>
      </c>
      <c r="G188" s="70" t="str">
        <f>IFERROR(IF(VLOOKUP($A188,'Annex 2 EHV charges'!$A:$O,10,FALSE)=0,"",VLOOKUP($A188,'Annex 2 EHV charges'!$A:$O,10,FALSE)),"")</f>
        <v/>
      </c>
      <c r="H188" s="70" t="str">
        <f>IFERROR(IF(VLOOKUP($A188,'Annex 2 EHV charges'!$A:$O,11,FALSE)=0,"",VLOOKUP($A188,'Annex 2 EHV charges'!$A:$O,11,FALSE)),"")</f>
        <v/>
      </c>
    </row>
    <row r="189" spans="1:8" ht="30" customHeight="1" x14ac:dyDescent="0.2">
      <c r="A189" s="71" t="str">
        <f t="array" ref="A189">IFERROR(INDEX('Annex 2 EHV charges'!$A$11:$A$12, MATCH(0, IF(ISBLANK('Annex 2 EHV charges'!$A$11:$A$12),1, COUNTIF(A$4:$A188, 'Annex 2 EHV charges'!$A$11:$A$12)), 0)),"")</f>
        <v/>
      </c>
      <c r="B189" s="72" t="str">
        <f>IF($A189="","",VLOOKUP($A189,'Annex 2 EHV charges'!$A:$O,2,0))</f>
        <v/>
      </c>
      <c r="C189" s="73" t="str">
        <f>IF($A189="","",VLOOKUP($A189,'Annex 2 EHV charges'!$A:$O,3,0))</f>
        <v/>
      </c>
      <c r="D189" s="71" t="str">
        <f>IF($A189="","",VLOOKUP($A189,'Annex 2 EHV charges'!$A:$O,7,0))</f>
        <v/>
      </c>
      <c r="E189" s="69" t="str">
        <f>IFERROR(IF(VLOOKUP($A189,'Annex 2 EHV charges'!$A:$O,8,FALSE)=0,"",VLOOKUP($A189,'Annex 2 EHV charges'!$A:$O,8,FALSE)),"")</f>
        <v/>
      </c>
      <c r="F189" s="70" t="str">
        <f>IFERROR(IF(VLOOKUP($A189,'Annex 2 EHV charges'!$A:$O,9,FALSE)=0,"",VLOOKUP($A189,'Annex 2 EHV charges'!$A:$O,9,FALSE)),"")</f>
        <v/>
      </c>
      <c r="G189" s="70" t="str">
        <f>IFERROR(IF(VLOOKUP($A189,'Annex 2 EHV charges'!$A:$O,10,FALSE)=0,"",VLOOKUP($A189,'Annex 2 EHV charges'!$A:$O,10,FALSE)),"")</f>
        <v/>
      </c>
      <c r="H189" s="70" t="str">
        <f>IFERROR(IF(VLOOKUP($A189,'Annex 2 EHV charges'!$A:$O,11,FALSE)=0,"",VLOOKUP($A189,'Annex 2 EHV charges'!$A:$O,11,FALSE)),"")</f>
        <v/>
      </c>
    </row>
    <row r="190" spans="1:8" ht="30" customHeight="1" x14ac:dyDescent="0.2">
      <c r="A190" s="71" t="str">
        <f t="array" ref="A190">IFERROR(INDEX('Annex 2 EHV charges'!$A$11:$A$12, MATCH(0, IF(ISBLANK('Annex 2 EHV charges'!$A$11:$A$12),1, COUNTIF(A$4:$A189, 'Annex 2 EHV charges'!$A$11:$A$12)), 0)),"")</f>
        <v/>
      </c>
      <c r="B190" s="72" t="str">
        <f>IF($A190="","",VLOOKUP($A190,'Annex 2 EHV charges'!$A:$O,2,0))</f>
        <v/>
      </c>
      <c r="C190" s="73" t="str">
        <f>IF($A190="","",VLOOKUP($A190,'Annex 2 EHV charges'!$A:$O,3,0))</f>
        <v/>
      </c>
      <c r="D190" s="71" t="str">
        <f>IF($A190="","",VLOOKUP($A190,'Annex 2 EHV charges'!$A:$O,7,0))</f>
        <v/>
      </c>
      <c r="E190" s="69" t="str">
        <f>IFERROR(IF(VLOOKUP($A190,'Annex 2 EHV charges'!$A:$O,8,FALSE)=0,"",VLOOKUP($A190,'Annex 2 EHV charges'!$A:$O,8,FALSE)),"")</f>
        <v/>
      </c>
      <c r="F190" s="70" t="str">
        <f>IFERROR(IF(VLOOKUP($A190,'Annex 2 EHV charges'!$A:$O,9,FALSE)=0,"",VLOOKUP($A190,'Annex 2 EHV charges'!$A:$O,9,FALSE)),"")</f>
        <v/>
      </c>
      <c r="G190" s="70" t="str">
        <f>IFERROR(IF(VLOOKUP($A190,'Annex 2 EHV charges'!$A:$O,10,FALSE)=0,"",VLOOKUP($A190,'Annex 2 EHV charges'!$A:$O,10,FALSE)),"")</f>
        <v/>
      </c>
      <c r="H190" s="70" t="str">
        <f>IFERROR(IF(VLOOKUP($A190,'Annex 2 EHV charges'!$A:$O,11,FALSE)=0,"",VLOOKUP($A190,'Annex 2 EHV charges'!$A:$O,11,FALSE)),"")</f>
        <v/>
      </c>
    </row>
    <row r="191" spans="1:8" ht="30" customHeight="1" x14ac:dyDescent="0.2">
      <c r="A191" s="71" t="str">
        <f t="array" ref="A191">IFERROR(INDEX('Annex 2 EHV charges'!$A$11:$A$12, MATCH(0, IF(ISBLANK('Annex 2 EHV charges'!$A$11:$A$12),1, COUNTIF(A$4:$A190, 'Annex 2 EHV charges'!$A$11:$A$12)), 0)),"")</f>
        <v/>
      </c>
      <c r="B191" s="72" t="str">
        <f>IF($A191="","",VLOOKUP($A191,'Annex 2 EHV charges'!$A:$O,2,0))</f>
        <v/>
      </c>
      <c r="C191" s="73" t="str">
        <f>IF($A191="","",VLOOKUP($A191,'Annex 2 EHV charges'!$A:$O,3,0))</f>
        <v/>
      </c>
      <c r="D191" s="71" t="str">
        <f>IF($A191="","",VLOOKUP($A191,'Annex 2 EHV charges'!$A:$O,7,0))</f>
        <v/>
      </c>
      <c r="E191" s="69" t="str">
        <f>IFERROR(IF(VLOOKUP($A191,'Annex 2 EHV charges'!$A:$O,8,FALSE)=0,"",VLOOKUP($A191,'Annex 2 EHV charges'!$A:$O,8,FALSE)),"")</f>
        <v/>
      </c>
      <c r="F191" s="70" t="str">
        <f>IFERROR(IF(VLOOKUP($A191,'Annex 2 EHV charges'!$A:$O,9,FALSE)=0,"",VLOOKUP($A191,'Annex 2 EHV charges'!$A:$O,9,FALSE)),"")</f>
        <v/>
      </c>
      <c r="G191" s="70" t="str">
        <f>IFERROR(IF(VLOOKUP($A191,'Annex 2 EHV charges'!$A:$O,10,FALSE)=0,"",VLOOKUP($A191,'Annex 2 EHV charges'!$A:$O,10,FALSE)),"")</f>
        <v/>
      </c>
      <c r="H191" s="70" t="str">
        <f>IFERROR(IF(VLOOKUP($A191,'Annex 2 EHV charges'!$A:$O,11,FALSE)=0,"",VLOOKUP($A191,'Annex 2 EHV charges'!$A:$O,11,FALSE)),"")</f>
        <v/>
      </c>
    </row>
    <row r="192" spans="1:8" ht="30" customHeight="1" x14ac:dyDescent="0.2">
      <c r="A192" s="71" t="str">
        <f t="array" ref="A192">IFERROR(INDEX('Annex 2 EHV charges'!$A$11:$A$12, MATCH(0, IF(ISBLANK('Annex 2 EHV charges'!$A$11:$A$12),1, COUNTIF(A$4:$A191, 'Annex 2 EHV charges'!$A$11:$A$12)), 0)),"")</f>
        <v/>
      </c>
      <c r="B192" s="72" t="str">
        <f>IF($A192="","",VLOOKUP($A192,'Annex 2 EHV charges'!$A:$O,2,0))</f>
        <v/>
      </c>
      <c r="C192" s="73" t="str">
        <f>IF($A192="","",VLOOKUP($A192,'Annex 2 EHV charges'!$A:$O,3,0))</f>
        <v/>
      </c>
      <c r="D192" s="71" t="str">
        <f>IF($A192="","",VLOOKUP($A192,'Annex 2 EHV charges'!$A:$O,7,0))</f>
        <v/>
      </c>
      <c r="E192" s="69" t="str">
        <f>IFERROR(IF(VLOOKUP($A192,'Annex 2 EHV charges'!$A:$O,8,FALSE)=0,"",VLOOKUP($A192,'Annex 2 EHV charges'!$A:$O,8,FALSE)),"")</f>
        <v/>
      </c>
      <c r="F192" s="70" t="str">
        <f>IFERROR(IF(VLOOKUP($A192,'Annex 2 EHV charges'!$A:$O,9,FALSE)=0,"",VLOOKUP($A192,'Annex 2 EHV charges'!$A:$O,9,FALSE)),"")</f>
        <v/>
      </c>
      <c r="G192" s="70" t="str">
        <f>IFERROR(IF(VLOOKUP($A192,'Annex 2 EHV charges'!$A:$O,10,FALSE)=0,"",VLOOKUP($A192,'Annex 2 EHV charges'!$A:$O,10,FALSE)),"")</f>
        <v/>
      </c>
      <c r="H192" s="70" t="str">
        <f>IFERROR(IF(VLOOKUP($A192,'Annex 2 EHV charges'!$A:$O,11,FALSE)=0,"",VLOOKUP($A192,'Annex 2 EHV charges'!$A:$O,11,FALSE)),"")</f>
        <v/>
      </c>
    </row>
    <row r="193" spans="1:8" ht="30" customHeight="1" x14ac:dyDescent="0.2">
      <c r="A193" s="71" t="str">
        <f t="array" ref="A193">IFERROR(INDEX('Annex 2 EHV charges'!$A$11:$A$12, MATCH(0, IF(ISBLANK('Annex 2 EHV charges'!$A$11:$A$12),1, COUNTIF(A$4:$A192, 'Annex 2 EHV charges'!$A$11:$A$12)), 0)),"")</f>
        <v/>
      </c>
      <c r="B193" s="72" t="str">
        <f>IF($A193="","",VLOOKUP($A193,'Annex 2 EHV charges'!$A:$O,2,0))</f>
        <v/>
      </c>
      <c r="C193" s="73" t="str">
        <f>IF($A193="","",VLOOKUP($A193,'Annex 2 EHV charges'!$A:$O,3,0))</f>
        <v/>
      </c>
      <c r="D193" s="71" t="str">
        <f>IF($A193="","",VLOOKUP($A193,'Annex 2 EHV charges'!$A:$O,7,0))</f>
        <v/>
      </c>
      <c r="E193" s="69" t="str">
        <f>IFERROR(IF(VLOOKUP($A193,'Annex 2 EHV charges'!$A:$O,8,FALSE)=0,"",VLOOKUP($A193,'Annex 2 EHV charges'!$A:$O,8,FALSE)),"")</f>
        <v/>
      </c>
      <c r="F193" s="70" t="str">
        <f>IFERROR(IF(VLOOKUP($A193,'Annex 2 EHV charges'!$A:$O,9,FALSE)=0,"",VLOOKUP($A193,'Annex 2 EHV charges'!$A:$O,9,FALSE)),"")</f>
        <v/>
      </c>
      <c r="G193" s="70" t="str">
        <f>IFERROR(IF(VLOOKUP($A193,'Annex 2 EHV charges'!$A:$O,10,FALSE)=0,"",VLOOKUP($A193,'Annex 2 EHV charges'!$A:$O,10,FALSE)),"")</f>
        <v/>
      </c>
      <c r="H193" s="70" t="str">
        <f>IFERROR(IF(VLOOKUP($A193,'Annex 2 EHV charges'!$A:$O,11,FALSE)=0,"",VLOOKUP($A193,'Annex 2 EHV charges'!$A:$O,11,FALSE)),"")</f>
        <v/>
      </c>
    </row>
    <row r="194" spans="1:8" ht="30" customHeight="1" x14ac:dyDescent="0.2">
      <c r="A194" s="71" t="str">
        <f t="array" ref="A194">IFERROR(INDEX('Annex 2 EHV charges'!$A$11:$A$12, MATCH(0, IF(ISBLANK('Annex 2 EHV charges'!$A$11:$A$12),1, COUNTIF(A$4:$A193, 'Annex 2 EHV charges'!$A$11:$A$12)), 0)),"")</f>
        <v/>
      </c>
      <c r="B194" s="72" t="str">
        <f>IF($A194="","",VLOOKUP($A194,'Annex 2 EHV charges'!$A:$O,2,0))</f>
        <v/>
      </c>
      <c r="C194" s="73" t="str">
        <f>IF($A194="","",VLOOKUP($A194,'Annex 2 EHV charges'!$A:$O,3,0))</f>
        <v/>
      </c>
      <c r="D194" s="71" t="str">
        <f>IF($A194="","",VLOOKUP($A194,'Annex 2 EHV charges'!$A:$O,7,0))</f>
        <v/>
      </c>
      <c r="E194" s="69" t="str">
        <f>IFERROR(IF(VLOOKUP($A194,'Annex 2 EHV charges'!$A:$O,8,FALSE)=0,"",VLOOKUP($A194,'Annex 2 EHV charges'!$A:$O,8,FALSE)),"")</f>
        <v/>
      </c>
      <c r="F194" s="70" t="str">
        <f>IFERROR(IF(VLOOKUP($A194,'Annex 2 EHV charges'!$A:$O,9,FALSE)=0,"",VLOOKUP($A194,'Annex 2 EHV charges'!$A:$O,9,FALSE)),"")</f>
        <v/>
      </c>
      <c r="G194" s="70" t="str">
        <f>IFERROR(IF(VLOOKUP($A194,'Annex 2 EHV charges'!$A:$O,10,FALSE)=0,"",VLOOKUP($A194,'Annex 2 EHV charges'!$A:$O,10,FALSE)),"")</f>
        <v/>
      </c>
      <c r="H194" s="70" t="str">
        <f>IFERROR(IF(VLOOKUP($A194,'Annex 2 EHV charges'!$A:$O,11,FALSE)=0,"",VLOOKUP($A194,'Annex 2 EHV charges'!$A:$O,11,FALSE)),"")</f>
        <v/>
      </c>
    </row>
    <row r="195" spans="1:8" ht="30" customHeight="1" x14ac:dyDescent="0.2">
      <c r="A195" s="71" t="str">
        <f t="array" ref="A195">IFERROR(INDEX('Annex 2 EHV charges'!$A$11:$A$12, MATCH(0, IF(ISBLANK('Annex 2 EHV charges'!$A$11:$A$12),1, COUNTIF(A$4:$A194, 'Annex 2 EHV charges'!$A$11:$A$12)), 0)),"")</f>
        <v/>
      </c>
      <c r="B195" s="72" t="str">
        <f>IF($A195="","",VLOOKUP($A195,'Annex 2 EHV charges'!$A:$O,2,0))</f>
        <v/>
      </c>
      <c r="C195" s="73" t="str">
        <f>IF($A195="","",VLOOKUP($A195,'Annex 2 EHV charges'!$A:$O,3,0))</f>
        <v/>
      </c>
      <c r="D195" s="71" t="str">
        <f>IF($A195="","",VLOOKUP($A195,'Annex 2 EHV charges'!$A:$O,7,0))</f>
        <v/>
      </c>
      <c r="E195" s="69" t="str">
        <f>IFERROR(IF(VLOOKUP($A195,'Annex 2 EHV charges'!$A:$O,8,FALSE)=0,"",VLOOKUP($A195,'Annex 2 EHV charges'!$A:$O,8,FALSE)),"")</f>
        <v/>
      </c>
      <c r="F195" s="70" t="str">
        <f>IFERROR(IF(VLOOKUP($A195,'Annex 2 EHV charges'!$A:$O,9,FALSE)=0,"",VLOOKUP($A195,'Annex 2 EHV charges'!$A:$O,9,FALSE)),"")</f>
        <v/>
      </c>
      <c r="G195" s="70" t="str">
        <f>IFERROR(IF(VLOOKUP($A195,'Annex 2 EHV charges'!$A:$O,10,FALSE)=0,"",VLOOKUP($A195,'Annex 2 EHV charges'!$A:$O,10,FALSE)),"")</f>
        <v/>
      </c>
      <c r="H195" s="70" t="str">
        <f>IFERROR(IF(VLOOKUP($A195,'Annex 2 EHV charges'!$A:$O,11,FALSE)=0,"",VLOOKUP($A195,'Annex 2 EHV charges'!$A:$O,11,FALSE)),"")</f>
        <v/>
      </c>
    </row>
    <row r="196" spans="1:8" ht="30" customHeight="1" x14ac:dyDescent="0.2">
      <c r="A196" s="71" t="str">
        <f t="array" ref="A196">IFERROR(INDEX('Annex 2 EHV charges'!$A$11:$A$12, MATCH(0, IF(ISBLANK('Annex 2 EHV charges'!$A$11:$A$12),1, COUNTIF(A$4:$A195, 'Annex 2 EHV charges'!$A$11:$A$12)), 0)),"")</f>
        <v/>
      </c>
      <c r="B196" s="72" t="str">
        <f>IF($A196="","",VLOOKUP($A196,'Annex 2 EHV charges'!$A:$O,2,0))</f>
        <v/>
      </c>
      <c r="C196" s="73" t="str">
        <f>IF($A196="","",VLOOKUP($A196,'Annex 2 EHV charges'!$A:$O,3,0))</f>
        <v/>
      </c>
      <c r="D196" s="71" t="str">
        <f>IF($A196="","",VLOOKUP($A196,'Annex 2 EHV charges'!$A:$O,7,0))</f>
        <v/>
      </c>
      <c r="E196" s="69" t="str">
        <f>IFERROR(IF(VLOOKUP($A196,'Annex 2 EHV charges'!$A:$O,8,FALSE)=0,"",VLOOKUP($A196,'Annex 2 EHV charges'!$A:$O,8,FALSE)),"")</f>
        <v/>
      </c>
      <c r="F196" s="70" t="str">
        <f>IFERROR(IF(VLOOKUP($A196,'Annex 2 EHV charges'!$A:$O,9,FALSE)=0,"",VLOOKUP($A196,'Annex 2 EHV charges'!$A:$O,9,FALSE)),"")</f>
        <v/>
      </c>
      <c r="G196" s="70" t="str">
        <f>IFERROR(IF(VLOOKUP($A196,'Annex 2 EHV charges'!$A:$O,10,FALSE)=0,"",VLOOKUP($A196,'Annex 2 EHV charges'!$A:$O,10,FALSE)),"")</f>
        <v/>
      </c>
      <c r="H196" s="70" t="str">
        <f>IFERROR(IF(VLOOKUP($A196,'Annex 2 EHV charges'!$A:$O,11,FALSE)=0,"",VLOOKUP($A196,'Annex 2 EHV charges'!$A:$O,11,FALSE)),"")</f>
        <v/>
      </c>
    </row>
    <row r="197" spans="1:8" ht="30" customHeight="1" x14ac:dyDescent="0.2">
      <c r="A197" s="71" t="str">
        <f t="array" ref="A197">IFERROR(INDEX('Annex 2 EHV charges'!$A$11:$A$12, MATCH(0, IF(ISBLANK('Annex 2 EHV charges'!$A$11:$A$12),1, COUNTIF(A$4:$A196, 'Annex 2 EHV charges'!$A$11:$A$12)), 0)),"")</f>
        <v/>
      </c>
      <c r="B197" s="72" t="str">
        <f>IF($A197="","",VLOOKUP($A197,'Annex 2 EHV charges'!$A:$O,2,0))</f>
        <v/>
      </c>
      <c r="C197" s="73" t="str">
        <f>IF($A197="","",VLOOKUP($A197,'Annex 2 EHV charges'!$A:$O,3,0))</f>
        <v/>
      </c>
      <c r="D197" s="71" t="str">
        <f>IF($A197="","",VLOOKUP($A197,'Annex 2 EHV charges'!$A:$O,7,0))</f>
        <v/>
      </c>
      <c r="E197" s="69" t="str">
        <f>IFERROR(IF(VLOOKUP($A197,'Annex 2 EHV charges'!$A:$O,8,FALSE)=0,"",VLOOKUP($A197,'Annex 2 EHV charges'!$A:$O,8,FALSE)),"")</f>
        <v/>
      </c>
      <c r="F197" s="70" t="str">
        <f>IFERROR(IF(VLOOKUP($A197,'Annex 2 EHV charges'!$A:$O,9,FALSE)=0,"",VLOOKUP($A197,'Annex 2 EHV charges'!$A:$O,9,FALSE)),"")</f>
        <v/>
      </c>
      <c r="G197" s="70" t="str">
        <f>IFERROR(IF(VLOOKUP($A197,'Annex 2 EHV charges'!$A:$O,10,FALSE)=0,"",VLOOKUP($A197,'Annex 2 EHV charges'!$A:$O,10,FALSE)),"")</f>
        <v/>
      </c>
      <c r="H197" s="70" t="str">
        <f>IFERROR(IF(VLOOKUP($A197,'Annex 2 EHV charges'!$A:$O,11,FALSE)=0,"",VLOOKUP($A197,'Annex 2 EHV charges'!$A:$O,11,FALSE)),"")</f>
        <v/>
      </c>
    </row>
    <row r="198" spans="1:8" ht="30" customHeight="1" x14ac:dyDescent="0.2">
      <c r="A198" s="71" t="str">
        <f t="array" ref="A198">IFERROR(INDEX('Annex 2 EHV charges'!$A$11:$A$12, MATCH(0, IF(ISBLANK('Annex 2 EHV charges'!$A$11:$A$12),1, COUNTIF(A$4:$A197, 'Annex 2 EHV charges'!$A$11:$A$12)), 0)),"")</f>
        <v/>
      </c>
      <c r="B198" s="72" t="str">
        <f>IF($A198="","",VLOOKUP($A198,'Annex 2 EHV charges'!$A:$O,2,0))</f>
        <v/>
      </c>
      <c r="C198" s="73" t="str">
        <f>IF($A198="","",VLOOKUP($A198,'Annex 2 EHV charges'!$A:$O,3,0))</f>
        <v/>
      </c>
      <c r="D198" s="71" t="str">
        <f>IF($A198="","",VLOOKUP($A198,'Annex 2 EHV charges'!$A:$O,7,0))</f>
        <v/>
      </c>
      <c r="E198" s="69" t="str">
        <f>IFERROR(IF(VLOOKUP($A198,'Annex 2 EHV charges'!$A:$O,8,FALSE)=0,"",VLOOKUP($A198,'Annex 2 EHV charges'!$A:$O,8,FALSE)),"")</f>
        <v/>
      </c>
      <c r="F198" s="70" t="str">
        <f>IFERROR(IF(VLOOKUP($A198,'Annex 2 EHV charges'!$A:$O,9,FALSE)=0,"",VLOOKUP($A198,'Annex 2 EHV charges'!$A:$O,9,FALSE)),"")</f>
        <v/>
      </c>
      <c r="G198" s="70" t="str">
        <f>IFERROR(IF(VLOOKUP($A198,'Annex 2 EHV charges'!$A:$O,10,FALSE)=0,"",VLOOKUP($A198,'Annex 2 EHV charges'!$A:$O,10,FALSE)),"")</f>
        <v/>
      </c>
      <c r="H198" s="70" t="str">
        <f>IFERROR(IF(VLOOKUP($A198,'Annex 2 EHV charges'!$A:$O,11,FALSE)=0,"",VLOOKUP($A198,'Annex 2 EHV charges'!$A:$O,11,FALSE)),"")</f>
        <v/>
      </c>
    </row>
    <row r="199" spans="1:8" ht="30" customHeight="1" x14ac:dyDescent="0.2">
      <c r="A199" s="71" t="str">
        <f t="array" ref="A199">IFERROR(INDEX('Annex 2 EHV charges'!$A$11:$A$12, MATCH(0, IF(ISBLANK('Annex 2 EHV charges'!$A$11:$A$12),1, COUNTIF(A$4:$A198, 'Annex 2 EHV charges'!$A$11:$A$12)), 0)),"")</f>
        <v/>
      </c>
      <c r="B199" s="72" t="str">
        <f>IF($A199="","",VLOOKUP($A199,'Annex 2 EHV charges'!$A:$O,2,0))</f>
        <v/>
      </c>
      <c r="C199" s="73" t="str">
        <f>IF($A199="","",VLOOKUP($A199,'Annex 2 EHV charges'!$A:$O,3,0))</f>
        <v/>
      </c>
      <c r="D199" s="71" t="str">
        <f>IF($A199="","",VLOOKUP($A199,'Annex 2 EHV charges'!$A:$O,7,0))</f>
        <v/>
      </c>
      <c r="E199" s="69" t="str">
        <f>IFERROR(IF(VLOOKUP($A199,'Annex 2 EHV charges'!$A:$O,8,FALSE)=0,"",VLOOKUP($A199,'Annex 2 EHV charges'!$A:$O,8,FALSE)),"")</f>
        <v/>
      </c>
      <c r="F199" s="70" t="str">
        <f>IFERROR(IF(VLOOKUP($A199,'Annex 2 EHV charges'!$A:$O,9,FALSE)=0,"",VLOOKUP($A199,'Annex 2 EHV charges'!$A:$O,9,FALSE)),"")</f>
        <v/>
      </c>
      <c r="G199" s="70" t="str">
        <f>IFERROR(IF(VLOOKUP($A199,'Annex 2 EHV charges'!$A:$O,10,FALSE)=0,"",VLOOKUP($A199,'Annex 2 EHV charges'!$A:$O,10,FALSE)),"")</f>
        <v/>
      </c>
      <c r="H199" s="70" t="str">
        <f>IFERROR(IF(VLOOKUP($A199,'Annex 2 EHV charges'!$A:$O,11,FALSE)=0,"",VLOOKUP($A199,'Annex 2 EHV charges'!$A:$O,11,FALSE)),"")</f>
        <v/>
      </c>
    </row>
    <row r="200" spans="1:8" ht="30" customHeight="1" x14ac:dyDescent="0.2">
      <c r="A200" s="71" t="str">
        <f t="array" ref="A200">IFERROR(INDEX('Annex 2 EHV charges'!$A$11:$A$12, MATCH(0, IF(ISBLANK('Annex 2 EHV charges'!$A$11:$A$12),1, COUNTIF(A$4:$A199, 'Annex 2 EHV charges'!$A$11:$A$12)), 0)),"")</f>
        <v/>
      </c>
      <c r="B200" s="72" t="str">
        <f>IF($A200="","",VLOOKUP($A200,'Annex 2 EHV charges'!$A:$O,2,0))</f>
        <v/>
      </c>
      <c r="C200" s="73" t="str">
        <f>IF($A200="","",VLOOKUP($A200,'Annex 2 EHV charges'!$A:$O,3,0))</f>
        <v/>
      </c>
      <c r="D200" s="71" t="str">
        <f>IF($A200="","",VLOOKUP($A200,'Annex 2 EHV charges'!$A:$O,7,0))</f>
        <v/>
      </c>
      <c r="E200" s="69" t="str">
        <f>IFERROR(IF(VLOOKUP($A200,'Annex 2 EHV charges'!$A:$O,8,FALSE)=0,"",VLOOKUP($A200,'Annex 2 EHV charges'!$A:$O,8,FALSE)),"")</f>
        <v/>
      </c>
      <c r="F200" s="70" t="str">
        <f>IFERROR(IF(VLOOKUP($A200,'Annex 2 EHV charges'!$A:$O,9,FALSE)=0,"",VLOOKUP($A200,'Annex 2 EHV charges'!$A:$O,9,FALSE)),"")</f>
        <v/>
      </c>
      <c r="G200" s="70" t="str">
        <f>IFERROR(IF(VLOOKUP($A200,'Annex 2 EHV charges'!$A:$O,10,FALSE)=0,"",VLOOKUP($A200,'Annex 2 EHV charges'!$A:$O,10,FALSE)),"")</f>
        <v/>
      </c>
      <c r="H200" s="70" t="str">
        <f>IFERROR(IF(VLOOKUP($A200,'Annex 2 EHV charges'!$A:$O,11,FALSE)=0,"",VLOOKUP($A200,'Annex 2 EHV charges'!$A:$O,11,FALSE)),"")</f>
        <v/>
      </c>
    </row>
    <row r="201" spans="1:8" ht="30" customHeight="1" x14ac:dyDescent="0.2">
      <c r="A201" s="71" t="str">
        <f t="array" ref="A201">IFERROR(INDEX('Annex 2 EHV charges'!$A$11:$A$12, MATCH(0, IF(ISBLANK('Annex 2 EHV charges'!$A$11:$A$12),1, COUNTIF(A$4:$A200, 'Annex 2 EHV charges'!$A$11:$A$12)), 0)),"")</f>
        <v/>
      </c>
      <c r="B201" s="72" t="str">
        <f>IF($A201="","",VLOOKUP($A201,'Annex 2 EHV charges'!$A:$O,2,0))</f>
        <v/>
      </c>
      <c r="C201" s="73" t="str">
        <f>IF($A201="","",VLOOKUP($A201,'Annex 2 EHV charges'!$A:$O,3,0))</f>
        <v/>
      </c>
      <c r="D201" s="71" t="str">
        <f>IF($A201="","",VLOOKUP($A201,'Annex 2 EHV charges'!$A:$O,7,0))</f>
        <v/>
      </c>
      <c r="E201" s="69" t="str">
        <f>IFERROR(IF(VLOOKUP($A201,'Annex 2 EHV charges'!$A:$O,8,FALSE)=0,"",VLOOKUP($A201,'Annex 2 EHV charges'!$A:$O,8,FALSE)),"")</f>
        <v/>
      </c>
      <c r="F201" s="70" t="str">
        <f>IFERROR(IF(VLOOKUP($A201,'Annex 2 EHV charges'!$A:$O,9,FALSE)=0,"",VLOOKUP($A201,'Annex 2 EHV charges'!$A:$O,9,FALSE)),"")</f>
        <v/>
      </c>
      <c r="G201" s="70" t="str">
        <f>IFERROR(IF(VLOOKUP($A201,'Annex 2 EHV charges'!$A:$O,10,FALSE)=0,"",VLOOKUP($A201,'Annex 2 EHV charges'!$A:$O,10,FALSE)),"")</f>
        <v/>
      </c>
      <c r="H201" s="70" t="str">
        <f>IFERROR(IF(VLOOKUP($A201,'Annex 2 EHV charges'!$A:$O,11,FALSE)=0,"",VLOOKUP($A201,'Annex 2 EHV charges'!$A:$O,11,FALSE)),"")</f>
        <v/>
      </c>
    </row>
    <row r="202" spans="1:8" ht="30" customHeight="1" x14ac:dyDescent="0.2">
      <c r="A202" s="71" t="str">
        <f t="array" ref="A202">IFERROR(INDEX('Annex 2 EHV charges'!$A$11:$A$12, MATCH(0, IF(ISBLANK('Annex 2 EHV charges'!$A$11:$A$12),1, COUNTIF(A$4:$A201, 'Annex 2 EHV charges'!$A$11:$A$12)), 0)),"")</f>
        <v/>
      </c>
      <c r="B202" s="72" t="str">
        <f>IF($A202="","",VLOOKUP($A202,'Annex 2 EHV charges'!$A:$O,2,0))</f>
        <v/>
      </c>
      <c r="C202" s="73" t="str">
        <f>IF($A202="","",VLOOKUP($A202,'Annex 2 EHV charges'!$A:$O,3,0))</f>
        <v/>
      </c>
      <c r="D202" s="71" t="str">
        <f>IF($A202="","",VLOOKUP($A202,'Annex 2 EHV charges'!$A:$O,7,0))</f>
        <v/>
      </c>
      <c r="E202" s="69" t="str">
        <f>IFERROR(IF(VLOOKUP($A202,'Annex 2 EHV charges'!$A:$O,8,FALSE)=0,"",VLOOKUP($A202,'Annex 2 EHV charges'!$A:$O,8,FALSE)),"")</f>
        <v/>
      </c>
      <c r="F202" s="70" t="str">
        <f>IFERROR(IF(VLOOKUP($A202,'Annex 2 EHV charges'!$A:$O,9,FALSE)=0,"",VLOOKUP($A202,'Annex 2 EHV charges'!$A:$O,9,FALSE)),"")</f>
        <v/>
      </c>
      <c r="G202" s="70" t="str">
        <f>IFERROR(IF(VLOOKUP($A202,'Annex 2 EHV charges'!$A:$O,10,FALSE)=0,"",VLOOKUP($A202,'Annex 2 EHV charges'!$A:$O,10,FALSE)),"")</f>
        <v/>
      </c>
      <c r="H202" s="70" t="str">
        <f>IFERROR(IF(VLOOKUP($A202,'Annex 2 EHV charges'!$A:$O,11,FALSE)=0,"",VLOOKUP($A202,'Annex 2 EHV charges'!$A:$O,11,FALSE)),"")</f>
        <v/>
      </c>
    </row>
    <row r="203" spans="1:8" ht="30" customHeight="1" x14ac:dyDescent="0.2">
      <c r="A203" s="71" t="str">
        <f t="array" ref="A203">IFERROR(INDEX('Annex 2 EHV charges'!$A$11:$A$12, MATCH(0, IF(ISBLANK('Annex 2 EHV charges'!$A$11:$A$12),1, COUNTIF(A$4:$A202, 'Annex 2 EHV charges'!$A$11:$A$12)), 0)),"")</f>
        <v/>
      </c>
      <c r="B203" s="72" t="str">
        <f>IF($A203="","",VLOOKUP($A203,'Annex 2 EHV charges'!$A:$O,2,0))</f>
        <v/>
      </c>
      <c r="C203" s="73" t="str">
        <f>IF($A203="","",VLOOKUP($A203,'Annex 2 EHV charges'!$A:$O,3,0))</f>
        <v/>
      </c>
      <c r="D203" s="71" t="str">
        <f>IF($A203="","",VLOOKUP($A203,'Annex 2 EHV charges'!$A:$O,7,0))</f>
        <v/>
      </c>
      <c r="E203" s="69" t="str">
        <f>IFERROR(IF(VLOOKUP($A203,'Annex 2 EHV charges'!$A:$O,8,FALSE)=0,"",VLOOKUP($A203,'Annex 2 EHV charges'!$A:$O,8,FALSE)),"")</f>
        <v/>
      </c>
      <c r="F203" s="70" t="str">
        <f>IFERROR(IF(VLOOKUP($A203,'Annex 2 EHV charges'!$A:$O,9,FALSE)=0,"",VLOOKUP($A203,'Annex 2 EHV charges'!$A:$O,9,FALSE)),"")</f>
        <v/>
      </c>
      <c r="G203" s="70" t="str">
        <f>IFERROR(IF(VLOOKUP($A203,'Annex 2 EHV charges'!$A:$O,10,FALSE)=0,"",VLOOKUP($A203,'Annex 2 EHV charges'!$A:$O,10,FALSE)),"")</f>
        <v/>
      </c>
      <c r="H203" s="70" t="str">
        <f>IFERROR(IF(VLOOKUP($A203,'Annex 2 EHV charges'!$A:$O,11,FALSE)=0,"",VLOOKUP($A203,'Annex 2 EHV charges'!$A:$O,11,FALSE)),"")</f>
        <v/>
      </c>
    </row>
    <row r="204" spans="1:8" ht="30" customHeight="1" x14ac:dyDescent="0.2">
      <c r="A204" s="71" t="str">
        <f t="array" ref="A204">IFERROR(INDEX('Annex 2 EHV charges'!$A$11:$A$12, MATCH(0, IF(ISBLANK('Annex 2 EHV charges'!$A$11:$A$12),1, COUNTIF(A$4:$A203, 'Annex 2 EHV charges'!$A$11:$A$12)), 0)),"")</f>
        <v/>
      </c>
      <c r="B204" s="72" t="str">
        <f>IF($A204="","",VLOOKUP($A204,'Annex 2 EHV charges'!$A:$O,2,0))</f>
        <v/>
      </c>
      <c r="C204" s="73" t="str">
        <f>IF($A204="","",VLOOKUP($A204,'Annex 2 EHV charges'!$A:$O,3,0))</f>
        <v/>
      </c>
      <c r="D204" s="71" t="str">
        <f>IF($A204="","",VLOOKUP($A204,'Annex 2 EHV charges'!$A:$O,7,0))</f>
        <v/>
      </c>
      <c r="E204" s="69" t="str">
        <f>IFERROR(IF(VLOOKUP($A204,'Annex 2 EHV charges'!$A:$O,8,FALSE)=0,"",VLOOKUP($A204,'Annex 2 EHV charges'!$A:$O,8,FALSE)),"")</f>
        <v/>
      </c>
      <c r="F204" s="70" t="str">
        <f>IFERROR(IF(VLOOKUP($A204,'Annex 2 EHV charges'!$A:$O,9,FALSE)=0,"",VLOOKUP($A204,'Annex 2 EHV charges'!$A:$O,9,FALSE)),"")</f>
        <v/>
      </c>
      <c r="G204" s="70" t="str">
        <f>IFERROR(IF(VLOOKUP($A204,'Annex 2 EHV charges'!$A:$O,10,FALSE)=0,"",VLOOKUP($A204,'Annex 2 EHV charges'!$A:$O,10,FALSE)),"")</f>
        <v/>
      </c>
      <c r="H204" s="70" t="str">
        <f>IFERROR(IF(VLOOKUP($A204,'Annex 2 EHV charges'!$A:$O,11,FALSE)=0,"",VLOOKUP($A204,'Annex 2 EHV charges'!$A:$O,11,FALSE)),"")</f>
        <v/>
      </c>
    </row>
    <row r="205" spans="1:8" ht="30" customHeight="1" x14ac:dyDescent="0.2">
      <c r="A205" s="71" t="str">
        <f t="array" ref="A205">IFERROR(INDEX('Annex 2 EHV charges'!$A$11:$A$12, MATCH(0, IF(ISBLANK('Annex 2 EHV charges'!$A$11:$A$12),1, COUNTIF(A$4:$A204, 'Annex 2 EHV charges'!$A$11:$A$12)), 0)),"")</f>
        <v/>
      </c>
      <c r="B205" s="72" t="str">
        <f>IF($A205="","",VLOOKUP($A205,'Annex 2 EHV charges'!$A:$O,2,0))</f>
        <v/>
      </c>
      <c r="C205" s="73" t="str">
        <f>IF($A205="","",VLOOKUP($A205,'Annex 2 EHV charges'!$A:$O,3,0))</f>
        <v/>
      </c>
      <c r="D205" s="71" t="str">
        <f>IF($A205="","",VLOOKUP($A205,'Annex 2 EHV charges'!$A:$O,7,0))</f>
        <v/>
      </c>
      <c r="E205" s="69" t="str">
        <f>IFERROR(IF(VLOOKUP($A205,'Annex 2 EHV charges'!$A:$O,8,FALSE)=0,"",VLOOKUP($A205,'Annex 2 EHV charges'!$A:$O,8,FALSE)),"")</f>
        <v/>
      </c>
      <c r="F205" s="70" t="str">
        <f>IFERROR(IF(VLOOKUP($A205,'Annex 2 EHV charges'!$A:$O,9,FALSE)=0,"",VLOOKUP($A205,'Annex 2 EHV charges'!$A:$O,9,FALSE)),"")</f>
        <v/>
      </c>
      <c r="G205" s="70" t="str">
        <f>IFERROR(IF(VLOOKUP($A205,'Annex 2 EHV charges'!$A:$O,10,FALSE)=0,"",VLOOKUP($A205,'Annex 2 EHV charges'!$A:$O,10,FALSE)),"")</f>
        <v/>
      </c>
      <c r="H205" s="70" t="str">
        <f>IFERROR(IF(VLOOKUP($A205,'Annex 2 EHV charges'!$A:$O,11,FALSE)=0,"",VLOOKUP($A205,'Annex 2 EHV charges'!$A:$O,11,FALSE)),"")</f>
        <v/>
      </c>
    </row>
    <row r="206" spans="1:8" ht="30" customHeight="1" x14ac:dyDescent="0.2">
      <c r="A206" s="71" t="str">
        <f t="array" ref="A206">IFERROR(INDEX('Annex 2 EHV charges'!$A$11:$A$12, MATCH(0, IF(ISBLANK('Annex 2 EHV charges'!$A$11:$A$12),1, COUNTIF(A$4:$A205, 'Annex 2 EHV charges'!$A$11:$A$12)), 0)),"")</f>
        <v/>
      </c>
      <c r="B206" s="72" t="str">
        <f>IF($A206="","",VLOOKUP($A206,'Annex 2 EHV charges'!$A:$O,2,0))</f>
        <v/>
      </c>
      <c r="C206" s="73" t="str">
        <f>IF($A206="","",VLOOKUP($A206,'Annex 2 EHV charges'!$A:$O,3,0))</f>
        <v/>
      </c>
      <c r="D206" s="71" t="str">
        <f>IF($A206="","",VLOOKUP($A206,'Annex 2 EHV charges'!$A:$O,7,0))</f>
        <v/>
      </c>
      <c r="E206" s="69" t="str">
        <f>IFERROR(IF(VLOOKUP($A206,'Annex 2 EHV charges'!$A:$O,8,FALSE)=0,"",VLOOKUP($A206,'Annex 2 EHV charges'!$A:$O,8,FALSE)),"")</f>
        <v/>
      </c>
      <c r="F206" s="70" t="str">
        <f>IFERROR(IF(VLOOKUP($A206,'Annex 2 EHV charges'!$A:$O,9,FALSE)=0,"",VLOOKUP($A206,'Annex 2 EHV charges'!$A:$O,9,FALSE)),"")</f>
        <v/>
      </c>
      <c r="G206" s="70" t="str">
        <f>IFERROR(IF(VLOOKUP($A206,'Annex 2 EHV charges'!$A:$O,10,FALSE)=0,"",VLOOKUP($A206,'Annex 2 EHV charges'!$A:$O,10,FALSE)),"")</f>
        <v/>
      </c>
      <c r="H206" s="70" t="str">
        <f>IFERROR(IF(VLOOKUP($A206,'Annex 2 EHV charges'!$A:$O,11,FALSE)=0,"",VLOOKUP($A206,'Annex 2 EHV charges'!$A:$O,11,FALSE)),"")</f>
        <v/>
      </c>
    </row>
    <row r="207" spans="1:8" ht="30" customHeight="1" x14ac:dyDescent="0.2">
      <c r="A207" s="71" t="str">
        <f t="array" ref="A207">IFERROR(INDEX('Annex 2 EHV charges'!$A$11:$A$12, MATCH(0, IF(ISBLANK('Annex 2 EHV charges'!$A$11:$A$12),1, COUNTIF(A$4:$A206, 'Annex 2 EHV charges'!$A$11:$A$12)), 0)),"")</f>
        <v/>
      </c>
      <c r="B207" s="72" t="str">
        <f>IF($A207="","",VLOOKUP($A207,'Annex 2 EHV charges'!$A:$O,2,0))</f>
        <v/>
      </c>
      <c r="C207" s="73" t="str">
        <f>IF($A207="","",VLOOKUP($A207,'Annex 2 EHV charges'!$A:$O,3,0))</f>
        <v/>
      </c>
      <c r="D207" s="71" t="str">
        <f>IF($A207="","",VLOOKUP($A207,'Annex 2 EHV charges'!$A:$O,7,0))</f>
        <v/>
      </c>
      <c r="E207" s="69" t="str">
        <f>IFERROR(IF(VLOOKUP($A207,'Annex 2 EHV charges'!$A:$O,8,FALSE)=0,"",VLOOKUP($A207,'Annex 2 EHV charges'!$A:$O,8,FALSE)),"")</f>
        <v/>
      </c>
      <c r="F207" s="70" t="str">
        <f>IFERROR(IF(VLOOKUP($A207,'Annex 2 EHV charges'!$A:$O,9,FALSE)=0,"",VLOOKUP($A207,'Annex 2 EHV charges'!$A:$O,9,FALSE)),"")</f>
        <v/>
      </c>
      <c r="G207" s="70" t="str">
        <f>IFERROR(IF(VLOOKUP($A207,'Annex 2 EHV charges'!$A:$O,10,FALSE)=0,"",VLOOKUP($A207,'Annex 2 EHV charges'!$A:$O,10,FALSE)),"")</f>
        <v/>
      </c>
      <c r="H207" s="70" t="str">
        <f>IFERROR(IF(VLOOKUP($A207,'Annex 2 EHV charges'!$A:$O,11,FALSE)=0,"",VLOOKUP($A207,'Annex 2 EHV charges'!$A:$O,11,FALSE)),"")</f>
        <v/>
      </c>
    </row>
    <row r="208" spans="1:8" ht="30" customHeight="1" x14ac:dyDescent="0.2">
      <c r="A208" s="71" t="str">
        <f t="array" ref="A208">IFERROR(INDEX('Annex 2 EHV charges'!$A$11:$A$12, MATCH(0, IF(ISBLANK('Annex 2 EHV charges'!$A$11:$A$12),1, COUNTIF(A$4:$A207, 'Annex 2 EHV charges'!$A$11:$A$12)), 0)),"")</f>
        <v/>
      </c>
      <c r="B208" s="72" t="str">
        <f>IF($A208="","",VLOOKUP($A208,'Annex 2 EHV charges'!$A:$O,2,0))</f>
        <v/>
      </c>
      <c r="C208" s="73" t="str">
        <f>IF($A208="","",VLOOKUP($A208,'Annex 2 EHV charges'!$A:$O,3,0))</f>
        <v/>
      </c>
      <c r="D208" s="71" t="str">
        <f>IF($A208="","",VLOOKUP($A208,'Annex 2 EHV charges'!$A:$O,7,0))</f>
        <v/>
      </c>
      <c r="E208" s="69" t="str">
        <f>IFERROR(IF(VLOOKUP($A208,'Annex 2 EHV charges'!$A:$O,8,FALSE)=0,"",VLOOKUP($A208,'Annex 2 EHV charges'!$A:$O,8,FALSE)),"")</f>
        <v/>
      </c>
      <c r="F208" s="70" t="str">
        <f>IFERROR(IF(VLOOKUP($A208,'Annex 2 EHV charges'!$A:$O,9,FALSE)=0,"",VLOOKUP($A208,'Annex 2 EHV charges'!$A:$O,9,FALSE)),"")</f>
        <v/>
      </c>
      <c r="G208" s="70" t="str">
        <f>IFERROR(IF(VLOOKUP($A208,'Annex 2 EHV charges'!$A:$O,10,FALSE)=0,"",VLOOKUP($A208,'Annex 2 EHV charges'!$A:$O,10,FALSE)),"")</f>
        <v/>
      </c>
      <c r="H208" s="70" t="str">
        <f>IFERROR(IF(VLOOKUP($A208,'Annex 2 EHV charges'!$A:$O,11,FALSE)=0,"",VLOOKUP($A208,'Annex 2 EHV charges'!$A:$O,11,FALSE)),"")</f>
        <v/>
      </c>
    </row>
    <row r="209" spans="1:8" ht="30" customHeight="1" x14ac:dyDescent="0.2">
      <c r="A209" s="71" t="str">
        <f t="array" ref="A209">IFERROR(INDEX('Annex 2 EHV charges'!$A$11:$A$12, MATCH(0, IF(ISBLANK('Annex 2 EHV charges'!$A$11:$A$12),1, COUNTIF(A$4:$A208, 'Annex 2 EHV charges'!$A$11:$A$12)), 0)),"")</f>
        <v/>
      </c>
      <c r="B209" s="72" t="str">
        <f>IF($A209="","",VLOOKUP($A209,'Annex 2 EHV charges'!$A:$O,2,0))</f>
        <v/>
      </c>
      <c r="C209" s="73" t="str">
        <f>IF($A209="","",VLOOKUP($A209,'Annex 2 EHV charges'!$A:$O,3,0))</f>
        <v/>
      </c>
      <c r="D209" s="71" t="str">
        <f>IF($A209="","",VLOOKUP($A209,'Annex 2 EHV charges'!$A:$O,7,0))</f>
        <v/>
      </c>
      <c r="E209" s="69" t="str">
        <f>IFERROR(IF(VLOOKUP($A209,'Annex 2 EHV charges'!$A:$O,8,FALSE)=0,"",VLOOKUP($A209,'Annex 2 EHV charges'!$A:$O,8,FALSE)),"")</f>
        <v/>
      </c>
      <c r="F209" s="70" t="str">
        <f>IFERROR(IF(VLOOKUP($A209,'Annex 2 EHV charges'!$A:$O,9,FALSE)=0,"",VLOOKUP($A209,'Annex 2 EHV charges'!$A:$O,9,FALSE)),"")</f>
        <v/>
      </c>
      <c r="G209" s="70" t="str">
        <f>IFERROR(IF(VLOOKUP($A209,'Annex 2 EHV charges'!$A:$O,10,FALSE)=0,"",VLOOKUP($A209,'Annex 2 EHV charges'!$A:$O,10,FALSE)),"")</f>
        <v/>
      </c>
      <c r="H209" s="70" t="str">
        <f>IFERROR(IF(VLOOKUP($A209,'Annex 2 EHV charges'!$A:$O,11,FALSE)=0,"",VLOOKUP($A209,'Annex 2 EHV charges'!$A:$O,11,FALSE)),"")</f>
        <v/>
      </c>
    </row>
    <row r="210" spans="1:8" ht="30" customHeight="1" x14ac:dyDescent="0.2">
      <c r="A210" s="71" t="str">
        <f t="array" ref="A210">IFERROR(INDEX('Annex 2 EHV charges'!$A$11:$A$12, MATCH(0, IF(ISBLANK('Annex 2 EHV charges'!$A$11:$A$12),1, COUNTIF(A$4:$A209, 'Annex 2 EHV charges'!$A$11:$A$12)), 0)),"")</f>
        <v/>
      </c>
      <c r="B210" s="72" t="str">
        <f>IF($A210="","",VLOOKUP($A210,'Annex 2 EHV charges'!$A:$O,2,0))</f>
        <v/>
      </c>
      <c r="C210" s="73" t="str">
        <f>IF($A210="","",VLOOKUP($A210,'Annex 2 EHV charges'!$A:$O,3,0))</f>
        <v/>
      </c>
      <c r="D210" s="71" t="str">
        <f>IF($A210="","",VLOOKUP($A210,'Annex 2 EHV charges'!$A:$O,7,0))</f>
        <v/>
      </c>
      <c r="E210" s="69" t="str">
        <f>IFERROR(IF(VLOOKUP($A210,'Annex 2 EHV charges'!$A:$O,8,FALSE)=0,"",VLOOKUP($A210,'Annex 2 EHV charges'!$A:$O,8,FALSE)),"")</f>
        <v/>
      </c>
      <c r="F210" s="70" t="str">
        <f>IFERROR(IF(VLOOKUP($A210,'Annex 2 EHV charges'!$A:$O,9,FALSE)=0,"",VLOOKUP($A210,'Annex 2 EHV charges'!$A:$O,9,FALSE)),"")</f>
        <v/>
      </c>
      <c r="G210" s="70" t="str">
        <f>IFERROR(IF(VLOOKUP($A210,'Annex 2 EHV charges'!$A:$O,10,FALSE)=0,"",VLOOKUP($A210,'Annex 2 EHV charges'!$A:$O,10,FALSE)),"")</f>
        <v/>
      </c>
      <c r="H210" s="70" t="str">
        <f>IFERROR(IF(VLOOKUP($A210,'Annex 2 EHV charges'!$A:$O,11,FALSE)=0,"",VLOOKUP($A210,'Annex 2 EHV charges'!$A:$O,11,FALSE)),"")</f>
        <v/>
      </c>
    </row>
    <row r="211" spans="1:8" ht="30" customHeight="1" x14ac:dyDescent="0.2">
      <c r="A211" s="71" t="str">
        <f t="array" ref="A211">IFERROR(INDEX('Annex 2 EHV charges'!$A$11:$A$12, MATCH(0, IF(ISBLANK('Annex 2 EHV charges'!$A$11:$A$12),1, COUNTIF(A$4:$A210, 'Annex 2 EHV charges'!$A$11:$A$12)), 0)),"")</f>
        <v/>
      </c>
      <c r="B211" s="72" t="str">
        <f>IF($A211="","",VLOOKUP($A211,'Annex 2 EHV charges'!$A:$O,2,0))</f>
        <v/>
      </c>
      <c r="C211" s="73" t="str">
        <f>IF($A211="","",VLOOKUP($A211,'Annex 2 EHV charges'!$A:$O,3,0))</f>
        <v/>
      </c>
      <c r="D211" s="71" t="str">
        <f>IF($A211="","",VLOOKUP($A211,'Annex 2 EHV charges'!$A:$O,7,0))</f>
        <v/>
      </c>
      <c r="E211" s="69" t="str">
        <f>IFERROR(IF(VLOOKUP($A211,'Annex 2 EHV charges'!$A:$O,8,FALSE)=0,"",VLOOKUP($A211,'Annex 2 EHV charges'!$A:$O,8,FALSE)),"")</f>
        <v/>
      </c>
      <c r="F211" s="70" t="str">
        <f>IFERROR(IF(VLOOKUP($A211,'Annex 2 EHV charges'!$A:$O,9,FALSE)=0,"",VLOOKUP($A211,'Annex 2 EHV charges'!$A:$O,9,FALSE)),"")</f>
        <v/>
      </c>
      <c r="G211" s="70" t="str">
        <f>IFERROR(IF(VLOOKUP($A211,'Annex 2 EHV charges'!$A:$O,10,FALSE)=0,"",VLOOKUP($A211,'Annex 2 EHV charges'!$A:$O,10,FALSE)),"")</f>
        <v/>
      </c>
      <c r="H211" s="70" t="str">
        <f>IFERROR(IF(VLOOKUP($A211,'Annex 2 EHV charges'!$A:$O,11,FALSE)=0,"",VLOOKUP($A211,'Annex 2 EHV charges'!$A:$O,11,FALSE)),"")</f>
        <v/>
      </c>
    </row>
    <row r="212" spans="1:8" ht="30" customHeight="1" x14ac:dyDescent="0.2">
      <c r="A212" s="71" t="str">
        <f t="array" ref="A212">IFERROR(INDEX('Annex 2 EHV charges'!$A$11:$A$12, MATCH(0, IF(ISBLANK('Annex 2 EHV charges'!$A$11:$A$12),1, COUNTIF(A$4:$A211, 'Annex 2 EHV charges'!$A$11:$A$12)), 0)),"")</f>
        <v/>
      </c>
      <c r="B212" s="72" t="str">
        <f>IF($A212="","",VLOOKUP($A212,'Annex 2 EHV charges'!$A:$O,2,0))</f>
        <v/>
      </c>
      <c r="C212" s="73" t="str">
        <f>IF($A212="","",VLOOKUP($A212,'Annex 2 EHV charges'!$A:$O,3,0))</f>
        <v/>
      </c>
      <c r="D212" s="71" t="str">
        <f>IF($A212="","",VLOOKUP($A212,'Annex 2 EHV charges'!$A:$O,7,0))</f>
        <v/>
      </c>
      <c r="E212" s="69" t="str">
        <f>IFERROR(IF(VLOOKUP($A212,'Annex 2 EHV charges'!$A:$O,8,FALSE)=0,"",VLOOKUP($A212,'Annex 2 EHV charges'!$A:$O,8,FALSE)),"")</f>
        <v/>
      </c>
      <c r="F212" s="70" t="str">
        <f>IFERROR(IF(VLOOKUP($A212,'Annex 2 EHV charges'!$A:$O,9,FALSE)=0,"",VLOOKUP($A212,'Annex 2 EHV charges'!$A:$O,9,FALSE)),"")</f>
        <v/>
      </c>
      <c r="G212" s="70" t="str">
        <f>IFERROR(IF(VLOOKUP($A212,'Annex 2 EHV charges'!$A:$O,10,FALSE)=0,"",VLOOKUP($A212,'Annex 2 EHV charges'!$A:$O,10,FALSE)),"")</f>
        <v/>
      </c>
      <c r="H212" s="70" t="str">
        <f>IFERROR(IF(VLOOKUP($A212,'Annex 2 EHV charges'!$A:$O,11,FALSE)=0,"",VLOOKUP($A212,'Annex 2 EHV charges'!$A:$O,11,FALSE)),"")</f>
        <v/>
      </c>
    </row>
    <row r="213" spans="1:8" ht="30" customHeight="1" x14ac:dyDescent="0.2">
      <c r="A213" s="71" t="str">
        <f t="array" ref="A213">IFERROR(INDEX('Annex 2 EHV charges'!$A$11:$A$12, MATCH(0, IF(ISBLANK('Annex 2 EHV charges'!$A$11:$A$12),1, COUNTIF(A$4:$A212, 'Annex 2 EHV charges'!$A$11:$A$12)), 0)),"")</f>
        <v/>
      </c>
      <c r="B213" s="72" t="str">
        <f>IF($A213="","",VLOOKUP($A213,'Annex 2 EHV charges'!$A:$O,2,0))</f>
        <v/>
      </c>
      <c r="C213" s="73" t="str">
        <f>IF($A213="","",VLOOKUP($A213,'Annex 2 EHV charges'!$A:$O,3,0))</f>
        <v/>
      </c>
      <c r="D213" s="71" t="str">
        <f>IF($A213="","",VLOOKUP($A213,'Annex 2 EHV charges'!$A:$O,7,0))</f>
        <v/>
      </c>
      <c r="E213" s="69" t="str">
        <f>IFERROR(IF(VLOOKUP($A213,'Annex 2 EHV charges'!$A:$O,8,FALSE)=0,"",VLOOKUP($A213,'Annex 2 EHV charges'!$A:$O,8,FALSE)),"")</f>
        <v/>
      </c>
      <c r="F213" s="70" t="str">
        <f>IFERROR(IF(VLOOKUP($A213,'Annex 2 EHV charges'!$A:$O,9,FALSE)=0,"",VLOOKUP($A213,'Annex 2 EHV charges'!$A:$O,9,FALSE)),"")</f>
        <v/>
      </c>
      <c r="G213" s="70" t="str">
        <f>IFERROR(IF(VLOOKUP($A213,'Annex 2 EHV charges'!$A:$O,10,FALSE)=0,"",VLOOKUP($A213,'Annex 2 EHV charges'!$A:$O,10,FALSE)),"")</f>
        <v/>
      </c>
      <c r="H213" s="70" t="str">
        <f>IFERROR(IF(VLOOKUP($A213,'Annex 2 EHV charges'!$A:$O,11,FALSE)=0,"",VLOOKUP($A213,'Annex 2 EHV charges'!$A:$O,11,FALSE)),"")</f>
        <v/>
      </c>
    </row>
    <row r="214" spans="1:8" ht="30" customHeight="1" x14ac:dyDescent="0.2">
      <c r="A214" s="71" t="str">
        <f t="array" ref="A214">IFERROR(INDEX('Annex 2 EHV charges'!$A$11:$A$12, MATCH(0, IF(ISBLANK('Annex 2 EHV charges'!$A$11:$A$12),1, COUNTIF(A$4:$A213, 'Annex 2 EHV charges'!$A$11:$A$12)), 0)),"")</f>
        <v/>
      </c>
      <c r="B214" s="72" t="str">
        <f>IF($A214="","",VLOOKUP($A214,'Annex 2 EHV charges'!$A:$O,2,0))</f>
        <v/>
      </c>
      <c r="C214" s="73" t="str">
        <f>IF($A214="","",VLOOKUP($A214,'Annex 2 EHV charges'!$A:$O,3,0))</f>
        <v/>
      </c>
      <c r="D214" s="71" t="str">
        <f>IF($A214="","",VLOOKUP($A214,'Annex 2 EHV charges'!$A:$O,7,0))</f>
        <v/>
      </c>
      <c r="E214" s="69" t="str">
        <f>IFERROR(IF(VLOOKUP($A214,'Annex 2 EHV charges'!$A:$O,8,FALSE)=0,"",VLOOKUP($A214,'Annex 2 EHV charges'!$A:$O,8,FALSE)),"")</f>
        <v/>
      </c>
      <c r="F214" s="70" t="str">
        <f>IFERROR(IF(VLOOKUP($A214,'Annex 2 EHV charges'!$A:$O,9,FALSE)=0,"",VLOOKUP($A214,'Annex 2 EHV charges'!$A:$O,9,FALSE)),"")</f>
        <v/>
      </c>
      <c r="G214" s="70" t="str">
        <f>IFERROR(IF(VLOOKUP($A214,'Annex 2 EHV charges'!$A:$O,10,FALSE)=0,"",VLOOKUP($A214,'Annex 2 EHV charges'!$A:$O,10,FALSE)),"")</f>
        <v/>
      </c>
      <c r="H214" s="70" t="str">
        <f>IFERROR(IF(VLOOKUP($A214,'Annex 2 EHV charges'!$A:$O,11,FALSE)=0,"",VLOOKUP($A214,'Annex 2 EHV charges'!$A:$O,11,FALSE)),"")</f>
        <v/>
      </c>
    </row>
    <row r="215" spans="1:8" ht="30" customHeight="1" x14ac:dyDescent="0.2">
      <c r="A215" s="71" t="str">
        <f t="array" ref="A215">IFERROR(INDEX('Annex 2 EHV charges'!$A$11:$A$12, MATCH(0, IF(ISBLANK('Annex 2 EHV charges'!$A$11:$A$12),1, COUNTIF(A$4:$A214, 'Annex 2 EHV charges'!$A$11:$A$12)), 0)),"")</f>
        <v/>
      </c>
      <c r="B215" s="72" t="str">
        <f>IF($A215="","",VLOOKUP($A215,'Annex 2 EHV charges'!$A:$O,2,0))</f>
        <v/>
      </c>
      <c r="C215" s="73" t="str">
        <f>IF($A215="","",VLOOKUP($A215,'Annex 2 EHV charges'!$A:$O,3,0))</f>
        <v/>
      </c>
      <c r="D215" s="71" t="str">
        <f>IF($A215="","",VLOOKUP($A215,'Annex 2 EHV charges'!$A:$O,7,0))</f>
        <v/>
      </c>
      <c r="E215" s="69" t="str">
        <f>IFERROR(IF(VLOOKUP($A215,'Annex 2 EHV charges'!$A:$O,8,FALSE)=0,"",VLOOKUP($A215,'Annex 2 EHV charges'!$A:$O,8,FALSE)),"")</f>
        <v/>
      </c>
      <c r="F215" s="70" t="str">
        <f>IFERROR(IF(VLOOKUP($A215,'Annex 2 EHV charges'!$A:$O,9,FALSE)=0,"",VLOOKUP($A215,'Annex 2 EHV charges'!$A:$O,9,FALSE)),"")</f>
        <v/>
      </c>
      <c r="G215" s="70" t="str">
        <f>IFERROR(IF(VLOOKUP($A215,'Annex 2 EHV charges'!$A:$O,10,FALSE)=0,"",VLOOKUP($A215,'Annex 2 EHV charges'!$A:$O,10,FALSE)),"")</f>
        <v/>
      </c>
      <c r="H215" s="70" t="str">
        <f>IFERROR(IF(VLOOKUP($A215,'Annex 2 EHV charges'!$A:$O,11,FALSE)=0,"",VLOOKUP($A215,'Annex 2 EHV charges'!$A:$O,11,FALSE)),"")</f>
        <v/>
      </c>
    </row>
    <row r="216" spans="1:8" ht="30" customHeight="1" x14ac:dyDescent="0.2">
      <c r="A216" s="71" t="str">
        <f t="array" ref="A216">IFERROR(INDEX('Annex 2 EHV charges'!$A$11:$A$12, MATCH(0, IF(ISBLANK('Annex 2 EHV charges'!$A$11:$A$12),1, COUNTIF(A$4:$A215, 'Annex 2 EHV charges'!$A$11:$A$12)), 0)),"")</f>
        <v/>
      </c>
      <c r="B216" s="72" t="str">
        <f>IF($A216="","",VLOOKUP($A216,'Annex 2 EHV charges'!$A:$O,2,0))</f>
        <v/>
      </c>
      <c r="C216" s="73" t="str">
        <f>IF($A216="","",VLOOKUP($A216,'Annex 2 EHV charges'!$A:$O,3,0))</f>
        <v/>
      </c>
      <c r="D216" s="71" t="str">
        <f>IF($A216="","",VLOOKUP($A216,'Annex 2 EHV charges'!$A:$O,7,0))</f>
        <v/>
      </c>
      <c r="E216" s="69" t="str">
        <f>IFERROR(IF(VLOOKUP($A216,'Annex 2 EHV charges'!$A:$O,8,FALSE)=0,"",VLOOKUP($A216,'Annex 2 EHV charges'!$A:$O,8,FALSE)),"")</f>
        <v/>
      </c>
      <c r="F216" s="70" t="str">
        <f>IFERROR(IF(VLOOKUP($A216,'Annex 2 EHV charges'!$A:$O,9,FALSE)=0,"",VLOOKUP($A216,'Annex 2 EHV charges'!$A:$O,9,FALSE)),"")</f>
        <v/>
      </c>
      <c r="G216" s="70" t="str">
        <f>IFERROR(IF(VLOOKUP($A216,'Annex 2 EHV charges'!$A:$O,10,FALSE)=0,"",VLOOKUP($A216,'Annex 2 EHV charges'!$A:$O,10,FALSE)),"")</f>
        <v/>
      </c>
      <c r="H216" s="70" t="str">
        <f>IFERROR(IF(VLOOKUP($A216,'Annex 2 EHV charges'!$A:$O,11,FALSE)=0,"",VLOOKUP($A216,'Annex 2 EHV charges'!$A:$O,11,FALSE)),"")</f>
        <v/>
      </c>
    </row>
    <row r="217" spans="1:8" ht="30" customHeight="1" x14ac:dyDescent="0.2">
      <c r="A217" s="71" t="str">
        <f t="array" ref="A217">IFERROR(INDEX('Annex 2 EHV charges'!$A$11:$A$12, MATCH(0, IF(ISBLANK('Annex 2 EHV charges'!$A$11:$A$12),1, COUNTIF(A$4:$A216, 'Annex 2 EHV charges'!$A$11:$A$12)), 0)),"")</f>
        <v/>
      </c>
      <c r="B217" s="72" t="str">
        <f>IF($A217="","",VLOOKUP($A217,'Annex 2 EHV charges'!$A:$O,2,0))</f>
        <v/>
      </c>
      <c r="C217" s="73" t="str">
        <f>IF($A217="","",VLOOKUP($A217,'Annex 2 EHV charges'!$A:$O,3,0))</f>
        <v/>
      </c>
      <c r="D217" s="71" t="str">
        <f>IF($A217="","",VLOOKUP($A217,'Annex 2 EHV charges'!$A:$O,7,0))</f>
        <v/>
      </c>
      <c r="E217" s="69" t="str">
        <f>IFERROR(IF(VLOOKUP($A217,'Annex 2 EHV charges'!$A:$O,8,FALSE)=0,"",VLOOKUP($A217,'Annex 2 EHV charges'!$A:$O,8,FALSE)),"")</f>
        <v/>
      </c>
      <c r="F217" s="70" t="str">
        <f>IFERROR(IF(VLOOKUP($A217,'Annex 2 EHV charges'!$A:$O,9,FALSE)=0,"",VLOOKUP($A217,'Annex 2 EHV charges'!$A:$O,9,FALSE)),"")</f>
        <v/>
      </c>
      <c r="G217" s="70" t="str">
        <f>IFERROR(IF(VLOOKUP($A217,'Annex 2 EHV charges'!$A:$O,10,FALSE)=0,"",VLOOKUP($A217,'Annex 2 EHV charges'!$A:$O,10,FALSE)),"")</f>
        <v/>
      </c>
      <c r="H217" s="70" t="str">
        <f>IFERROR(IF(VLOOKUP($A217,'Annex 2 EHV charges'!$A:$O,11,FALSE)=0,"",VLOOKUP($A217,'Annex 2 EHV charges'!$A:$O,11,FALSE)),"")</f>
        <v/>
      </c>
    </row>
    <row r="218" spans="1:8" ht="30" customHeight="1" x14ac:dyDescent="0.2">
      <c r="A218" s="71" t="str">
        <f t="array" ref="A218">IFERROR(INDEX('Annex 2 EHV charges'!$A$11:$A$12, MATCH(0, IF(ISBLANK('Annex 2 EHV charges'!$A$11:$A$12),1, COUNTIF(A$4:$A217, 'Annex 2 EHV charges'!$A$11:$A$12)), 0)),"")</f>
        <v/>
      </c>
      <c r="B218" s="72" t="str">
        <f>IF($A218="","",VLOOKUP($A218,'Annex 2 EHV charges'!$A:$O,2,0))</f>
        <v/>
      </c>
      <c r="C218" s="73" t="str">
        <f>IF($A218="","",VLOOKUP($A218,'Annex 2 EHV charges'!$A:$O,3,0))</f>
        <v/>
      </c>
      <c r="D218" s="71" t="str">
        <f>IF($A218="","",VLOOKUP($A218,'Annex 2 EHV charges'!$A:$O,7,0))</f>
        <v/>
      </c>
      <c r="E218" s="69" t="str">
        <f>IFERROR(IF(VLOOKUP($A218,'Annex 2 EHV charges'!$A:$O,8,FALSE)=0,"",VLOOKUP($A218,'Annex 2 EHV charges'!$A:$O,8,FALSE)),"")</f>
        <v/>
      </c>
      <c r="F218" s="70" t="str">
        <f>IFERROR(IF(VLOOKUP($A218,'Annex 2 EHV charges'!$A:$O,9,FALSE)=0,"",VLOOKUP($A218,'Annex 2 EHV charges'!$A:$O,9,FALSE)),"")</f>
        <v/>
      </c>
      <c r="G218" s="70" t="str">
        <f>IFERROR(IF(VLOOKUP($A218,'Annex 2 EHV charges'!$A:$O,10,FALSE)=0,"",VLOOKUP($A218,'Annex 2 EHV charges'!$A:$O,10,FALSE)),"")</f>
        <v/>
      </c>
      <c r="H218" s="70" t="str">
        <f>IFERROR(IF(VLOOKUP($A218,'Annex 2 EHV charges'!$A:$O,11,FALSE)=0,"",VLOOKUP($A218,'Annex 2 EHV charges'!$A:$O,11,FALSE)),"")</f>
        <v/>
      </c>
    </row>
    <row r="219" spans="1:8" x14ac:dyDescent="0.2">
      <c r="A219" s="71" t="str">
        <f t="array" ref="A219">IFERROR(INDEX('Annex 2 EHV charges'!$A$11:$A$12, MATCH(0, IF(ISBLANK('Annex 2 EHV charges'!$A$11:$A$12),1, COUNTIF(A$4:$A218, 'Annex 2 EHV charges'!$A$11:$A$12)), 0)),"")</f>
        <v/>
      </c>
      <c r="B219" s="72" t="str">
        <f>IF($A219="","",VLOOKUP($A219,'Annex 2 EHV charges'!$A:$O,2,0))</f>
        <v/>
      </c>
      <c r="C219" s="73" t="str">
        <f>IF($A219="","",VLOOKUP($A219,'Annex 2 EHV charges'!$A:$O,3,0))</f>
        <v/>
      </c>
      <c r="D219" s="71" t="str">
        <f>IF($A219="","",VLOOKUP($A219,'Annex 2 EHV charges'!$A:$O,7,0))</f>
        <v/>
      </c>
      <c r="E219" s="69" t="str">
        <f>IFERROR(IF(VLOOKUP($A219,'Annex 2 EHV charges'!$A:$O,8,FALSE)=0,"",VLOOKUP($A219,'Annex 2 EHV charges'!$A:$O,8,FALSE)),"")</f>
        <v/>
      </c>
      <c r="F219" s="70" t="str">
        <f>IFERROR(IF(VLOOKUP($A219,'Annex 2 EHV charges'!$A:$O,9,FALSE)=0,"",VLOOKUP($A219,'Annex 2 EHV charges'!$A:$O,9,FALSE)),"")</f>
        <v/>
      </c>
      <c r="G219" s="70" t="str">
        <f>IFERROR(IF(VLOOKUP($A219,'Annex 2 EHV charges'!$A:$O,10,FALSE)=0,"",VLOOKUP($A219,'Annex 2 EHV charges'!$A:$O,10,FALSE)),"")</f>
        <v/>
      </c>
      <c r="H219" s="70" t="str">
        <f>IFERROR(IF(VLOOKUP($A219,'Annex 2 EHV charges'!$A:$O,11,FALSE)=0,"",VLOOKUP($A219,'Annex 2 EHV charges'!$A:$O,11,FALSE)),"")</f>
        <v/>
      </c>
    </row>
    <row r="220" spans="1:8" ht="30" customHeight="1" x14ac:dyDescent="0.2">
      <c r="A220" s="71" t="str">
        <f t="array" ref="A220">IFERROR(INDEX('Annex 2 EHV charges'!$A$11:$A$12, MATCH(0, IF(ISBLANK('Annex 2 EHV charges'!$A$11:$A$12),1, COUNTIF(A$4:$A219, 'Annex 2 EHV charges'!$A$11:$A$12)), 0)),"")</f>
        <v/>
      </c>
      <c r="B220" s="72" t="str">
        <f>IF($A220="","",VLOOKUP($A220,'Annex 2 EHV charges'!$A:$O,2,0))</f>
        <v/>
      </c>
      <c r="C220" s="73" t="str">
        <f>IF($A220="","",VLOOKUP($A220,'Annex 2 EHV charges'!$A:$O,3,0))</f>
        <v/>
      </c>
      <c r="D220" s="71" t="str">
        <f>IF($A220="","",VLOOKUP($A220,'Annex 2 EHV charges'!$A:$O,7,0))</f>
        <v/>
      </c>
      <c r="E220" s="69" t="str">
        <f>IFERROR(IF(VLOOKUP($A220,'Annex 2 EHV charges'!$A:$O,8,FALSE)=0,"",VLOOKUP($A220,'Annex 2 EHV charges'!$A:$O,8,FALSE)),"")</f>
        <v/>
      </c>
      <c r="F220" s="70" t="str">
        <f>IFERROR(IF(VLOOKUP($A220,'Annex 2 EHV charges'!$A:$O,9,FALSE)=0,"",VLOOKUP($A220,'Annex 2 EHV charges'!$A:$O,9,FALSE)),"")</f>
        <v/>
      </c>
      <c r="G220" s="70" t="str">
        <f>IFERROR(IF(VLOOKUP($A220,'Annex 2 EHV charges'!$A:$O,10,FALSE)=0,"",VLOOKUP($A220,'Annex 2 EHV charges'!$A:$O,10,FALSE)),"")</f>
        <v/>
      </c>
      <c r="H220" s="70" t="str">
        <f>IFERROR(IF(VLOOKUP($A220,'Annex 2 EHV charges'!$A:$O,11,FALSE)=0,"",VLOOKUP($A220,'Annex 2 EHV charges'!$A:$O,11,FALSE)),"")</f>
        <v/>
      </c>
    </row>
    <row r="221" spans="1:8" ht="30" customHeight="1" x14ac:dyDescent="0.2">
      <c r="A221" s="71" t="str">
        <f t="array" ref="A221">IFERROR(INDEX('Annex 2 EHV charges'!$A$11:$A$12, MATCH(0, IF(ISBLANK('Annex 2 EHV charges'!$A$11:$A$12),1, COUNTIF(A$4:$A220, 'Annex 2 EHV charges'!$A$11:$A$12)), 0)),"")</f>
        <v/>
      </c>
      <c r="B221" s="72" t="str">
        <f>IF($A221="","",VLOOKUP($A221,'Annex 2 EHV charges'!$A:$O,2,0))</f>
        <v/>
      </c>
      <c r="C221" s="73" t="str">
        <f>IF($A221="","",VLOOKUP($A221,'Annex 2 EHV charges'!$A:$O,3,0))</f>
        <v/>
      </c>
      <c r="D221" s="71" t="str">
        <f>IF($A221="","",VLOOKUP($A221,'Annex 2 EHV charges'!$A:$O,7,0))</f>
        <v/>
      </c>
      <c r="E221" s="69" t="str">
        <f>IFERROR(IF(VLOOKUP($A221,'Annex 2 EHV charges'!$A:$O,8,FALSE)=0,"",VLOOKUP($A221,'Annex 2 EHV charges'!$A:$O,8,FALSE)),"")</f>
        <v/>
      </c>
      <c r="F221" s="70" t="str">
        <f>IFERROR(IF(VLOOKUP($A221,'Annex 2 EHV charges'!$A:$O,9,FALSE)=0,"",VLOOKUP($A221,'Annex 2 EHV charges'!$A:$O,9,FALSE)),"")</f>
        <v/>
      </c>
      <c r="G221" s="70" t="str">
        <f>IFERROR(IF(VLOOKUP($A221,'Annex 2 EHV charges'!$A:$O,10,FALSE)=0,"",VLOOKUP($A221,'Annex 2 EHV charges'!$A:$O,10,FALSE)),"")</f>
        <v/>
      </c>
      <c r="H221" s="70" t="str">
        <f>IFERROR(IF(VLOOKUP($A221,'Annex 2 EHV charges'!$A:$O,11,FALSE)=0,"",VLOOKUP($A221,'Annex 2 EHV charges'!$A:$O,11,FALSE)),"")</f>
        <v/>
      </c>
    </row>
    <row r="222" spans="1:8" ht="30" customHeight="1" x14ac:dyDescent="0.2">
      <c r="A222" s="71" t="str">
        <f t="array" ref="A222">IFERROR(INDEX('Annex 2 EHV charges'!$A$11:$A$12, MATCH(0, IF(ISBLANK('Annex 2 EHV charges'!$A$11:$A$12),1, COUNTIF(A$4:$A221, 'Annex 2 EHV charges'!$A$11:$A$12)), 0)),"")</f>
        <v/>
      </c>
      <c r="B222" s="72" t="str">
        <f>IF($A222="","",VLOOKUP($A222,'Annex 2 EHV charges'!$A:$O,2,0))</f>
        <v/>
      </c>
      <c r="C222" s="73" t="str">
        <f>IF($A222="","",VLOOKUP($A222,'Annex 2 EHV charges'!$A:$O,3,0))</f>
        <v/>
      </c>
      <c r="D222" s="71" t="str">
        <f>IF($A222="","",VLOOKUP($A222,'Annex 2 EHV charges'!$A:$O,7,0))</f>
        <v/>
      </c>
      <c r="E222" s="69" t="str">
        <f>IFERROR(IF(VLOOKUP($A222,'Annex 2 EHV charges'!$A:$O,8,FALSE)=0,"",VLOOKUP($A222,'Annex 2 EHV charges'!$A:$O,8,FALSE)),"")</f>
        <v/>
      </c>
      <c r="F222" s="70" t="str">
        <f>IFERROR(IF(VLOOKUP($A222,'Annex 2 EHV charges'!$A:$O,9,FALSE)=0,"",VLOOKUP($A222,'Annex 2 EHV charges'!$A:$O,9,FALSE)),"")</f>
        <v/>
      </c>
      <c r="G222" s="70" t="str">
        <f>IFERROR(IF(VLOOKUP($A222,'Annex 2 EHV charges'!$A:$O,10,FALSE)=0,"",VLOOKUP($A222,'Annex 2 EHV charges'!$A:$O,10,FALSE)),"")</f>
        <v/>
      </c>
      <c r="H222" s="70" t="str">
        <f>IFERROR(IF(VLOOKUP($A222,'Annex 2 EHV charges'!$A:$O,11,FALSE)=0,"",VLOOKUP($A222,'Annex 2 EHV charges'!$A:$O,11,FALSE)),"")</f>
        <v/>
      </c>
    </row>
    <row r="223" spans="1:8" ht="30" customHeight="1" x14ac:dyDescent="0.2">
      <c r="A223" s="71" t="str">
        <f t="array" ref="A223">IFERROR(INDEX('Annex 2 EHV charges'!$A$11:$A$12, MATCH(0, IF(ISBLANK('Annex 2 EHV charges'!$A$11:$A$12),1, COUNTIF(A$4:$A222, 'Annex 2 EHV charges'!$A$11:$A$12)), 0)),"")</f>
        <v/>
      </c>
      <c r="B223" s="72" t="str">
        <f>IF($A223="","",VLOOKUP($A223,'Annex 2 EHV charges'!$A:$O,2,0))</f>
        <v/>
      </c>
      <c r="C223" s="73" t="str">
        <f>IF($A223="","",VLOOKUP($A223,'Annex 2 EHV charges'!$A:$O,3,0))</f>
        <v/>
      </c>
      <c r="D223" s="71" t="str">
        <f>IF($A223="","",VLOOKUP($A223,'Annex 2 EHV charges'!$A:$O,7,0))</f>
        <v/>
      </c>
      <c r="E223" s="69" t="str">
        <f>IFERROR(IF(VLOOKUP($A223,'Annex 2 EHV charges'!$A:$O,8,FALSE)=0,"",VLOOKUP($A223,'Annex 2 EHV charges'!$A:$O,8,FALSE)),"")</f>
        <v/>
      </c>
      <c r="F223" s="70" t="str">
        <f>IFERROR(IF(VLOOKUP($A223,'Annex 2 EHV charges'!$A:$O,9,FALSE)=0,"",VLOOKUP($A223,'Annex 2 EHV charges'!$A:$O,9,FALSE)),"")</f>
        <v/>
      </c>
      <c r="G223" s="70" t="str">
        <f>IFERROR(IF(VLOOKUP($A223,'Annex 2 EHV charges'!$A:$O,10,FALSE)=0,"",VLOOKUP($A223,'Annex 2 EHV charges'!$A:$O,10,FALSE)),"")</f>
        <v/>
      </c>
      <c r="H223" s="70" t="str">
        <f>IFERROR(IF(VLOOKUP($A223,'Annex 2 EHV charges'!$A:$O,11,FALSE)=0,"",VLOOKUP($A223,'Annex 2 EHV charges'!$A:$O,11,FALSE)),"")</f>
        <v/>
      </c>
    </row>
    <row r="224" spans="1:8" ht="30" customHeight="1" x14ac:dyDescent="0.2">
      <c r="A224" s="71" t="str">
        <f t="array" ref="A224">IFERROR(INDEX('Annex 2 EHV charges'!$A$11:$A$12, MATCH(0, IF(ISBLANK('Annex 2 EHV charges'!$A$11:$A$12),1, COUNTIF(A$4:$A223, 'Annex 2 EHV charges'!$A$11:$A$12)), 0)),"")</f>
        <v/>
      </c>
      <c r="B224" s="72" t="str">
        <f>IF($A224="","",VLOOKUP($A224,'Annex 2 EHV charges'!$A:$O,2,0))</f>
        <v/>
      </c>
      <c r="C224" s="73" t="str">
        <f>IF($A224="","",VLOOKUP($A224,'Annex 2 EHV charges'!$A:$O,3,0))</f>
        <v/>
      </c>
      <c r="D224" s="71" t="str">
        <f>IF($A224="","",VLOOKUP($A224,'Annex 2 EHV charges'!$A:$O,7,0))</f>
        <v/>
      </c>
      <c r="E224" s="69" t="str">
        <f>IFERROR(IF(VLOOKUP($A224,'Annex 2 EHV charges'!$A:$O,8,FALSE)=0,"",VLOOKUP($A224,'Annex 2 EHV charges'!$A:$O,8,FALSE)),"")</f>
        <v/>
      </c>
      <c r="F224" s="70" t="str">
        <f>IFERROR(IF(VLOOKUP($A224,'Annex 2 EHV charges'!$A:$O,9,FALSE)=0,"",VLOOKUP($A224,'Annex 2 EHV charges'!$A:$O,9,FALSE)),"")</f>
        <v/>
      </c>
      <c r="G224" s="70" t="str">
        <f>IFERROR(IF(VLOOKUP($A224,'Annex 2 EHV charges'!$A:$O,10,FALSE)=0,"",VLOOKUP($A224,'Annex 2 EHV charges'!$A:$O,10,FALSE)),"")</f>
        <v/>
      </c>
      <c r="H224" s="70" t="str">
        <f>IFERROR(IF(VLOOKUP($A224,'Annex 2 EHV charges'!$A:$O,11,FALSE)=0,"",VLOOKUP($A224,'Annex 2 EHV charges'!$A:$O,11,FALSE)),"")</f>
        <v/>
      </c>
    </row>
    <row r="225" spans="1:8" ht="30" customHeight="1" x14ac:dyDescent="0.2">
      <c r="A225" s="71" t="str">
        <f t="array" ref="A225">IFERROR(INDEX('Annex 2 EHV charges'!$A$11:$A$12, MATCH(0, IF(ISBLANK('Annex 2 EHV charges'!$A$11:$A$12),1, COUNTIF(A$4:$A224, 'Annex 2 EHV charges'!$A$11:$A$12)), 0)),"")</f>
        <v/>
      </c>
      <c r="B225" s="72" t="str">
        <f>IF($A225="","",VLOOKUP($A225,'Annex 2 EHV charges'!$A:$O,2,0))</f>
        <v/>
      </c>
      <c r="C225" s="73" t="str">
        <f>IF($A225="","",VLOOKUP($A225,'Annex 2 EHV charges'!$A:$O,3,0))</f>
        <v/>
      </c>
      <c r="D225" s="71" t="str">
        <f>IF($A225="","",VLOOKUP($A225,'Annex 2 EHV charges'!$A:$O,7,0))</f>
        <v/>
      </c>
      <c r="E225" s="69" t="str">
        <f>IFERROR(IF(VLOOKUP($A225,'Annex 2 EHV charges'!$A:$O,8,FALSE)=0,"",VLOOKUP($A225,'Annex 2 EHV charges'!$A:$O,8,FALSE)),"")</f>
        <v/>
      </c>
      <c r="F225" s="70" t="str">
        <f>IFERROR(IF(VLOOKUP($A225,'Annex 2 EHV charges'!$A:$O,9,FALSE)=0,"",VLOOKUP($A225,'Annex 2 EHV charges'!$A:$O,9,FALSE)),"")</f>
        <v/>
      </c>
      <c r="G225" s="70" t="str">
        <f>IFERROR(IF(VLOOKUP($A225,'Annex 2 EHV charges'!$A:$O,10,FALSE)=0,"",VLOOKUP($A225,'Annex 2 EHV charges'!$A:$O,10,FALSE)),"")</f>
        <v/>
      </c>
      <c r="H225" s="70" t="str">
        <f>IFERROR(IF(VLOOKUP($A225,'Annex 2 EHV charges'!$A:$O,11,FALSE)=0,"",VLOOKUP($A225,'Annex 2 EHV charges'!$A:$O,11,FALSE)),"")</f>
        <v/>
      </c>
    </row>
    <row r="226" spans="1:8" ht="30" customHeight="1" x14ac:dyDescent="0.2">
      <c r="A226" s="71" t="str">
        <f t="array" ref="A226">IFERROR(INDEX('Annex 2 EHV charges'!$A$11:$A$12, MATCH(0, IF(ISBLANK('Annex 2 EHV charges'!$A$11:$A$12),1, COUNTIF(A$4:$A225, 'Annex 2 EHV charges'!$A$11:$A$12)), 0)),"")</f>
        <v/>
      </c>
      <c r="B226" s="72" t="str">
        <f>IF($A226="","",VLOOKUP($A226,'Annex 2 EHV charges'!$A:$O,2,0))</f>
        <v/>
      </c>
      <c r="C226" s="73" t="str">
        <f>IF($A226="","",VLOOKUP($A226,'Annex 2 EHV charges'!$A:$O,3,0))</f>
        <v/>
      </c>
      <c r="D226" s="71" t="str">
        <f>IF($A226="","",VLOOKUP($A226,'Annex 2 EHV charges'!$A:$O,7,0))</f>
        <v/>
      </c>
      <c r="E226" s="69" t="str">
        <f>IFERROR(IF(VLOOKUP($A226,'Annex 2 EHV charges'!$A:$O,8,FALSE)=0,"",VLOOKUP($A226,'Annex 2 EHV charges'!$A:$O,8,FALSE)),"")</f>
        <v/>
      </c>
      <c r="F226" s="70" t="str">
        <f>IFERROR(IF(VLOOKUP($A226,'Annex 2 EHV charges'!$A:$O,9,FALSE)=0,"",VLOOKUP($A226,'Annex 2 EHV charges'!$A:$O,9,FALSE)),"")</f>
        <v/>
      </c>
      <c r="G226" s="70" t="str">
        <f>IFERROR(IF(VLOOKUP($A226,'Annex 2 EHV charges'!$A:$O,10,FALSE)=0,"",VLOOKUP($A226,'Annex 2 EHV charges'!$A:$O,10,FALSE)),"")</f>
        <v/>
      </c>
      <c r="H226" s="70" t="str">
        <f>IFERROR(IF(VLOOKUP($A226,'Annex 2 EHV charges'!$A:$O,11,FALSE)=0,"",VLOOKUP($A226,'Annex 2 EHV charges'!$A:$O,11,FALSE)),"")</f>
        <v/>
      </c>
    </row>
    <row r="227" spans="1:8" ht="30" customHeight="1" x14ac:dyDescent="0.2">
      <c r="A227" s="71" t="str">
        <f t="array" ref="A227">IFERROR(INDEX('Annex 2 EHV charges'!$A$11:$A$12, MATCH(0, IF(ISBLANK('Annex 2 EHV charges'!$A$11:$A$12),1, COUNTIF(A$4:$A226, 'Annex 2 EHV charges'!$A$11:$A$12)), 0)),"")</f>
        <v/>
      </c>
      <c r="B227" s="72" t="str">
        <f>IF($A227="","",VLOOKUP($A227,'Annex 2 EHV charges'!$A:$O,2,0))</f>
        <v/>
      </c>
      <c r="C227" s="73" t="str">
        <f>IF($A227="","",VLOOKUP($A227,'Annex 2 EHV charges'!$A:$O,3,0))</f>
        <v/>
      </c>
      <c r="D227" s="71" t="str">
        <f>IF($A227="","",VLOOKUP($A227,'Annex 2 EHV charges'!$A:$O,7,0))</f>
        <v/>
      </c>
      <c r="E227" s="69" t="str">
        <f>IFERROR(IF(VLOOKUP($A227,'Annex 2 EHV charges'!$A:$O,8,FALSE)=0,"",VLOOKUP($A227,'Annex 2 EHV charges'!$A:$O,8,FALSE)),"")</f>
        <v/>
      </c>
      <c r="F227" s="70" t="str">
        <f>IFERROR(IF(VLOOKUP($A227,'Annex 2 EHV charges'!$A:$O,9,FALSE)=0,"",VLOOKUP($A227,'Annex 2 EHV charges'!$A:$O,9,FALSE)),"")</f>
        <v/>
      </c>
      <c r="G227" s="70" t="str">
        <f>IFERROR(IF(VLOOKUP($A227,'Annex 2 EHV charges'!$A:$O,10,FALSE)=0,"",VLOOKUP($A227,'Annex 2 EHV charges'!$A:$O,10,FALSE)),"")</f>
        <v/>
      </c>
      <c r="H227" s="70" t="str">
        <f>IFERROR(IF(VLOOKUP($A227,'Annex 2 EHV charges'!$A:$O,11,FALSE)=0,"",VLOOKUP($A227,'Annex 2 EHV charges'!$A:$O,11,FALSE)),"")</f>
        <v/>
      </c>
    </row>
    <row r="228" spans="1:8" ht="30" customHeight="1" x14ac:dyDescent="0.2">
      <c r="A228" s="71" t="str">
        <f t="array" ref="A228">IFERROR(INDEX('Annex 2 EHV charges'!$A$11:$A$12, MATCH(0, IF(ISBLANK('Annex 2 EHV charges'!$A$11:$A$12),1, COUNTIF(A$4:$A227, 'Annex 2 EHV charges'!$A$11:$A$12)), 0)),"")</f>
        <v/>
      </c>
      <c r="B228" s="72" t="str">
        <f>IF($A228="","",VLOOKUP($A228,'Annex 2 EHV charges'!$A:$O,2,0))</f>
        <v/>
      </c>
      <c r="C228" s="73" t="str">
        <f>IF($A228="","",VLOOKUP($A228,'Annex 2 EHV charges'!$A:$O,3,0))</f>
        <v/>
      </c>
      <c r="D228" s="71" t="str">
        <f>IF($A228="","",VLOOKUP($A228,'Annex 2 EHV charges'!$A:$O,7,0))</f>
        <v/>
      </c>
      <c r="E228" s="69" t="str">
        <f>IFERROR(IF(VLOOKUP($A228,'Annex 2 EHV charges'!$A:$O,8,FALSE)=0,"",VLOOKUP($A228,'Annex 2 EHV charges'!$A:$O,8,FALSE)),"")</f>
        <v/>
      </c>
      <c r="F228" s="70" t="str">
        <f>IFERROR(IF(VLOOKUP($A228,'Annex 2 EHV charges'!$A:$O,9,FALSE)=0,"",VLOOKUP($A228,'Annex 2 EHV charges'!$A:$O,9,FALSE)),"")</f>
        <v/>
      </c>
      <c r="G228" s="70" t="str">
        <f>IFERROR(IF(VLOOKUP($A228,'Annex 2 EHV charges'!$A:$O,10,FALSE)=0,"",VLOOKUP($A228,'Annex 2 EHV charges'!$A:$O,10,FALSE)),"")</f>
        <v/>
      </c>
      <c r="H228" s="70" t="str">
        <f>IFERROR(IF(VLOOKUP($A228,'Annex 2 EHV charges'!$A:$O,11,FALSE)=0,"",VLOOKUP($A228,'Annex 2 EHV charges'!$A:$O,11,FALSE)),"")</f>
        <v/>
      </c>
    </row>
    <row r="229" spans="1:8" ht="30" customHeight="1" x14ac:dyDescent="0.2">
      <c r="A229" s="71" t="str">
        <f t="array" ref="A229">IFERROR(INDEX('Annex 2 EHV charges'!$A$11:$A$12, MATCH(0, IF(ISBLANK('Annex 2 EHV charges'!$A$11:$A$12),1, COUNTIF(A$4:$A228, 'Annex 2 EHV charges'!$A$11:$A$12)), 0)),"")</f>
        <v/>
      </c>
      <c r="B229" s="72" t="str">
        <f>IF($A229="","",VLOOKUP($A229,'Annex 2 EHV charges'!$A:$O,2,0))</f>
        <v/>
      </c>
      <c r="C229" s="73" t="str">
        <f>IF($A229="","",VLOOKUP($A229,'Annex 2 EHV charges'!$A:$O,3,0))</f>
        <v/>
      </c>
      <c r="D229" s="71" t="str">
        <f>IF($A229="","",VLOOKUP($A229,'Annex 2 EHV charges'!$A:$O,7,0))</f>
        <v/>
      </c>
      <c r="E229" s="69" t="str">
        <f>IFERROR(IF(VLOOKUP($A229,'Annex 2 EHV charges'!$A:$O,8,FALSE)=0,"",VLOOKUP($A229,'Annex 2 EHV charges'!$A:$O,8,FALSE)),"")</f>
        <v/>
      </c>
      <c r="F229" s="70" t="str">
        <f>IFERROR(IF(VLOOKUP($A229,'Annex 2 EHV charges'!$A:$O,9,FALSE)=0,"",VLOOKUP($A229,'Annex 2 EHV charges'!$A:$O,9,FALSE)),"")</f>
        <v/>
      </c>
      <c r="G229" s="70" t="str">
        <f>IFERROR(IF(VLOOKUP($A229,'Annex 2 EHV charges'!$A:$O,10,FALSE)=0,"",VLOOKUP($A229,'Annex 2 EHV charges'!$A:$O,10,FALSE)),"")</f>
        <v/>
      </c>
      <c r="H229" s="70" t="str">
        <f>IFERROR(IF(VLOOKUP($A229,'Annex 2 EHV charges'!$A:$O,11,FALSE)=0,"",VLOOKUP($A229,'Annex 2 EHV charges'!$A:$O,11,FALSE)),"")</f>
        <v/>
      </c>
    </row>
    <row r="230" spans="1:8" ht="30" customHeight="1" x14ac:dyDescent="0.2">
      <c r="A230" s="71" t="str">
        <f t="array" ref="A230">IFERROR(INDEX('Annex 2 EHV charges'!$A$11:$A$12, MATCH(0, IF(ISBLANK('Annex 2 EHV charges'!$A$11:$A$12),1, COUNTIF(A$4:$A229, 'Annex 2 EHV charges'!$A$11:$A$12)), 0)),"")</f>
        <v/>
      </c>
      <c r="B230" s="72" t="str">
        <f>IF($A230="","",VLOOKUP($A230,'Annex 2 EHV charges'!$A:$O,2,0))</f>
        <v/>
      </c>
      <c r="C230" s="73" t="str">
        <f>IF($A230="","",VLOOKUP($A230,'Annex 2 EHV charges'!$A:$O,3,0))</f>
        <v/>
      </c>
      <c r="D230" s="71" t="str">
        <f>IF($A230="","",VLOOKUP($A230,'Annex 2 EHV charges'!$A:$O,7,0))</f>
        <v/>
      </c>
      <c r="E230" s="69" t="str">
        <f>IFERROR(IF(VLOOKUP($A230,'Annex 2 EHV charges'!$A:$O,8,FALSE)=0,"",VLOOKUP($A230,'Annex 2 EHV charges'!$A:$O,8,FALSE)),"")</f>
        <v/>
      </c>
      <c r="F230" s="70" t="str">
        <f>IFERROR(IF(VLOOKUP($A230,'Annex 2 EHV charges'!$A:$O,9,FALSE)=0,"",VLOOKUP($A230,'Annex 2 EHV charges'!$A:$O,9,FALSE)),"")</f>
        <v/>
      </c>
      <c r="G230" s="70" t="str">
        <f>IFERROR(IF(VLOOKUP($A230,'Annex 2 EHV charges'!$A:$O,10,FALSE)=0,"",VLOOKUP($A230,'Annex 2 EHV charges'!$A:$O,10,FALSE)),"")</f>
        <v/>
      </c>
      <c r="H230" s="70" t="str">
        <f>IFERROR(IF(VLOOKUP($A230,'Annex 2 EHV charges'!$A:$O,11,FALSE)=0,"",VLOOKUP($A230,'Annex 2 EHV charges'!$A:$O,11,FALSE)),"")</f>
        <v/>
      </c>
    </row>
    <row r="231" spans="1:8" ht="30" customHeight="1" x14ac:dyDescent="0.2">
      <c r="A231" s="71" t="str">
        <f t="array" ref="A231">IFERROR(INDEX('Annex 2 EHV charges'!$A$11:$A$12, MATCH(0, IF(ISBLANK('Annex 2 EHV charges'!$A$11:$A$12),1, COUNTIF(A$4:$A230, 'Annex 2 EHV charges'!$A$11:$A$12)), 0)),"")</f>
        <v/>
      </c>
      <c r="B231" s="72" t="str">
        <f>IF($A231="","",VLOOKUP($A231,'Annex 2 EHV charges'!$A:$O,2,0))</f>
        <v/>
      </c>
      <c r="C231" s="73" t="str">
        <f>IF($A231="","",VLOOKUP($A231,'Annex 2 EHV charges'!$A:$O,3,0))</f>
        <v/>
      </c>
      <c r="D231" s="71" t="str">
        <f>IF($A231="","",VLOOKUP($A231,'Annex 2 EHV charges'!$A:$O,7,0))</f>
        <v/>
      </c>
      <c r="E231" s="69" t="str">
        <f>IFERROR(IF(VLOOKUP($A231,'Annex 2 EHV charges'!$A:$O,8,FALSE)=0,"",VLOOKUP($A231,'Annex 2 EHV charges'!$A:$O,8,FALSE)),"")</f>
        <v/>
      </c>
      <c r="F231" s="70" t="str">
        <f>IFERROR(IF(VLOOKUP($A231,'Annex 2 EHV charges'!$A:$O,9,FALSE)=0,"",VLOOKUP($A231,'Annex 2 EHV charges'!$A:$O,9,FALSE)),"")</f>
        <v/>
      </c>
      <c r="G231" s="70" t="str">
        <f>IFERROR(IF(VLOOKUP($A231,'Annex 2 EHV charges'!$A:$O,10,FALSE)=0,"",VLOOKUP($A231,'Annex 2 EHV charges'!$A:$O,10,FALSE)),"")</f>
        <v/>
      </c>
      <c r="H231" s="70" t="str">
        <f>IFERROR(IF(VLOOKUP($A231,'Annex 2 EHV charges'!$A:$O,11,FALSE)=0,"",VLOOKUP($A231,'Annex 2 EHV charges'!$A:$O,11,FALSE)),"")</f>
        <v/>
      </c>
    </row>
    <row r="232" spans="1:8" ht="30" customHeight="1" x14ac:dyDescent="0.2">
      <c r="A232" s="71" t="str">
        <f t="array" ref="A232">IFERROR(INDEX('Annex 2 EHV charges'!$A$11:$A$12, MATCH(0, IF(ISBLANK('Annex 2 EHV charges'!$A$11:$A$12),1, COUNTIF(A$4:$A231, 'Annex 2 EHV charges'!$A$11:$A$12)), 0)),"")</f>
        <v/>
      </c>
      <c r="B232" s="72" t="str">
        <f>IF($A232="","",VLOOKUP($A232,'Annex 2 EHV charges'!$A:$O,2,0))</f>
        <v/>
      </c>
      <c r="C232" s="73" t="str">
        <f>IF($A232="","",VLOOKUP($A232,'Annex 2 EHV charges'!$A:$O,3,0))</f>
        <v/>
      </c>
      <c r="D232" s="71" t="str">
        <f>IF($A232="","",VLOOKUP($A232,'Annex 2 EHV charges'!$A:$O,7,0))</f>
        <v/>
      </c>
      <c r="E232" s="69" t="str">
        <f>IFERROR(IF(VLOOKUP($A232,'Annex 2 EHV charges'!$A:$O,8,FALSE)=0,"",VLOOKUP($A232,'Annex 2 EHV charges'!$A:$O,8,FALSE)),"")</f>
        <v/>
      </c>
      <c r="F232" s="70" t="str">
        <f>IFERROR(IF(VLOOKUP($A232,'Annex 2 EHV charges'!$A:$O,9,FALSE)=0,"",VLOOKUP($A232,'Annex 2 EHV charges'!$A:$O,9,FALSE)),"")</f>
        <v/>
      </c>
      <c r="G232" s="70" t="str">
        <f>IFERROR(IF(VLOOKUP($A232,'Annex 2 EHV charges'!$A:$O,10,FALSE)=0,"",VLOOKUP($A232,'Annex 2 EHV charges'!$A:$O,10,FALSE)),"")</f>
        <v/>
      </c>
      <c r="H232" s="70" t="str">
        <f>IFERROR(IF(VLOOKUP($A232,'Annex 2 EHV charges'!$A:$O,11,FALSE)=0,"",VLOOKUP($A232,'Annex 2 EHV charges'!$A:$O,11,FALSE)),"")</f>
        <v/>
      </c>
    </row>
    <row r="233" spans="1:8" ht="30" customHeight="1" x14ac:dyDescent="0.2">
      <c r="A233" s="71" t="str">
        <f t="array" ref="A233">IFERROR(INDEX('Annex 2 EHV charges'!$A$11:$A$12, MATCH(0, IF(ISBLANK('Annex 2 EHV charges'!$A$11:$A$12),1, COUNTIF(A$4:$A232, 'Annex 2 EHV charges'!$A$11:$A$12)), 0)),"")</f>
        <v/>
      </c>
      <c r="B233" s="72" t="str">
        <f>IF($A233="","",VLOOKUP($A233,'Annex 2 EHV charges'!$A:$O,2,0))</f>
        <v/>
      </c>
      <c r="C233" s="73" t="str">
        <f>IF($A233="","",VLOOKUP($A233,'Annex 2 EHV charges'!$A:$O,3,0))</f>
        <v/>
      </c>
      <c r="D233" s="71" t="str">
        <f>IF($A233="","",VLOOKUP($A233,'Annex 2 EHV charges'!$A:$O,7,0))</f>
        <v/>
      </c>
      <c r="E233" s="69" t="str">
        <f>IFERROR(IF(VLOOKUP($A233,'Annex 2 EHV charges'!$A:$O,8,FALSE)=0,"",VLOOKUP($A233,'Annex 2 EHV charges'!$A:$O,8,FALSE)),"")</f>
        <v/>
      </c>
      <c r="F233" s="70" t="str">
        <f>IFERROR(IF(VLOOKUP($A233,'Annex 2 EHV charges'!$A:$O,9,FALSE)=0,"",VLOOKUP($A233,'Annex 2 EHV charges'!$A:$O,9,FALSE)),"")</f>
        <v/>
      </c>
      <c r="G233" s="70" t="str">
        <f>IFERROR(IF(VLOOKUP($A233,'Annex 2 EHV charges'!$A:$O,10,FALSE)=0,"",VLOOKUP($A233,'Annex 2 EHV charges'!$A:$O,10,FALSE)),"")</f>
        <v/>
      </c>
      <c r="H233" s="70" t="str">
        <f>IFERROR(IF(VLOOKUP($A233,'Annex 2 EHV charges'!$A:$O,11,FALSE)=0,"",VLOOKUP($A233,'Annex 2 EHV charges'!$A:$O,11,FALSE)),"")</f>
        <v/>
      </c>
    </row>
    <row r="234" spans="1:8" ht="30" customHeight="1" x14ac:dyDescent="0.2">
      <c r="A234" s="71" t="str">
        <f t="array" ref="A234">IFERROR(INDEX('Annex 2 EHV charges'!$A$11:$A$12, MATCH(0, IF(ISBLANK('Annex 2 EHV charges'!$A$11:$A$12),1, COUNTIF(A$4:$A233, 'Annex 2 EHV charges'!$A$11:$A$12)), 0)),"")</f>
        <v/>
      </c>
      <c r="B234" s="72" t="str">
        <f>IF($A234="","",VLOOKUP($A234,'Annex 2 EHV charges'!$A:$O,2,0))</f>
        <v/>
      </c>
      <c r="C234" s="73" t="str">
        <f>IF($A234="","",VLOOKUP($A234,'Annex 2 EHV charges'!$A:$O,3,0))</f>
        <v/>
      </c>
      <c r="D234" s="71" t="str">
        <f>IF($A234="","",VLOOKUP($A234,'Annex 2 EHV charges'!$A:$O,7,0))</f>
        <v/>
      </c>
      <c r="E234" s="69" t="str">
        <f>IFERROR(IF(VLOOKUP($A234,'Annex 2 EHV charges'!$A:$O,8,FALSE)=0,"",VLOOKUP($A234,'Annex 2 EHV charges'!$A:$O,8,FALSE)),"")</f>
        <v/>
      </c>
      <c r="F234" s="70" t="str">
        <f>IFERROR(IF(VLOOKUP($A234,'Annex 2 EHV charges'!$A:$O,9,FALSE)=0,"",VLOOKUP($A234,'Annex 2 EHV charges'!$A:$O,9,FALSE)),"")</f>
        <v/>
      </c>
      <c r="G234" s="70" t="str">
        <f>IFERROR(IF(VLOOKUP($A234,'Annex 2 EHV charges'!$A:$O,10,FALSE)=0,"",VLOOKUP($A234,'Annex 2 EHV charges'!$A:$O,10,FALSE)),"")</f>
        <v/>
      </c>
      <c r="H234" s="70" t="str">
        <f>IFERROR(IF(VLOOKUP($A234,'Annex 2 EHV charges'!$A:$O,11,FALSE)=0,"",VLOOKUP($A234,'Annex 2 EHV charges'!$A:$O,11,FALSE)),"")</f>
        <v/>
      </c>
    </row>
    <row r="235" spans="1:8" ht="30" customHeight="1" x14ac:dyDescent="0.2">
      <c r="A235" s="71" t="str">
        <f t="array" ref="A235">IFERROR(INDEX('Annex 2 EHV charges'!$A$11:$A$12, MATCH(0, IF(ISBLANK('Annex 2 EHV charges'!$A$11:$A$12),1, COUNTIF(A$4:$A234, 'Annex 2 EHV charges'!$A$11:$A$12)), 0)),"")</f>
        <v/>
      </c>
      <c r="B235" s="72" t="str">
        <f>IF($A235="","",VLOOKUP($A235,'Annex 2 EHV charges'!$A:$O,2,0))</f>
        <v/>
      </c>
      <c r="C235" s="73" t="str">
        <f>IF($A235="","",VLOOKUP($A235,'Annex 2 EHV charges'!$A:$O,3,0))</f>
        <v/>
      </c>
      <c r="D235" s="71" t="str">
        <f>IF($A235="","",VLOOKUP($A235,'Annex 2 EHV charges'!$A:$O,7,0))</f>
        <v/>
      </c>
      <c r="E235" s="69" t="str">
        <f>IFERROR(IF(VLOOKUP($A235,'Annex 2 EHV charges'!$A:$O,8,FALSE)=0,"",VLOOKUP($A235,'Annex 2 EHV charges'!$A:$O,8,FALSE)),"")</f>
        <v/>
      </c>
      <c r="F235" s="70" t="str">
        <f>IFERROR(IF(VLOOKUP($A235,'Annex 2 EHV charges'!$A:$O,9,FALSE)=0,"",VLOOKUP($A235,'Annex 2 EHV charges'!$A:$O,9,FALSE)),"")</f>
        <v/>
      </c>
      <c r="G235" s="70" t="str">
        <f>IFERROR(IF(VLOOKUP($A235,'Annex 2 EHV charges'!$A:$O,10,FALSE)=0,"",VLOOKUP($A235,'Annex 2 EHV charges'!$A:$O,10,FALSE)),"")</f>
        <v/>
      </c>
      <c r="H235" s="70" t="str">
        <f>IFERROR(IF(VLOOKUP($A235,'Annex 2 EHV charges'!$A:$O,11,FALSE)=0,"",VLOOKUP($A235,'Annex 2 EHV charges'!$A:$O,11,FALSE)),"")</f>
        <v/>
      </c>
    </row>
    <row r="236" spans="1:8" ht="30" customHeight="1" x14ac:dyDescent="0.2">
      <c r="A236" s="71" t="str">
        <f t="array" ref="A236">IFERROR(INDEX('Annex 2 EHV charges'!$A$11:$A$12, MATCH(0, IF(ISBLANK('Annex 2 EHV charges'!$A$11:$A$12),1, COUNTIF(A$4:$A235, 'Annex 2 EHV charges'!$A$11:$A$12)), 0)),"")</f>
        <v/>
      </c>
      <c r="B236" s="72" t="str">
        <f>IF($A236="","",VLOOKUP($A236,'Annex 2 EHV charges'!$A:$O,2,0))</f>
        <v/>
      </c>
      <c r="C236" s="73" t="str">
        <f>IF($A236="","",VLOOKUP($A236,'Annex 2 EHV charges'!$A:$O,3,0))</f>
        <v/>
      </c>
      <c r="D236" s="71" t="str">
        <f>IF($A236="","",VLOOKUP($A236,'Annex 2 EHV charges'!$A:$O,7,0))</f>
        <v/>
      </c>
      <c r="E236" s="69" t="str">
        <f>IFERROR(IF(VLOOKUP($A236,'Annex 2 EHV charges'!$A:$O,8,FALSE)=0,"",VLOOKUP($A236,'Annex 2 EHV charges'!$A:$O,8,FALSE)),"")</f>
        <v/>
      </c>
      <c r="F236" s="70" t="str">
        <f>IFERROR(IF(VLOOKUP($A236,'Annex 2 EHV charges'!$A:$O,9,FALSE)=0,"",VLOOKUP($A236,'Annex 2 EHV charges'!$A:$O,9,FALSE)),"")</f>
        <v/>
      </c>
      <c r="G236" s="70" t="str">
        <f>IFERROR(IF(VLOOKUP($A236,'Annex 2 EHV charges'!$A:$O,10,FALSE)=0,"",VLOOKUP($A236,'Annex 2 EHV charges'!$A:$O,10,FALSE)),"")</f>
        <v/>
      </c>
      <c r="H236" s="70" t="str">
        <f>IFERROR(IF(VLOOKUP($A236,'Annex 2 EHV charges'!$A:$O,11,FALSE)=0,"",VLOOKUP($A236,'Annex 2 EHV charges'!$A:$O,11,FALSE)),"")</f>
        <v/>
      </c>
    </row>
    <row r="237" spans="1:8" ht="30" customHeight="1" x14ac:dyDescent="0.2">
      <c r="A237" s="71" t="str">
        <f t="array" ref="A237">IFERROR(INDEX('Annex 2 EHV charges'!$A$11:$A$12, MATCH(0, IF(ISBLANK('Annex 2 EHV charges'!$A$11:$A$12),1, COUNTIF(A$4:$A236, 'Annex 2 EHV charges'!$A$11:$A$12)), 0)),"")</f>
        <v/>
      </c>
      <c r="B237" s="72" t="str">
        <f>IF($A237="","",VLOOKUP($A237,'Annex 2 EHV charges'!$A:$O,2,0))</f>
        <v/>
      </c>
      <c r="C237" s="73" t="str">
        <f>IF($A237="","",VLOOKUP($A237,'Annex 2 EHV charges'!$A:$O,3,0))</f>
        <v/>
      </c>
      <c r="D237" s="71" t="str">
        <f>IF($A237="","",VLOOKUP($A237,'Annex 2 EHV charges'!$A:$O,7,0))</f>
        <v/>
      </c>
      <c r="E237" s="69" t="str">
        <f>IFERROR(IF(VLOOKUP($A237,'Annex 2 EHV charges'!$A:$O,8,FALSE)=0,"",VLOOKUP($A237,'Annex 2 EHV charges'!$A:$O,8,FALSE)),"")</f>
        <v/>
      </c>
      <c r="F237" s="70" t="str">
        <f>IFERROR(IF(VLOOKUP($A237,'Annex 2 EHV charges'!$A:$O,9,FALSE)=0,"",VLOOKUP($A237,'Annex 2 EHV charges'!$A:$O,9,FALSE)),"")</f>
        <v/>
      </c>
      <c r="G237" s="70" t="str">
        <f>IFERROR(IF(VLOOKUP($A237,'Annex 2 EHV charges'!$A:$O,10,FALSE)=0,"",VLOOKUP($A237,'Annex 2 EHV charges'!$A:$O,10,FALSE)),"")</f>
        <v/>
      </c>
      <c r="H237" s="70" t="str">
        <f>IFERROR(IF(VLOOKUP($A237,'Annex 2 EHV charges'!$A:$O,11,FALSE)=0,"",VLOOKUP($A237,'Annex 2 EHV charges'!$A:$O,11,FALSE)),"")</f>
        <v/>
      </c>
    </row>
    <row r="238" spans="1:8" ht="30" customHeight="1" x14ac:dyDescent="0.2">
      <c r="A238" s="71" t="str">
        <f t="array" ref="A238">IFERROR(INDEX('Annex 2 EHV charges'!$A$11:$A$12, MATCH(0, IF(ISBLANK('Annex 2 EHV charges'!$A$11:$A$12),1, COUNTIF(A$4:$A237, 'Annex 2 EHV charges'!$A$11:$A$12)), 0)),"")</f>
        <v/>
      </c>
      <c r="B238" s="72" t="str">
        <f>IF($A238="","",VLOOKUP($A238,'Annex 2 EHV charges'!$A:$O,2,0))</f>
        <v/>
      </c>
      <c r="C238" s="73" t="str">
        <f>IF($A238="","",VLOOKUP($A238,'Annex 2 EHV charges'!$A:$O,3,0))</f>
        <v/>
      </c>
      <c r="D238" s="71" t="str">
        <f>IF($A238="","",VLOOKUP($A238,'Annex 2 EHV charges'!$A:$O,7,0))</f>
        <v/>
      </c>
      <c r="E238" s="69" t="str">
        <f>IFERROR(IF(VLOOKUP($A238,'Annex 2 EHV charges'!$A:$O,8,FALSE)=0,"",VLOOKUP($A238,'Annex 2 EHV charges'!$A:$O,8,FALSE)),"")</f>
        <v/>
      </c>
      <c r="F238" s="70" t="str">
        <f>IFERROR(IF(VLOOKUP($A238,'Annex 2 EHV charges'!$A:$O,9,FALSE)=0,"",VLOOKUP($A238,'Annex 2 EHV charges'!$A:$O,9,FALSE)),"")</f>
        <v/>
      </c>
      <c r="G238" s="70" t="str">
        <f>IFERROR(IF(VLOOKUP($A238,'Annex 2 EHV charges'!$A:$O,10,FALSE)=0,"",VLOOKUP($A238,'Annex 2 EHV charges'!$A:$O,10,FALSE)),"")</f>
        <v/>
      </c>
      <c r="H238" s="70" t="str">
        <f>IFERROR(IF(VLOOKUP($A238,'Annex 2 EHV charges'!$A:$O,11,FALSE)=0,"",VLOOKUP($A238,'Annex 2 EHV charges'!$A:$O,11,FALSE)),"")</f>
        <v/>
      </c>
    </row>
    <row r="239" spans="1:8" ht="30" customHeight="1" x14ac:dyDescent="0.2">
      <c r="A239" s="71" t="str">
        <f t="array" ref="A239">IFERROR(INDEX('Annex 2 EHV charges'!$A$11:$A$12, MATCH(0, IF(ISBLANK('Annex 2 EHV charges'!$A$11:$A$12),1, COUNTIF(A$4:$A238, 'Annex 2 EHV charges'!$A$11:$A$12)), 0)),"")</f>
        <v/>
      </c>
      <c r="B239" s="72" t="str">
        <f>IF($A239="","",VLOOKUP($A239,'Annex 2 EHV charges'!$A:$O,2,0))</f>
        <v/>
      </c>
      <c r="C239" s="73" t="str">
        <f>IF($A239="","",VLOOKUP($A239,'Annex 2 EHV charges'!$A:$O,3,0))</f>
        <v/>
      </c>
      <c r="D239" s="71" t="str">
        <f>IF($A239="","",VLOOKUP($A239,'Annex 2 EHV charges'!$A:$O,7,0))</f>
        <v/>
      </c>
      <c r="E239" s="69" t="str">
        <f>IFERROR(IF(VLOOKUP($A239,'Annex 2 EHV charges'!$A:$O,8,FALSE)=0,"",VLOOKUP($A239,'Annex 2 EHV charges'!$A:$O,8,FALSE)),"")</f>
        <v/>
      </c>
      <c r="F239" s="70" t="str">
        <f>IFERROR(IF(VLOOKUP($A239,'Annex 2 EHV charges'!$A:$O,9,FALSE)=0,"",VLOOKUP($A239,'Annex 2 EHV charges'!$A:$O,9,FALSE)),"")</f>
        <v/>
      </c>
      <c r="G239" s="70" t="str">
        <f>IFERROR(IF(VLOOKUP($A239,'Annex 2 EHV charges'!$A:$O,10,FALSE)=0,"",VLOOKUP($A239,'Annex 2 EHV charges'!$A:$O,10,FALSE)),"")</f>
        <v/>
      </c>
      <c r="H239" s="70" t="str">
        <f>IFERROR(IF(VLOOKUP($A239,'Annex 2 EHV charges'!$A:$O,11,FALSE)=0,"",VLOOKUP($A239,'Annex 2 EHV charges'!$A:$O,11,FALSE)),"")</f>
        <v/>
      </c>
    </row>
    <row r="240" spans="1:8" ht="30" customHeight="1" x14ac:dyDescent="0.2">
      <c r="A240" s="71" t="str">
        <f t="array" ref="A240">IFERROR(INDEX('Annex 2 EHV charges'!$A$11:$A$12, MATCH(0, IF(ISBLANK('Annex 2 EHV charges'!$A$11:$A$12),1, COUNTIF(A$4:$A239, 'Annex 2 EHV charges'!$A$11:$A$12)), 0)),"")</f>
        <v/>
      </c>
      <c r="B240" s="72" t="str">
        <f>IF($A240="","",VLOOKUP($A240,'Annex 2 EHV charges'!$A:$O,2,0))</f>
        <v/>
      </c>
      <c r="C240" s="73" t="str">
        <f>IF($A240="","",VLOOKUP($A240,'Annex 2 EHV charges'!$A:$O,3,0))</f>
        <v/>
      </c>
      <c r="D240" s="71" t="str">
        <f>IF($A240="","",VLOOKUP($A240,'Annex 2 EHV charges'!$A:$O,7,0))</f>
        <v/>
      </c>
      <c r="E240" s="69" t="str">
        <f>IFERROR(IF(VLOOKUP($A240,'Annex 2 EHV charges'!$A:$O,8,FALSE)=0,"",VLOOKUP($A240,'Annex 2 EHV charges'!$A:$O,8,FALSE)),"")</f>
        <v/>
      </c>
      <c r="F240" s="70" t="str">
        <f>IFERROR(IF(VLOOKUP($A240,'Annex 2 EHV charges'!$A:$O,9,FALSE)=0,"",VLOOKUP($A240,'Annex 2 EHV charges'!$A:$O,9,FALSE)),"")</f>
        <v/>
      </c>
      <c r="G240" s="70" t="str">
        <f>IFERROR(IF(VLOOKUP($A240,'Annex 2 EHV charges'!$A:$O,10,FALSE)=0,"",VLOOKUP($A240,'Annex 2 EHV charges'!$A:$O,10,FALSE)),"")</f>
        <v/>
      </c>
      <c r="H240" s="70" t="str">
        <f>IFERROR(IF(VLOOKUP($A240,'Annex 2 EHV charges'!$A:$O,11,FALSE)=0,"",VLOOKUP($A240,'Annex 2 EHV charges'!$A:$O,11,FALSE)),"")</f>
        <v/>
      </c>
    </row>
    <row r="241" spans="1:8" ht="30" customHeight="1" x14ac:dyDescent="0.2">
      <c r="A241" s="71" t="str">
        <f t="array" ref="A241">IFERROR(INDEX('Annex 2 EHV charges'!$A$11:$A$12, MATCH(0, IF(ISBLANK('Annex 2 EHV charges'!$A$11:$A$12),1, COUNTIF(A$4:$A240, 'Annex 2 EHV charges'!$A$11:$A$12)), 0)),"")</f>
        <v/>
      </c>
      <c r="B241" s="72" t="str">
        <f>IF($A241="","",VLOOKUP($A241,'Annex 2 EHV charges'!$A:$O,2,0))</f>
        <v/>
      </c>
      <c r="C241" s="73" t="str">
        <f>IF($A241="","",VLOOKUP($A241,'Annex 2 EHV charges'!$A:$O,3,0))</f>
        <v/>
      </c>
      <c r="D241" s="71" t="str">
        <f>IF($A241="","",VLOOKUP($A241,'Annex 2 EHV charges'!$A:$O,7,0))</f>
        <v/>
      </c>
      <c r="E241" s="69" t="str">
        <f>IFERROR(IF(VLOOKUP($A241,'Annex 2 EHV charges'!$A:$O,8,FALSE)=0,"",VLOOKUP($A241,'Annex 2 EHV charges'!$A:$O,8,FALSE)),"")</f>
        <v/>
      </c>
      <c r="F241" s="70" t="str">
        <f>IFERROR(IF(VLOOKUP($A241,'Annex 2 EHV charges'!$A:$O,9,FALSE)=0,"",VLOOKUP($A241,'Annex 2 EHV charges'!$A:$O,9,FALSE)),"")</f>
        <v/>
      </c>
      <c r="G241" s="70" t="str">
        <f>IFERROR(IF(VLOOKUP($A241,'Annex 2 EHV charges'!$A:$O,10,FALSE)=0,"",VLOOKUP($A241,'Annex 2 EHV charges'!$A:$O,10,FALSE)),"")</f>
        <v/>
      </c>
      <c r="H241" s="70" t="str">
        <f>IFERROR(IF(VLOOKUP($A241,'Annex 2 EHV charges'!$A:$O,11,FALSE)=0,"",VLOOKUP($A241,'Annex 2 EHV charges'!$A:$O,11,FALSE)),"")</f>
        <v/>
      </c>
    </row>
    <row r="242" spans="1:8" ht="30" customHeight="1" x14ac:dyDescent="0.2">
      <c r="A242" s="71" t="str">
        <f t="array" ref="A242">IFERROR(INDEX('Annex 2 EHV charges'!$A$11:$A$12, MATCH(0, IF(ISBLANK('Annex 2 EHV charges'!$A$11:$A$12),1, COUNTIF(A$4:$A241, 'Annex 2 EHV charges'!$A$11:$A$12)), 0)),"")</f>
        <v/>
      </c>
      <c r="B242" s="72" t="str">
        <f>IF($A242="","",VLOOKUP($A242,'Annex 2 EHV charges'!$A:$O,2,0))</f>
        <v/>
      </c>
      <c r="C242" s="73" t="str">
        <f>IF($A242="","",VLOOKUP($A242,'Annex 2 EHV charges'!$A:$O,3,0))</f>
        <v/>
      </c>
      <c r="D242" s="71" t="str">
        <f>IF($A242="","",VLOOKUP($A242,'Annex 2 EHV charges'!$A:$O,7,0))</f>
        <v/>
      </c>
      <c r="E242" s="69" t="str">
        <f>IFERROR(IF(VLOOKUP($A242,'Annex 2 EHV charges'!$A:$O,8,FALSE)=0,"",VLOOKUP($A242,'Annex 2 EHV charges'!$A:$O,8,FALSE)),"")</f>
        <v/>
      </c>
      <c r="F242" s="70" t="str">
        <f>IFERROR(IF(VLOOKUP($A242,'Annex 2 EHV charges'!$A:$O,9,FALSE)=0,"",VLOOKUP($A242,'Annex 2 EHV charges'!$A:$O,9,FALSE)),"")</f>
        <v/>
      </c>
      <c r="G242" s="70" t="str">
        <f>IFERROR(IF(VLOOKUP($A242,'Annex 2 EHV charges'!$A:$O,10,FALSE)=0,"",VLOOKUP($A242,'Annex 2 EHV charges'!$A:$O,10,FALSE)),"")</f>
        <v/>
      </c>
      <c r="H242" s="70"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5.7109375" style="60" bestFit="1" customWidth="1"/>
    <col min="4" max="4" width="50.7109375" style="60" customWidth="1"/>
    <col min="5" max="5" width="14.7109375" style="61" customWidth="1"/>
    <col min="6" max="7" width="14.7109375" style="62" customWidth="1"/>
    <col min="8" max="8" width="14.7109375" style="43" customWidth="1"/>
    <col min="9" max="9" width="15.5703125" style="43" customWidth="1"/>
    <col min="10" max="16384" width="9.140625" style="43"/>
  </cols>
  <sheetData>
    <row r="1" spans="1:15" ht="66.75" customHeight="1" x14ac:dyDescent="0.2">
      <c r="A1" s="246" t="s">
        <v>64</v>
      </c>
      <c r="B1" s="246"/>
      <c r="C1" s="246"/>
      <c r="D1" s="246"/>
      <c r="E1" s="246"/>
      <c r="F1" s="246"/>
      <c r="G1" s="246"/>
      <c r="H1" s="246"/>
    </row>
    <row r="2" spans="1:15" s="44" customFormat="1" ht="25.5" customHeight="1" x14ac:dyDescent="0.2">
      <c r="A2" s="255" t="str">
        <f>Overview!B4&amp; " - Effective from "&amp;Overview!D4&amp;" - "&amp;Overview!E4&amp;" EDCM export charges"</f>
        <v>Fulcrum Electricity Assets Limited - GSP_M - Effective from 1 April 2021 - FINAL EDCM export charges</v>
      </c>
      <c r="B2" s="256"/>
      <c r="C2" s="256"/>
      <c r="D2" s="256"/>
      <c r="E2" s="256"/>
      <c r="F2" s="256"/>
      <c r="G2" s="256"/>
      <c r="H2" s="257"/>
    </row>
    <row r="3" spans="1:15" s="45" customFormat="1" ht="18" x14ac:dyDescent="0.2">
      <c r="A3" s="63"/>
      <c r="B3" s="64"/>
      <c r="C3" s="63"/>
      <c r="D3" s="65"/>
      <c r="E3" s="66"/>
      <c r="F3" s="66"/>
      <c r="G3" s="67"/>
      <c r="H3" s="67"/>
      <c r="I3" s="22"/>
      <c r="J3" s="22"/>
      <c r="K3" s="22"/>
      <c r="L3" s="22"/>
      <c r="M3" s="22"/>
      <c r="N3" s="22"/>
      <c r="O3" s="22"/>
    </row>
    <row r="4" spans="1:15" ht="60.75" customHeight="1" x14ac:dyDescent="0.2">
      <c r="A4" s="46" t="s">
        <v>65</v>
      </c>
      <c r="B4" s="47" t="s">
        <v>51</v>
      </c>
      <c r="C4" s="46" t="s">
        <v>54</v>
      </c>
      <c r="D4" s="48" t="s">
        <v>55</v>
      </c>
      <c r="E4" s="48" t="str">
        <f>'Annex 2 EHV charges'!L10</f>
        <v>Export
Super Red
unit charge
(p/kWh)</v>
      </c>
      <c r="F4" s="48" t="str">
        <f>'Annex 2 EHV charges'!M10</f>
        <v>Export
fixed charge
(p/day)</v>
      </c>
      <c r="G4" s="48" t="str">
        <f>'Annex 2 EHV charges'!N10</f>
        <v>Export
capacity charge
(p/kVA/day)</v>
      </c>
      <c r="H4" s="48" t="str">
        <f>'Annex 2 EHV charges'!O10</f>
        <v>Export
exceeded capacity charge
(p/kVA/day)</v>
      </c>
    </row>
    <row r="5" spans="1:15" ht="28.5" customHeight="1" x14ac:dyDescent="0.2">
      <c r="A5" s="258" t="str">
        <f t="array" ref="A5">IFERROR(INDEX('Annex 2 EHV charges'!$A$11:$A$12, MATCH(0, IF(ISBLANK('Annex 2 EHV charges'!$A$11:$A$12),1, COUNTIF(A$4:$A4, 'Annex 2 EHV charges'!$A$11:$A$12)), 0)),"")</f>
        <v>Fulcrum Electricity Assets Ltd does not currently have any Designated EHV customers</v>
      </c>
      <c r="B5" s="259"/>
      <c r="C5" s="259"/>
      <c r="D5" s="260"/>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row r="6" spans="1:15" ht="28.5" customHeight="1" x14ac:dyDescent="0.2">
      <c r="A6" s="261"/>
      <c r="B6" s="262"/>
      <c r="C6" s="262"/>
      <c r="D6" s="263"/>
      <c r="E6" s="74" t="str">
        <f>IFERROR(IF(VLOOKUP($A6,'Annex 2 EHV charges'!$D:$O,9,FALSE)=0,"",VLOOKUP($A6,'Annex 2 EHV charges'!$D:$O,9,FALSE)),"")</f>
        <v/>
      </c>
      <c r="F6" s="75" t="str">
        <f>IFERROR(IF(VLOOKUP($A6,'Annex 2 EHV charges'!$D:$O,10,FALSE)=0,"",VLOOKUP($A6,'Annex 2 EHV charges'!$D:$O,10,FALSE)),"")</f>
        <v/>
      </c>
      <c r="G6" s="76" t="str">
        <f>IFERROR(IF(VLOOKUP($A6,'Annex 2 EHV charges'!$D:$O,11,FALSE)=0,"",VLOOKUP($A6,'Annex 2 EHV charges'!$D:$O,11,FALSE)),"")</f>
        <v/>
      </c>
      <c r="H6" s="76" t="str">
        <f>IFERROR(IF(VLOOKUP($A6,'Annex 2 EHV charges'!$D:$O,12,FALSE)=0,"",VLOOKUP($A6,'Annex 2 EHV charges'!$D:$O,12,FALSE)),"")</f>
        <v/>
      </c>
    </row>
    <row r="7" spans="1:15" ht="28.5" customHeight="1" x14ac:dyDescent="0.2">
      <c r="A7" s="77" t="str">
        <f t="array" ref="A7">IFERROR(INDEX('Annex 2 EHV charges'!$D$11:$D$12, MATCH(0, IF(ISBLANK('Annex 2 EHV charges'!$D$11:$D$12),1, COUNTIF(A$4:$A6, 'Annex 2 EHV charges'!$D$11:$D$12)), 0)),"")</f>
        <v/>
      </c>
      <c r="B7" s="72" t="str">
        <f>IF($A7="","",VLOOKUP($A7,'Annex 2 EHV charges'!$D:$O,2,0))</f>
        <v/>
      </c>
      <c r="C7" s="78" t="str">
        <f>IF($A7="","",VLOOKUP($A7,'Annex 2 EHV charges'!$D:$O,3,0))</f>
        <v/>
      </c>
      <c r="D7" s="71" t="str">
        <f>IF($A7="","",VLOOKUP($A7,'Annex 2 EHV charges'!$D:$O,4,0))</f>
        <v/>
      </c>
      <c r="E7" s="74" t="str">
        <f>IFERROR(IF(VLOOKUP($A7,'Annex 2 EHV charges'!$D:$O,9,FALSE)=0,"",VLOOKUP($A7,'Annex 2 EHV charges'!$D:$O,9,FALSE)),"")</f>
        <v/>
      </c>
      <c r="F7" s="75" t="str">
        <f>IFERROR(IF(VLOOKUP($A7,'Annex 2 EHV charges'!$D:$O,10,FALSE)=0,"",VLOOKUP($A7,'Annex 2 EHV charges'!$D:$O,10,FALSE)),"")</f>
        <v/>
      </c>
      <c r="G7" s="76" t="str">
        <f>IFERROR(IF(VLOOKUP($A7,'Annex 2 EHV charges'!$D:$O,11,FALSE)=0,"",VLOOKUP($A7,'Annex 2 EHV charges'!$D:$O,11,FALSE)),"")</f>
        <v/>
      </c>
      <c r="H7" s="76" t="str">
        <f>IFERROR(IF(VLOOKUP($A7,'Annex 2 EHV charges'!$D:$O,12,FALSE)=0,"",VLOOKUP($A7,'Annex 2 EHV charges'!$D:$O,12,FALSE)),"")</f>
        <v/>
      </c>
    </row>
    <row r="8" spans="1:15" ht="28.5" customHeight="1" x14ac:dyDescent="0.2">
      <c r="A8" s="77" t="str">
        <f t="array" ref="A8">IFERROR(INDEX('Annex 2 EHV charges'!$D$11:$D$12, MATCH(0, IF(ISBLANK('Annex 2 EHV charges'!$D$11:$D$12),1, COUNTIF(A$4:$A7, 'Annex 2 EHV charges'!$D$11:$D$12)), 0)),"")</f>
        <v/>
      </c>
      <c r="B8" s="72" t="str">
        <f>IF($A8="","",VLOOKUP($A8,'Annex 2 EHV charges'!$D:$O,2,0))</f>
        <v/>
      </c>
      <c r="C8" s="78" t="str">
        <f>IF($A8="","",VLOOKUP($A8,'Annex 2 EHV charges'!$D:$O,3,0))</f>
        <v/>
      </c>
      <c r="D8" s="71" t="str">
        <f>IF($A8="","",VLOOKUP($A8,'Annex 2 EHV charges'!$D:$O,4,0))</f>
        <v/>
      </c>
      <c r="E8" s="74" t="str">
        <f>IFERROR(IF(VLOOKUP($A8,'Annex 2 EHV charges'!$D:$O,9,FALSE)=0,"",VLOOKUP($A8,'Annex 2 EHV charges'!$D:$O,9,FALSE)),"")</f>
        <v/>
      </c>
      <c r="F8" s="75" t="str">
        <f>IFERROR(IF(VLOOKUP($A8,'Annex 2 EHV charges'!$D:$O,10,FALSE)=0,"",VLOOKUP($A8,'Annex 2 EHV charges'!$D:$O,10,FALSE)),"")</f>
        <v/>
      </c>
      <c r="G8" s="76" t="str">
        <f>IFERROR(IF(VLOOKUP($A8,'Annex 2 EHV charges'!$D:$O,11,FALSE)=0,"",VLOOKUP($A8,'Annex 2 EHV charges'!$D:$O,11,FALSE)),"")</f>
        <v/>
      </c>
      <c r="H8" s="76" t="str">
        <f>IFERROR(IF(VLOOKUP($A8,'Annex 2 EHV charges'!$D:$O,12,FALSE)=0,"",VLOOKUP($A8,'Annex 2 EHV charges'!$D:$O,12,FALSE)),"")</f>
        <v/>
      </c>
    </row>
    <row r="9" spans="1:15" ht="28.5" customHeight="1" x14ac:dyDescent="0.2">
      <c r="A9" s="77" t="str">
        <f t="array" ref="A9">IFERROR(INDEX('Annex 2 EHV charges'!$D$11:$D$12, MATCH(0, IF(ISBLANK('Annex 2 EHV charges'!$D$11:$D$12),1, COUNTIF(A$4:$A8, 'Annex 2 EHV charges'!$D$11:$D$12)), 0)),"")</f>
        <v/>
      </c>
      <c r="B9" s="72" t="str">
        <f>IF($A9="","",VLOOKUP($A9,'Annex 2 EHV charges'!$D:$O,2,0))</f>
        <v/>
      </c>
      <c r="C9" s="78" t="str">
        <f>IF($A9="","",VLOOKUP($A9,'Annex 2 EHV charges'!$D:$O,3,0))</f>
        <v/>
      </c>
      <c r="D9" s="71" t="str">
        <f>IF($A9="","",VLOOKUP($A9,'Annex 2 EHV charges'!$D:$O,4,0))</f>
        <v/>
      </c>
      <c r="E9" s="74" t="str">
        <f>IFERROR(IF(VLOOKUP($A9,'Annex 2 EHV charges'!$D:$O,9,FALSE)=0,"",VLOOKUP($A9,'Annex 2 EHV charges'!$D:$O,9,FALSE)),"")</f>
        <v/>
      </c>
      <c r="F9" s="75" t="str">
        <f>IFERROR(IF(VLOOKUP($A9,'Annex 2 EHV charges'!$D:$O,10,FALSE)=0,"",VLOOKUP($A9,'Annex 2 EHV charges'!$D:$O,10,FALSE)),"")</f>
        <v/>
      </c>
      <c r="G9" s="76" t="str">
        <f>IFERROR(IF(VLOOKUP($A9,'Annex 2 EHV charges'!$D:$O,11,FALSE)=0,"",VLOOKUP($A9,'Annex 2 EHV charges'!$D:$O,11,FALSE)),"")</f>
        <v/>
      </c>
      <c r="H9" s="76" t="str">
        <f>IFERROR(IF(VLOOKUP($A9,'Annex 2 EHV charges'!$D:$O,12,FALSE)=0,"",VLOOKUP($A9,'Annex 2 EHV charges'!$D:$O,12,FALSE)),"")</f>
        <v/>
      </c>
    </row>
    <row r="10" spans="1:15" ht="28.5" customHeight="1" x14ac:dyDescent="0.2">
      <c r="A10" s="77" t="str">
        <f t="array" ref="A10">IFERROR(INDEX('Annex 2 EHV charges'!$D$11:$D$12, MATCH(0, IF(ISBLANK('Annex 2 EHV charges'!$D$11:$D$12),1, COUNTIF(A$4:$A9, 'Annex 2 EHV charges'!$D$11:$D$12)), 0)),"")</f>
        <v/>
      </c>
      <c r="B10" s="72" t="str">
        <f>IF($A10="","",VLOOKUP($A10,'Annex 2 EHV charges'!$D:$O,2,0))</f>
        <v/>
      </c>
      <c r="C10" s="78" t="str">
        <f>IF($A10="","",VLOOKUP($A10,'Annex 2 EHV charges'!$D:$O,3,0))</f>
        <v/>
      </c>
      <c r="D10" s="71" t="str">
        <f>IF($A10="","",VLOOKUP($A10,'Annex 2 EHV charges'!$D:$O,4,0))</f>
        <v/>
      </c>
      <c r="E10" s="74" t="str">
        <f>IFERROR(IF(VLOOKUP($A10,'Annex 2 EHV charges'!$D:$O,9,FALSE)=0,"",VLOOKUP($A10,'Annex 2 EHV charges'!$D:$O,9,FALSE)),"")</f>
        <v/>
      </c>
      <c r="F10" s="75" t="str">
        <f>IFERROR(IF(VLOOKUP($A10,'Annex 2 EHV charges'!$D:$O,10,FALSE)=0,"",VLOOKUP($A10,'Annex 2 EHV charges'!$D:$O,10,FALSE)),"")</f>
        <v/>
      </c>
      <c r="G10" s="76" t="str">
        <f>IFERROR(IF(VLOOKUP($A10,'Annex 2 EHV charges'!$D:$O,11,FALSE)=0,"",VLOOKUP($A10,'Annex 2 EHV charges'!$D:$O,11,FALSE)),"")</f>
        <v/>
      </c>
      <c r="H10" s="76" t="str">
        <f>IFERROR(IF(VLOOKUP($A10,'Annex 2 EHV charges'!$D:$O,12,FALSE)=0,"",VLOOKUP($A10,'Annex 2 EHV charges'!$D:$O,12,FALSE)),"")</f>
        <v/>
      </c>
    </row>
    <row r="11" spans="1:15" ht="28.5" customHeight="1" x14ac:dyDescent="0.2">
      <c r="A11" s="77" t="str">
        <f t="array" ref="A11">IFERROR(INDEX('Annex 2 EHV charges'!$D$11:$D$12, MATCH(0, IF(ISBLANK('Annex 2 EHV charges'!$D$11:$D$12),1, COUNTIF(A$4:$A10, 'Annex 2 EHV charges'!$D$11:$D$12)), 0)),"")</f>
        <v/>
      </c>
      <c r="B11" s="72" t="str">
        <f>IF($A11="","",VLOOKUP($A11,'Annex 2 EHV charges'!$D:$O,2,0))</f>
        <v/>
      </c>
      <c r="C11" s="78" t="str">
        <f>IF($A11="","",VLOOKUP($A11,'Annex 2 EHV charges'!$D:$O,3,0))</f>
        <v/>
      </c>
      <c r="D11" s="71" t="str">
        <f>IF($A11="","",VLOOKUP($A11,'Annex 2 EHV charges'!$D:$O,4,0))</f>
        <v/>
      </c>
      <c r="E11" s="74" t="str">
        <f>IFERROR(IF(VLOOKUP($A11,'Annex 2 EHV charges'!$D:$O,9,FALSE)=0,"",VLOOKUP($A11,'Annex 2 EHV charges'!$D:$O,9,FALSE)),"")</f>
        <v/>
      </c>
      <c r="F11" s="75" t="str">
        <f>IFERROR(IF(VLOOKUP($A11,'Annex 2 EHV charges'!$D:$O,10,FALSE)=0,"",VLOOKUP($A11,'Annex 2 EHV charges'!$D:$O,10,FALSE)),"")</f>
        <v/>
      </c>
      <c r="G11" s="76" t="str">
        <f>IFERROR(IF(VLOOKUP($A11,'Annex 2 EHV charges'!$D:$O,11,FALSE)=0,"",VLOOKUP($A11,'Annex 2 EHV charges'!$D:$O,11,FALSE)),"")</f>
        <v/>
      </c>
      <c r="H11" s="76" t="str">
        <f>IFERROR(IF(VLOOKUP($A11,'Annex 2 EHV charges'!$D:$O,12,FALSE)=0,"",VLOOKUP($A11,'Annex 2 EHV charges'!$D:$O,12,FALSE)),"")</f>
        <v/>
      </c>
    </row>
    <row r="12" spans="1:15" ht="28.5" customHeight="1" x14ac:dyDescent="0.2">
      <c r="A12" s="77" t="str">
        <f t="array" ref="A12">IFERROR(INDEX('Annex 2 EHV charges'!$D$11:$D$12, MATCH(0, IF(ISBLANK('Annex 2 EHV charges'!$D$11:$D$12),1, COUNTIF(A$4:$A11, 'Annex 2 EHV charges'!$D$11:$D$12)), 0)),"")</f>
        <v/>
      </c>
      <c r="B12" s="72" t="str">
        <f>IF($A12="","",VLOOKUP($A12,'Annex 2 EHV charges'!$D:$O,2,0))</f>
        <v/>
      </c>
      <c r="C12" s="78" t="str">
        <f>IF($A12="","",VLOOKUP($A12,'Annex 2 EHV charges'!$D:$O,3,0))</f>
        <v/>
      </c>
      <c r="D12" s="71" t="str">
        <f>IF($A12="","",VLOOKUP($A12,'Annex 2 EHV charges'!$D:$O,4,0))</f>
        <v/>
      </c>
      <c r="E12" s="74" t="str">
        <f>IFERROR(IF(VLOOKUP($A12,'Annex 2 EHV charges'!$D:$O,9,FALSE)=0,"",VLOOKUP($A12,'Annex 2 EHV charges'!$D:$O,9,FALSE)),"")</f>
        <v/>
      </c>
      <c r="F12" s="75" t="str">
        <f>IFERROR(IF(VLOOKUP($A12,'Annex 2 EHV charges'!$D:$O,10,FALSE)=0,"",VLOOKUP($A12,'Annex 2 EHV charges'!$D:$O,10,FALSE)),"")</f>
        <v/>
      </c>
      <c r="G12" s="76" t="str">
        <f>IFERROR(IF(VLOOKUP($A12,'Annex 2 EHV charges'!$D:$O,11,FALSE)=0,"",VLOOKUP($A12,'Annex 2 EHV charges'!$D:$O,11,FALSE)),"")</f>
        <v/>
      </c>
      <c r="H12" s="76" t="str">
        <f>IFERROR(IF(VLOOKUP($A12,'Annex 2 EHV charges'!$D:$O,12,FALSE)=0,"",VLOOKUP($A12,'Annex 2 EHV charges'!$D:$O,12,FALSE)),"")</f>
        <v/>
      </c>
    </row>
    <row r="13" spans="1:15" ht="28.5" customHeight="1" x14ac:dyDescent="0.2">
      <c r="A13" s="77" t="str">
        <f t="array" ref="A13">IFERROR(INDEX('Annex 2 EHV charges'!$D$11:$D$12, MATCH(0, IF(ISBLANK('Annex 2 EHV charges'!$D$11:$D$12),1, COUNTIF(A$4:$A12, 'Annex 2 EHV charges'!$D$11:$D$12)), 0)),"")</f>
        <v/>
      </c>
      <c r="B13" s="72" t="str">
        <f>IF($A13="","",VLOOKUP($A13,'Annex 2 EHV charges'!$D:$O,2,0))</f>
        <v/>
      </c>
      <c r="C13" s="78" t="str">
        <f>IF($A13="","",VLOOKUP($A13,'Annex 2 EHV charges'!$D:$O,3,0))</f>
        <v/>
      </c>
      <c r="D13" s="71" t="str">
        <f>IF($A13="","",VLOOKUP($A13,'Annex 2 EHV charges'!$D:$O,4,0))</f>
        <v/>
      </c>
      <c r="E13" s="74" t="str">
        <f>IFERROR(IF(VLOOKUP($A13,'Annex 2 EHV charges'!$D:$O,9,FALSE)=0,"",VLOOKUP($A13,'Annex 2 EHV charges'!$D:$O,9,FALSE)),"")</f>
        <v/>
      </c>
      <c r="F13" s="75" t="str">
        <f>IFERROR(IF(VLOOKUP($A13,'Annex 2 EHV charges'!$D:$O,10,FALSE)=0,"",VLOOKUP($A13,'Annex 2 EHV charges'!$D:$O,10,FALSE)),"")</f>
        <v/>
      </c>
      <c r="G13" s="76" t="str">
        <f>IFERROR(IF(VLOOKUP($A13,'Annex 2 EHV charges'!$D:$O,11,FALSE)=0,"",VLOOKUP($A13,'Annex 2 EHV charges'!$D:$O,11,FALSE)),"")</f>
        <v/>
      </c>
      <c r="H13" s="76" t="str">
        <f>IFERROR(IF(VLOOKUP($A13,'Annex 2 EHV charges'!$D:$O,12,FALSE)=0,"",VLOOKUP($A13,'Annex 2 EHV charges'!$D:$O,12,FALSE)),"")</f>
        <v/>
      </c>
    </row>
    <row r="14" spans="1:15" ht="28.5" customHeight="1" x14ac:dyDescent="0.2">
      <c r="A14" s="77" t="str">
        <f t="array" ref="A14">IFERROR(INDEX('Annex 2 EHV charges'!$D$11:$D$12, MATCH(0, IF(ISBLANK('Annex 2 EHV charges'!$D$11:$D$12),1, COUNTIF(A$4:$A13, 'Annex 2 EHV charges'!$D$11:$D$12)), 0)),"")</f>
        <v/>
      </c>
      <c r="B14" s="72" t="str">
        <f>IF($A14="","",VLOOKUP($A14,'Annex 2 EHV charges'!$D:$O,2,0))</f>
        <v/>
      </c>
      <c r="C14" s="78" t="str">
        <f>IF($A14="","",VLOOKUP($A14,'Annex 2 EHV charges'!$D:$O,3,0))</f>
        <v/>
      </c>
      <c r="D14" s="71" t="str">
        <f>IF($A14="","",VLOOKUP($A14,'Annex 2 EHV charges'!$D:$O,4,0))</f>
        <v/>
      </c>
      <c r="E14" s="74" t="str">
        <f>IFERROR(IF(VLOOKUP($A14,'Annex 2 EHV charges'!$D:$O,9,FALSE)=0,"",VLOOKUP($A14,'Annex 2 EHV charges'!$D:$O,9,FALSE)),"")</f>
        <v/>
      </c>
      <c r="F14" s="75" t="str">
        <f>IFERROR(IF(VLOOKUP($A14,'Annex 2 EHV charges'!$D:$O,10,FALSE)=0,"",VLOOKUP($A14,'Annex 2 EHV charges'!$D:$O,10,FALSE)),"")</f>
        <v/>
      </c>
      <c r="G14" s="76" t="str">
        <f>IFERROR(IF(VLOOKUP($A14,'Annex 2 EHV charges'!$D:$O,11,FALSE)=0,"",VLOOKUP($A14,'Annex 2 EHV charges'!$D:$O,11,FALSE)),"")</f>
        <v/>
      </c>
      <c r="H14" s="76" t="str">
        <f>IFERROR(IF(VLOOKUP($A14,'Annex 2 EHV charges'!$D:$O,12,FALSE)=0,"",VLOOKUP($A14,'Annex 2 EHV charges'!$D:$O,12,FALSE)),"")</f>
        <v/>
      </c>
    </row>
    <row r="15" spans="1:15" ht="28.5" customHeight="1" x14ac:dyDescent="0.2">
      <c r="A15" s="77" t="str">
        <f t="array" ref="A15">IFERROR(INDEX('Annex 2 EHV charges'!$D$11:$D$12, MATCH(0, IF(ISBLANK('Annex 2 EHV charges'!$D$11:$D$12),1, COUNTIF(A$4:$A14, 'Annex 2 EHV charges'!$D$11:$D$12)), 0)),"")</f>
        <v/>
      </c>
      <c r="B15" s="72" t="str">
        <f>IF($A15="","",VLOOKUP($A15,'Annex 2 EHV charges'!$D:$O,2,0))</f>
        <v/>
      </c>
      <c r="C15" s="78" t="str">
        <f>IF($A15="","",VLOOKUP($A15,'Annex 2 EHV charges'!$D:$O,3,0))</f>
        <v/>
      </c>
      <c r="D15" s="71" t="str">
        <f>IF($A15="","",VLOOKUP($A15,'Annex 2 EHV charges'!$D:$O,4,0))</f>
        <v/>
      </c>
      <c r="E15" s="74" t="str">
        <f>IFERROR(IF(VLOOKUP($A15,'Annex 2 EHV charges'!$D:$O,9,FALSE)=0,"",VLOOKUP($A15,'Annex 2 EHV charges'!$D:$O,9,FALSE)),"")</f>
        <v/>
      </c>
      <c r="F15" s="75" t="str">
        <f>IFERROR(IF(VLOOKUP($A15,'Annex 2 EHV charges'!$D:$O,10,FALSE)=0,"",VLOOKUP($A15,'Annex 2 EHV charges'!$D:$O,10,FALSE)),"")</f>
        <v/>
      </c>
      <c r="G15" s="76" t="str">
        <f>IFERROR(IF(VLOOKUP($A15,'Annex 2 EHV charges'!$D:$O,11,FALSE)=0,"",VLOOKUP($A15,'Annex 2 EHV charges'!$D:$O,11,FALSE)),"")</f>
        <v/>
      </c>
      <c r="H15" s="76" t="str">
        <f>IFERROR(IF(VLOOKUP($A15,'Annex 2 EHV charges'!$D:$O,12,FALSE)=0,"",VLOOKUP($A15,'Annex 2 EHV charges'!$D:$O,12,FALSE)),"")</f>
        <v/>
      </c>
    </row>
    <row r="16" spans="1:15" ht="28.5" customHeight="1" x14ac:dyDescent="0.2">
      <c r="A16" s="77" t="str">
        <f t="array" ref="A16">IFERROR(INDEX('Annex 2 EHV charges'!$D$11:$D$12, MATCH(0, IF(ISBLANK('Annex 2 EHV charges'!$D$11:$D$12),1, COUNTIF(A$4:$A15, 'Annex 2 EHV charges'!$D$11:$D$12)), 0)),"")</f>
        <v/>
      </c>
      <c r="B16" s="72" t="str">
        <f>IF($A16="","",VLOOKUP($A16,'Annex 2 EHV charges'!$D:$O,2,0))</f>
        <v/>
      </c>
      <c r="C16" s="78" t="str">
        <f>IF($A16="","",VLOOKUP($A16,'Annex 2 EHV charges'!$D:$O,3,0))</f>
        <v/>
      </c>
      <c r="D16" s="71" t="str">
        <f>IF($A16="","",VLOOKUP($A16,'Annex 2 EHV charges'!$D:$O,4,0))</f>
        <v/>
      </c>
      <c r="E16" s="74" t="str">
        <f>IFERROR(IF(VLOOKUP($A16,'Annex 2 EHV charges'!$D:$O,9,FALSE)=0,"",VLOOKUP($A16,'Annex 2 EHV charges'!$D:$O,9,FALSE)),"")</f>
        <v/>
      </c>
      <c r="F16" s="75" t="str">
        <f>IFERROR(IF(VLOOKUP($A16,'Annex 2 EHV charges'!$D:$O,10,FALSE)=0,"",VLOOKUP($A16,'Annex 2 EHV charges'!$D:$O,10,FALSE)),"")</f>
        <v/>
      </c>
      <c r="G16" s="76" t="str">
        <f>IFERROR(IF(VLOOKUP($A16,'Annex 2 EHV charges'!$D:$O,11,FALSE)=0,"",VLOOKUP($A16,'Annex 2 EHV charges'!$D:$O,11,FALSE)),"")</f>
        <v/>
      </c>
      <c r="H16" s="76" t="str">
        <f>IFERROR(IF(VLOOKUP($A16,'Annex 2 EHV charges'!$D:$O,12,FALSE)=0,"",VLOOKUP($A16,'Annex 2 EHV charges'!$D:$O,12,FALSE)),"")</f>
        <v/>
      </c>
    </row>
    <row r="17" spans="1:8" ht="28.5" customHeight="1" x14ac:dyDescent="0.2">
      <c r="A17" s="77" t="str">
        <f t="array" ref="A17">IFERROR(INDEX('Annex 2 EHV charges'!$D$11:$D$12, MATCH(0, IF(ISBLANK('Annex 2 EHV charges'!$D$11:$D$12),1, COUNTIF(A$4:$A16, 'Annex 2 EHV charges'!$D$11:$D$12)), 0)),"")</f>
        <v/>
      </c>
      <c r="B17" s="72" t="str">
        <f>IF($A17="","",VLOOKUP($A17,'Annex 2 EHV charges'!$D:$O,2,0))</f>
        <v/>
      </c>
      <c r="C17" s="78" t="str">
        <f>IF($A17="","",VLOOKUP($A17,'Annex 2 EHV charges'!$D:$O,3,0))</f>
        <v/>
      </c>
      <c r="D17" s="71" t="str">
        <f>IF($A17="","",VLOOKUP($A17,'Annex 2 EHV charges'!$D:$O,4,0))</f>
        <v/>
      </c>
      <c r="E17" s="74" t="str">
        <f>IFERROR(IF(VLOOKUP($A17,'Annex 2 EHV charges'!$D:$O,9,FALSE)=0,"",VLOOKUP($A17,'Annex 2 EHV charges'!$D:$O,9,FALSE)),"")</f>
        <v/>
      </c>
      <c r="F17" s="75" t="str">
        <f>IFERROR(IF(VLOOKUP($A17,'Annex 2 EHV charges'!$D:$O,10,FALSE)=0,"",VLOOKUP($A17,'Annex 2 EHV charges'!$D:$O,10,FALSE)),"")</f>
        <v/>
      </c>
      <c r="G17" s="76" t="str">
        <f>IFERROR(IF(VLOOKUP($A17,'Annex 2 EHV charges'!$D:$O,11,FALSE)=0,"",VLOOKUP($A17,'Annex 2 EHV charges'!$D:$O,11,FALSE)),"")</f>
        <v/>
      </c>
      <c r="H17" s="76" t="str">
        <f>IFERROR(IF(VLOOKUP($A17,'Annex 2 EHV charges'!$D:$O,12,FALSE)=0,"",VLOOKUP($A17,'Annex 2 EHV charges'!$D:$O,12,FALSE)),"")</f>
        <v/>
      </c>
    </row>
    <row r="18" spans="1:8" ht="28.5" customHeight="1" x14ac:dyDescent="0.2">
      <c r="A18" s="77" t="str">
        <f t="array" ref="A18">IFERROR(INDEX('Annex 2 EHV charges'!$D$11:$D$12, MATCH(0, IF(ISBLANK('Annex 2 EHV charges'!$D$11:$D$12),1, COUNTIF(A$4:$A17, 'Annex 2 EHV charges'!$D$11:$D$12)), 0)),"")</f>
        <v/>
      </c>
      <c r="B18" s="72" t="str">
        <f>IF($A18="","",VLOOKUP($A18,'Annex 2 EHV charges'!$D:$O,2,0))</f>
        <v/>
      </c>
      <c r="C18" s="78" t="str">
        <f>IF($A18="","",VLOOKUP($A18,'Annex 2 EHV charges'!$D:$O,3,0))</f>
        <v/>
      </c>
      <c r="D18" s="71" t="str">
        <f>IF($A18="","",VLOOKUP($A18,'Annex 2 EHV charges'!$D:$O,4,0))</f>
        <v/>
      </c>
      <c r="E18" s="74" t="str">
        <f>IFERROR(IF(VLOOKUP($A18,'Annex 2 EHV charges'!$D:$O,9,FALSE)=0,"",VLOOKUP($A18,'Annex 2 EHV charges'!$D:$O,9,FALSE)),"")</f>
        <v/>
      </c>
      <c r="F18" s="75" t="str">
        <f>IFERROR(IF(VLOOKUP($A18,'Annex 2 EHV charges'!$D:$O,10,FALSE)=0,"",VLOOKUP($A18,'Annex 2 EHV charges'!$D:$O,10,FALSE)),"")</f>
        <v/>
      </c>
      <c r="G18" s="76" t="str">
        <f>IFERROR(IF(VLOOKUP($A18,'Annex 2 EHV charges'!$D:$O,11,FALSE)=0,"",VLOOKUP($A18,'Annex 2 EHV charges'!$D:$O,11,FALSE)),"")</f>
        <v/>
      </c>
      <c r="H18" s="76" t="str">
        <f>IFERROR(IF(VLOOKUP($A18,'Annex 2 EHV charges'!$D:$O,12,FALSE)=0,"",VLOOKUP($A18,'Annex 2 EHV charges'!$D:$O,12,FALSE)),"")</f>
        <v/>
      </c>
    </row>
    <row r="19" spans="1:8" ht="28.5" customHeight="1" x14ac:dyDescent="0.2">
      <c r="A19" s="77" t="str">
        <f t="array" ref="A19">IFERROR(INDEX('Annex 2 EHV charges'!$D$11:$D$12, MATCH(0, IF(ISBLANK('Annex 2 EHV charges'!$D$11:$D$12),1, COUNTIF(A$4:$A18, 'Annex 2 EHV charges'!$D$11:$D$12)), 0)),"")</f>
        <v/>
      </c>
      <c r="B19" s="72" t="str">
        <f>IF($A19="","",VLOOKUP($A19,'Annex 2 EHV charges'!$D:$O,2,0))</f>
        <v/>
      </c>
      <c r="C19" s="78" t="str">
        <f>IF($A19="","",VLOOKUP($A19,'Annex 2 EHV charges'!$D:$O,3,0))</f>
        <v/>
      </c>
      <c r="D19" s="71" t="str">
        <f>IF($A19="","",VLOOKUP($A19,'Annex 2 EHV charges'!$D:$O,4,0))</f>
        <v/>
      </c>
      <c r="E19" s="74" t="str">
        <f>IFERROR(IF(VLOOKUP($A19,'Annex 2 EHV charges'!$D:$O,9,FALSE)=0,"",VLOOKUP($A19,'Annex 2 EHV charges'!$D:$O,9,FALSE)),"")</f>
        <v/>
      </c>
      <c r="F19" s="75" t="str">
        <f>IFERROR(IF(VLOOKUP($A19,'Annex 2 EHV charges'!$D:$O,10,FALSE)=0,"",VLOOKUP($A19,'Annex 2 EHV charges'!$D:$O,10,FALSE)),"")</f>
        <v/>
      </c>
      <c r="G19" s="76" t="str">
        <f>IFERROR(IF(VLOOKUP($A19,'Annex 2 EHV charges'!$D:$O,11,FALSE)=0,"",VLOOKUP($A19,'Annex 2 EHV charges'!$D:$O,11,FALSE)),"")</f>
        <v/>
      </c>
      <c r="H19" s="76" t="str">
        <f>IFERROR(IF(VLOOKUP($A19,'Annex 2 EHV charges'!$D:$O,12,FALSE)=0,"",VLOOKUP($A19,'Annex 2 EHV charges'!$D:$O,12,FALSE)),"")</f>
        <v/>
      </c>
    </row>
    <row r="20" spans="1:8" ht="28.5" customHeight="1" x14ac:dyDescent="0.2">
      <c r="A20" s="77" t="str">
        <f t="array" ref="A20">IFERROR(INDEX('Annex 2 EHV charges'!$D$11:$D$12, MATCH(0, IF(ISBLANK('Annex 2 EHV charges'!$D$11:$D$12),1, COUNTIF(A$4:$A19, 'Annex 2 EHV charges'!$D$11:$D$12)), 0)),"")</f>
        <v/>
      </c>
      <c r="B20" s="72" t="str">
        <f>IF($A20="","",VLOOKUP($A20,'Annex 2 EHV charges'!$D:$O,2,0))</f>
        <v/>
      </c>
      <c r="C20" s="78" t="str">
        <f>IF($A20="","",VLOOKUP($A20,'Annex 2 EHV charges'!$D:$O,3,0))</f>
        <v/>
      </c>
      <c r="D20" s="71" t="str">
        <f>IF($A20="","",VLOOKUP($A20,'Annex 2 EHV charges'!$D:$O,4,0))</f>
        <v/>
      </c>
      <c r="E20" s="74" t="str">
        <f>IFERROR(IF(VLOOKUP($A20,'Annex 2 EHV charges'!$D:$O,9,FALSE)=0,"",VLOOKUP($A20,'Annex 2 EHV charges'!$D:$O,9,FALSE)),"")</f>
        <v/>
      </c>
      <c r="F20" s="75" t="str">
        <f>IFERROR(IF(VLOOKUP($A20,'Annex 2 EHV charges'!$D:$O,10,FALSE)=0,"",VLOOKUP($A20,'Annex 2 EHV charges'!$D:$O,10,FALSE)),"")</f>
        <v/>
      </c>
      <c r="G20" s="76" t="str">
        <f>IFERROR(IF(VLOOKUP($A20,'Annex 2 EHV charges'!$D:$O,11,FALSE)=0,"",VLOOKUP($A20,'Annex 2 EHV charges'!$D:$O,11,FALSE)),"")</f>
        <v/>
      </c>
      <c r="H20" s="76" t="str">
        <f>IFERROR(IF(VLOOKUP($A20,'Annex 2 EHV charges'!$D:$O,12,FALSE)=0,"",VLOOKUP($A20,'Annex 2 EHV charges'!$D:$O,12,FALSE)),"")</f>
        <v/>
      </c>
    </row>
    <row r="21" spans="1:8" ht="28.5" customHeight="1" x14ac:dyDescent="0.2">
      <c r="A21" s="77" t="str">
        <f t="array" ref="A21">IFERROR(INDEX('Annex 2 EHV charges'!$D$11:$D$12, MATCH(0, IF(ISBLANK('Annex 2 EHV charges'!$D$11:$D$12),1, COUNTIF(A$4:$A20, 'Annex 2 EHV charges'!$D$11:$D$12)), 0)),"")</f>
        <v/>
      </c>
      <c r="B21" s="72" t="str">
        <f>IF($A21="","",VLOOKUP($A21,'Annex 2 EHV charges'!$D:$O,2,0))</f>
        <v/>
      </c>
      <c r="C21" s="78" t="str">
        <f>IF($A21="","",VLOOKUP($A21,'Annex 2 EHV charges'!$D:$O,3,0))</f>
        <v/>
      </c>
      <c r="D21" s="71" t="str">
        <f>IF($A21="","",VLOOKUP($A21,'Annex 2 EHV charges'!$D:$O,4,0))</f>
        <v/>
      </c>
      <c r="E21" s="74" t="str">
        <f>IFERROR(IF(VLOOKUP($A21,'Annex 2 EHV charges'!$D:$O,9,FALSE)=0,"",VLOOKUP($A21,'Annex 2 EHV charges'!$D:$O,9,FALSE)),"")</f>
        <v/>
      </c>
      <c r="F21" s="75" t="str">
        <f>IFERROR(IF(VLOOKUP($A21,'Annex 2 EHV charges'!$D:$O,10,FALSE)=0,"",VLOOKUP($A21,'Annex 2 EHV charges'!$D:$O,10,FALSE)),"")</f>
        <v/>
      </c>
      <c r="G21" s="76" t="str">
        <f>IFERROR(IF(VLOOKUP($A21,'Annex 2 EHV charges'!$D:$O,11,FALSE)=0,"",VLOOKUP($A21,'Annex 2 EHV charges'!$D:$O,11,FALSE)),"")</f>
        <v/>
      </c>
      <c r="H21" s="76" t="str">
        <f>IFERROR(IF(VLOOKUP($A21,'Annex 2 EHV charges'!$D:$O,12,FALSE)=0,"",VLOOKUP($A21,'Annex 2 EHV charges'!$D:$O,12,FALSE)),"")</f>
        <v/>
      </c>
    </row>
    <row r="22" spans="1:8" ht="28.5" customHeight="1" x14ac:dyDescent="0.2">
      <c r="A22" s="77" t="str">
        <f t="array" ref="A22">IFERROR(INDEX('Annex 2 EHV charges'!$D$11:$D$12, MATCH(0, IF(ISBLANK('Annex 2 EHV charges'!$D$11:$D$12),1, COUNTIF(A$4:$A21, 'Annex 2 EHV charges'!$D$11:$D$12)), 0)),"")</f>
        <v/>
      </c>
      <c r="B22" s="72" t="str">
        <f>IF($A22="","",VLOOKUP($A22,'Annex 2 EHV charges'!$D:$O,2,0))</f>
        <v/>
      </c>
      <c r="C22" s="78" t="str">
        <f>IF($A22="","",VLOOKUP($A22,'Annex 2 EHV charges'!$D:$O,3,0))</f>
        <v/>
      </c>
      <c r="D22" s="71" t="str">
        <f>IF($A22="","",VLOOKUP($A22,'Annex 2 EHV charges'!$D:$O,4,0))</f>
        <v/>
      </c>
      <c r="E22" s="74" t="str">
        <f>IFERROR(IF(VLOOKUP($A22,'Annex 2 EHV charges'!$D:$O,9,FALSE)=0,"",VLOOKUP($A22,'Annex 2 EHV charges'!$D:$O,9,FALSE)),"")</f>
        <v/>
      </c>
      <c r="F22" s="75" t="str">
        <f>IFERROR(IF(VLOOKUP($A22,'Annex 2 EHV charges'!$D:$O,10,FALSE)=0,"",VLOOKUP($A22,'Annex 2 EHV charges'!$D:$O,10,FALSE)),"")</f>
        <v/>
      </c>
      <c r="G22" s="76" t="str">
        <f>IFERROR(IF(VLOOKUP($A22,'Annex 2 EHV charges'!$D:$O,11,FALSE)=0,"",VLOOKUP($A22,'Annex 2 EHV charges'!$D:$O,11,FALSE)),"")</f>
        <v/>
      </c>
      <c r="H22" s="76" t="str">
        <f>IFERROR(IF(VLOOKUP($A22,'Annex 2 EHV charges'!$D:$O,12,FALSE)=0,"",VLOOKUP($A22,'Annex 2 EHV charges'!$D:$O,12,FALSE)),"")</f>
        <v/>
      </c>
    </row>
    <row r="23" spans="1:8" x14ac:dyDescent="0.2">
      <c r="A23" s="77" t="str">
        <f t="array" ref="A23">IFERROR(INDEX('Annex 2 EHV charges'!$D$11:$D$12, MATCH(0, IF(ISBLANK('Annex 2 EHV charges'!$D$11:$D$12),1, COUNTIF(A$4:$A22, 'Annex 2 EHV charges'!$D$11:$D$12)), 0)),"")</f>
        <v/>
      </c>
      <c r="B23" s="72" t="str">
        <f>IF($A23="","",VLOOKUP($A23,'Annex 2 EHV charges'!$D:$O,2,0))</f>
        <v/>
      </c>
      <c r="C23" s="78" t="str">
        <f>IF($A23="","",VLOOKUP($A23,'Annex 2 EHV charges'!$D:$O,3,0))</f>
        <v/>
      </c>
      <c r="D23" s="71" t="str">
        <f>IF($A23="","",VLOOKUP($A23,'Annex 2 EHV charges'!$D:$O,4,0))</f>
        <v/>
      </c>
      <c r="E23" s="74" t="str">
        <f>IFERROR(IF(VLOOKUP($A23,'Annex 2 EHV charges'!$D:$O,9,FALSE)=0,"",VLOOKUP($A23,'Annex 2 EHV charges'!$D:$O,9,FALSE)),"")</f>
        <v/>
      </c>
      <c r="F23" s="75" t="str">
        <f>IFERROR(IF(VLOOKUP($A23,'Annex 2 EHV charges'!$D:$O,10,FALSE)=0,"",VLOOKUP($A23,'Annex 2 EHV charges'!$D:$O,10,FALSE)),"")</f>
        <v/>
      </c>
      <c r="G23" s="76" t="str">
        <f>IFERROR(IF(VLOOKUP($A23,'Annex 2 EHV charges'!$D:$O,11,FALSE)=0,"",VLOOKUP($A23,'Annex 2 EHV charges'!$D:$O,11,FALSE)),"")</f>
        <v/>
      </c>
      <c r="H23" s="76" t="str">
        <f>IFERROR(IF(VLOOKUP($A23,'Annex 2 EHV charges'!$D:$O,12,FALSE)=0,"",VLOOKUP($A23,'Annex 2 EHV charges'!$D:$O,12,FALSE)),"")</f>
        <v/>
      </c>
    </row>
    <row r="24" spans="1:8" ht="28.5" customHeight="1" x14ac:dyDescent="0.2">
      <c r="A24" s="77" t="str">
        <f t="array" ref="A24">IFERROR(INDEX('Annex 2 EHV charges'!$D$11:$D$12, MATCH(0, IF(ISBLANK('Annex 2 EHV charges'!$D$11:$D$12),1, COUNTIF(A$4:$A23, 'Annex 2 EHV charges'!$D$11:$D$12)), 0)),"")</f>
        <v/>
      </c>
      <c r="B24" s="72" t="str">
        <f>IF($A24="","",VLOOKUP($A24,'Annex 2 EHV charges'!$D:$O,2,0))</f>
        <v/>
      </c>
      <c r="C24" s="78" t="str">
        <f>IF($A24="","",VLOOKUP($A24,'Annex 2 EHV charges'!$D:$O,3,0))</f>
        <v/>
      </c>
      <c r="D24" s="71" t="str">
        <f>IF($A24="","",VLOOKUP($A24,'Annex 2 EHV charges'!$D:$O,4,0))</f>
        <v/>
      </c>
      <c r="E24" s="74" t="str">
        <f>IFERROR(IF(VLOOKUP($A24,'Annex 2 EHV charges'!$D:$O,9,FALSE)=0,"",VLOOKUP($A24,'Annex 2 EHV charges'!$D:$O,9,FALSE)),"")</f>
        <v/>
      </c>
      <c r="F24" s="75" t="str">
        <f>IFERROR(IF(VLOOKUP($A24,'Annex 2 EHV charges'!$D:$O,10,FALSE)=0,"",VLOOKUP($A24,'Annex 2 EHV charges'!$D:$O,10,FALSE)),"")</f>
        <v/>
      </c>
      <c r="G24" s="76" t="str">
        <f>IFERROR(IF(VLOOKUP($A24,'Annex 2 EHV charges'!$D:$O,11,FALSE)=0,"",VLOOKUP($A24,'Annex 2 EHV charges'!$D:$O,11,FALSE)),"")</f>
        <v/>
      </c>
      <c r="H24" s="76" t="str">
        <f>IFERROR(IF(VLOOKUP($A24,'Annex 2 EHV charges'!$D:$O,12,FALSE)=0,"",VLOOKUP($A24,'Annex 2 EHV charges'!$D:$O,12,FALSE)),"")</f>
        <v/>
      </c>
    </row>
    <row r="25" spans="1:8" ht="28.5" customHeight="1" x14ac:dyDescent="0.2">
      <c r="A25" s="77" t="str">
        <f t="array" ref="A25">IFERROR(INDEX('Annex 2 EHV charges'!$D$11:$D$12, MATCH(0, IF(ISBLANK('Annex 2 EHV charges'!$D$11:$D$12),1, COUNTIF(A$4:$A24, 'Annex 2 EHV charges'!$D$11:$D$12)), 0)),"")</f>
        <v/>
      </c>
      <c r="B25" s="72" t="str">
        <f>IF($A25="","",VLOOKUP($A25,'Annex 2 EHV charges'!$D:$O,2,0))</f>
        <v/>
      </c>
      <c r="C25" s="78" t="str">
        <f>IF($A25="","",VLOOKUP($A25,'Annex 2 EHV charges'!$D:$O,3,0))</f>
        <v/>
      </c>
      <c r="D25" s="71" t="str">
        <f>IF($A25="","",VLOOKUP($A25,'Annex 2 EHV charges'!$D:$O,4,0))</f>
        <v/>
      </c>
      <c r="E25" s="74" t="str">
        <f>IFERROR(IF(VLOOKUP($A25,'Annex 2 EHV charges'!$D:$O,9,FALSE)=0,"",VLOOKUP($A25,'Annex 2 EHV charges'!$D:$O,9,FALSE)),"")</f>
        <v/>
      </c>
      <c r="F25" s="75" t="str">
        <f>IFERROR(IF(VLOOKUP($A25,'Annex 2 EHV charges'!$D:$O,10,FALSE)=0,"",VLOOKUP($A25,'Annex 2 EHV charges'!$D:$O,10,FALSE)),"")</f>
        <v/>
      </c>
      <c r="G25" s="76" t="str">
        <f>IFERROR(IF(VLOOKUP($A25,'Annex 2 EHV charges'!$D:$O,11,FALSE)=0,"",VLOOKUP($A25,'Annex 2 EHV charges'!$D:$O,11,FALSE)),"")</f>
        <v/>
      </c>
      <c r="H25" s="76" t="str">
        <f>IFERROR(IF(VLOOKUP($A25,'Annex 2 EHV charges'!$D:$O,12,FALSE)=0,"",VLOOKUP($A25,'Annex 2 EHV charges'!$D:$O,12,FALSE)),"")</f>
        <v/>
      </c>
    </row>
    <row r="26" spans="1:8" ht="28.5" customHeight="1" x14ac:dyDescent="0.2">
      <c r="A26" s="77" t="str">
        <f t="array" ref="A26">IFERROR(INDEX('Annex 2 EHV charges'!$D$11:$D$12, MATCH(0, IF(ISBLANK('Annex 2 EHV charges'!$D$11:$D$12),1, COUNTIF(A$4:$A25, 'Annex 2 EHV charges'!$D$11:$D$12)), 0)),"")</f>
        <v/>
      </c>
      <c r="B26" s="72" t="str">
        <f>IF($A26="","",VLOOKUP($A26,'Annex 2 EHV charges'!$D:$O,2,0))</f>
        <v/>
      </c>
      <c r="C26" s="78" t="str">
        <f>IF($A26="","",VLOOKUP($A26,'Annex 2 EHV charges'!$D:$O,3,0))</f>
        <v/>
      </c>
      <c r="D26" s="71" t="str">
        <f>IF($A26="","",VLOOKUP($A26,'Annex 2 EHV charges'!$D:$O,4,0))</f>
        <v/>
      </c>
      <c r="E26" s="74" t="str">
        <f>IFERROR(IF(VLOOKUP($A26,'Annex 2 EHV charges'!$D:$O,9,FALSE)=0,"",VLOOKUP($A26,'Annex 2 EHV charges'!$D:$O,9,FALSE)),"")</f>
        <v/>
      </c>
      <c r="F26" s="75" t="str">
        <f>IFERROR(IF(VLOOKUP($A26,'Annex 2 EHV charges'!$D:$O,10,FALSE)=0,"",VLOOKUP($A26,'Annex 2 EHV charges'!$D:$O,10,FALSE)),"")</f>
        <v/>
      </c>
      <c r="G26" s="76" t="str">
        <f>IFERROR(IF(VLOOKUP($A26,'Annex 2 EHV charges'!$D:$O,11,FALSE)=0,"",VLOOKUP($A26,'Annex 2 EHV charges'!$D:$O,11,FALSE)),"")</f>
        <v/>
      </c>
      <c r="H26" s="76" t="str">
        <f>IFERROR(IF(VLOOKUP($A26,'Annex 2 EHV charges'!$D:$O,12,FALSE)=0,"",VLOOKUP($A26,'Annex 2 EHV charges'!$D:$O,12,FALSE)),"")</f>
        <v/>
      </c>
    </row>
    <row r="27" spans="1:8" ht="28.5" customHeight="1" x14ac:dyDescent="0.2">
      <c r="A27" s="77" t="str">
        <f t="array" ref="A27">IFERROR(INDEX('Annex 2 EHV charges'!$D$11:$D$12, MATCH(0, IF(ISBLANK('Annex 2 EHV charges'!$D$11:$D$12),1, COUNTIF(A$4:$A26, 'Annex 2 EHV charges'!$D$11:$D$12)), 0)),"")</f>
        <v/>
      </c>
      <c r="B27" s="72" t="str">
        <f>IF($A27="","",VLOOKUP($A27,'Annex 2 EHV charges'!$D:$O,2,0))</f>
        <v/>
      </c>
      <c r="C27" s="78" t="str">
        <f>IF($A27="","",VLOOKUP($A27,'Annex 2 EHV charges'!$D:$O,3,0))</f>
        <v/>
      </c>
      <c r="D27" s="71" t="str">
        <f>IF($A27="","",VLOOKUP($A27,'Annex 2 EHV charges'!$D:$O,4,0))</f>
        <v/>
      </c>
      <c r="E27" s="74" t="str">
        <f>IFERROR(IF(VLOOKUP($A27,'Annex 2 EHV charges'!$D:$O,9,FALSE)=0,"",VLOOKUP($A27,'Annex 2 EHV charges'!$D:$O,9,FALSE)),"")</f>
        <v/>
      </c>
      <c r="F27" s="75" t="str">
        <f>IFERROR(IF(VLOOKUP($A27,'Annex 2 EHV charges'!$D:$O,10,FALSE)=0,"",VLOOKUP($A27,'Annex 2 EHV charges'!$D:$O,10,FALSE)),"")</f>
        <v/>
      </c>
      <c r="G27" s="76" t="str">
        <f>IFERROR(IF(VLOOKUP($A27,'Annex 2 EHV charges'!$D:$O,11,FALSE)=0,"",VLOOKUP($A27,'Annex 2 EHV charges'!$D:$O,11,FALSE)),"")</f>
        <v/>
      </c>
      <c r="H27" s="76" t="str">
        <f>IFERROR(IF(VLOOKUP($A27,'Annex 2 EHV charges'!$D:$O,12,FALSE)=0,"",VLOOKUP($A27,'Annex 2 EHV charges'!$D:$O,12,FALSE)),"")</f>
        <v/>
      </c>
    </row>
    <row r="28" spans="1:8" ht="28.5" customHeight="1" x14ac:dyDescent="0.2">
      <c r="A28" s="77" t="str">
        <f t="array" ref="A28">IFERROR(INDEX('Annex 2 EHV charges'!$D$11:$D$12, MATCH(0, IF(ISBLANK('Annex 2 EHV charges'!$D$11:$D$12),1, COUNTIF(A$4:$A27, 'Annex 2 EHV charges'!$D$11:$D$12)), 0)),"")</f>
        <v/>
      </c>
      <c r="B28" s="72" t="str">
        <f>IF($A28="","",VLOOKUP($A28,'Annex 2 EHV charges'!$D:$O,2,0))</f>
        <v/>
      </c>
      <c r="C28" s="78" t="str">
        <f>IF($A28="","",VLOOKUP($A28,'Annex 2 EHV charges'!$D:$O,3,0))</f>
        <v/>
      </c>
      <c r="D28" s="71" t="str">
        <f>IF($A28="","",VLOOKUP($A28,'Annex 2 EHV charges'!$D:$O,4,0))</f>
        <v/>
      </c>
      <c r="E28" s="74" t="str">
        <f>IFERROR(IF(VLOOKUP($A28,'Annex 2 EHV charges'!$D:$O,9,FALSE)=0,"",VLOOKUP($A28,'Annex 2 EHV charges'!$D:$O,9,FALSE)),"")</f>
        <v/>
      </c>
      <c r="F28" s="75" t="str">
        <f>IFERROR(IF(VLOOKUP($A28,'Annex 2 EHV charges'!$D:$O,10,FALSE)=0,"",VLOOKUP($A28,'Annex 2 EHV charges'!$D:$O,10,FALSE)),"")</f>
        <v/>
      </c>
      <c r="G28" s="76" t="str">
        <f>IFERROR(IF(VLOOKUP($A28,'Annex 2 EHV charges'!$D:$O,11,FALSE)=0,"",VLOOKUP($A28,'Annex 2 EHV charges'!$D:$O,11,FALSE)),"")</f>
        <v/>
      </c>
      <c r="H28" s="76" t="str">
        <f>IFERROR(IF(VLOOKUP($A28,'Annex 2 EHV charges'!$D:$O,12,FALSE)=0,"",VLOOKUP($A28,'Annex 2 EHV charges'!$D:$O,12,FALSE)),"")</f>
        <v/>
      </c>
    </row>
    <row r="29" spans="1:8" ht="28.5" customHeight="1" x14ac:dyDescent="0.2">
      <c r="A29" s="77" t="str">
        <f t="array" ref="A29">IFERROR(INDEX('Annex 2 EHV charges'!$D$11:$D$12, MATCH(0, IF(ISBLANK('Annex 2 EHV charges'!$D$11:$D$12),1, COUNTIF(A$4:$A28, 'Annex 2 EHV charges'!$D$11:$D$12)), 0)),"")</f>
        <v/>
      </c>
      <c r="B29" s="72" t="str">
        <f>IF($A29="","",VLOOKUP($A29,'Annex 2 EHV charges'!$D:$O,2,0))</f>
        <v/>
      </c>
      <c r="C29" s="78" t="str">
        <f>IF($A29="","",VLOOKUP($A29,'Annex 2 EHV charges'!$D:$O,3,0))</f>
        <v/>
      </c>
      <c r="D29" s="71" t="str">
        <f>IF($A29="","",VLOOKUP($A29,'Annex 2 EHV charges'!$D:$O,4,0))</f>
        <v/>
      </c>
      <c r="E29" s="74" t="str">
        <f>IFERROR(IF(VLOOKUP($A29,'Annex 2 EHV charges'!$D:$O,9,FALSE)=0,"",VLOOKUP($A29,'Annex 2 EHV charges'!$D:$O,9,FALSE)),"")</f>
        <v/>
      </c>
      <c r="F29" s="75" t="str">
        <f>IFERROR(IF(VLOOKUP($A29,'Annex 2 EHV charges'!$D:$O,10,FALSE)=0,"",VLOOKUP($A29,'Annex 2 EHV charges'!$D:$O,10,FALSE)),"")</f>
        <v/>
      </c>
      <c r="G29" s="76" t="str">
        <f>IFERROR(IF(VLOOKUP($A29,'Annex 2 EHV charges'!$D:$O,11,FALSE)=0,"",VLOOKUP($A29,'Annex 2 EHV charges'!$D:$O,11,FALSE)),"")</f>
        <v/>
      </c>
      <c r="H29" s="76" t="str">
        <f>IFERROR(IF(VLOOKUP($A29,'Annex 2 EHV charges'!$D:$O,12,FALSE)=0,"",VLOOKUP($A29,'Annex 2 EHV charges'!$D:$O,12,FALSE)),"")</f>
        <v/>
      </c>
    </row>
    <row r="30" spans="1:8" ht="28.5" customHeight="1" x14ac:dyDescent="0.2">
      <c r="A30" s="77" t="str">
        <f t="array" ref="A30">IFERROR(INDEX('Annex 2 EHV charges'!$D$11:$D$12, MATCH(0, IF(ISBLANK('Annex 2 EHV charges'!$D$11:$D$12),1, COUNTIF(A$4:$A29, 'Annex 2 EHV charges'!$D$11:$D$12)), 0)),"")</f>
        <v/>
      </c>
      <c r="B30" s="72" t="str">
        <f>IF($A30="","",VLOOKUP($A30,'Annex 2 EHV charges'!$D:$O,2,0))</f>
        <v/>
      </c>
      <c r="C30" s="78" t="str">
        <f>IF($A30="","",VLOOKUP($A30,'Annex 2 EHV charges'!$D:$O,3,0))</f>
        <v/>
      </c>
      <c r="D30" s="71" t="str">
        <f>IF($A30="","",VLOOKUP($A30,'Annex 2 EHV charges'!$D:$O,4,0))</f>
        <v/>
      </c>
      <c r="E30" s="74" t="str">
        <f>IFERROR(IF(VLOOKUP($A30,'Annex 2 EHV charges'!$D:$O,9,FALSE)=0,"",VLOOKUP($A30,'Annex 2 EHV charges'!$D:$O,9,FALSE)),"")</f>
        <v/>
      </c>
      <c r="F30" s="75" t="str">
        <f>IFERROR(IF(VLOOKUP($A30,'Annex 2 EHV charges'!$D:$O,10,FALSE)=0,"",VLOOKUP($A30,'Annex 2 EHV charges'!$D:$O,10,FALSE)),"")</f>
        <v/>
      </c>
      <c r="G30" s="76" t="str">
        <f>IFERROR(IF(VLOOKUP($A30,'Annex 2 EHV charges'!$D:$O,11,FALSE)=0,"",VLOOKUP($A30,'Annex 2 EHV charges'!$D:$O,11,FALSE)),"")</f>
        <v/>
      </c>
      <c r="H30" s="76" t="str">
        <f>IFERROR(IF(VLOOKUP($A30,'Annex 2 EHV charges'!$D:$O,12,FALSE)=0,"",VLOOKUP($A30,'Annex 2 EHV charges'!$D:$O,12,FALSE)),"")</f>
        <v/>
      </c>
    </row>
    <row r="31" spans="1:8" ht="28.5" customHeight="1" x14ac:dyDescent="0.2">
      <c r="A31" s="77" t="str">
        <f t="array" ref="A31">IFERROR(INDEX('Annex 2 EHV charges'!$D$11:$D$12, MATCH(0, IF(ISBLANK('Annex 2 EHV charges'!$D$11:$D$12),1, COUNTIF(A$4:$A30, 'Annex 2 EHV charges'!$D$11:$D$12)), 0)),"")</f>
        <v/>
      </c>
      <c r="B31" s="72" t="str">
        <f>IF($A31="","",VLOOKUP($A31,'Annex 2 EHV charges'!$D:$O,2,0))</f>
        <v/>
      </c>
      <c r="C31" s="78" t="str">
        <f>IF($A31="","",VLOOKUP($A31,'Annex 2 EHV charges'!$D:$O,3,0))</f>
        <v/>
      </c>
      <c r="D31" s="71" t="str">
        <f>IF($A31="","",VLOOKUP($A31,'Annex 2 EHV charges'!$D:$O,4,0))</f>
        <v/>
      </c>
      <c r="E31" s="74" t="str">
        <f>IFERROR(IF(VLOOKUP($A31,'Annex 2 EHV charges'!$D:$O,9,FALSE)=0,"",VLOOKUP($A31,'Annex 2 EHV charges'!$D:$O,9,FALSE)),"")</f>
        <v/>
      </c>
      <c r="F31" s="75" t="str">
        <f>IFERROR(IF(VLOOKUP($A31,'Annex 2 EHV charges'!$D:$O,10,FALSE)=0,"",VLOOKUP($A31,'Annex 2 EHV charges'!$D:$O,10,FALSE)),"")</f>
        <v/>
      </c>
      <c r="G31" s="76" t="str">
        <f>IFERROR(IF(VLOOKUP($A31,'Annex 2 EHV charges'!$D:$O,11,FALSE)=0,"",VLOOKUP($A31,'Annex 2 EHV charges'!$D:$O,11,FALSE)),"")</f>
        <v/>
      </c>
      <c r="H31" s="76" t="str">
        <f>IFERROR(IF(VLOOKUP($A31,'Annex 2 EHV charges'!$D:$O,12,FALSE)=0,"",VLOOKUP($A31,'Annex 2 EHV charges'!$D:$O,12,FALSE)),"")</f>
        <v/>
      </c>
    </row>
    <row r="32" spans="1:8" ht="28.5" customHeight="1" x14ac:dyDescent="0.2">
      <c r="A32" s="77" t="str">
        <f t="array" ref="A32">IFERROR(INDEX('Annex 2 EHV charges'!$D$11:$D$12, MATCH(0, IF(ISBLANK('Annex 2 EHV charges'!$D$11:$D$12),1, COUNTIF(A$4:$A31, 'Annex 2 EHV charges'!$D$11:$D$12)), 0)),"")</f>
        <v/>
      </c>
      <c r="B32" s="72" t="str">
        <f>IF($A32="","",VLOOKUP($A32,'Annex 2 EHV charges'!$D:$O,2,0))</f>
        <v/>
      </c>
      <c r="C32" s="78" t="str">
        <f>IF($A32="","",VLOOKUP($A32,'Annex 2 EHV charges'!$D:$O,3,0))</f>
        <v/>
      </c>
      <c r="D32" s="71" t="str">
        <f>IF($A32="","",VLOOKUP($A32,'Annex 2 EHV charges'!$D:$O,4,0))</f>
        <v/>
      </c>
      <c r="E32" s="74" t="str">
        <f>IFERROR(IF(VLOOKUP($A32,'Annex 2 EHV charges'!$D:$O,9,FALSE)=0,"",VLOOKUP($A32,'Annex 2 EHV charges'!$D:$O,9,FALSE)),"")</f>
        <v/>
      </c>
      <c r="F32" s="75" t="str">
        <f>IFERROR(IF(VLOOKUP($A32,'Annex 2 EHV charges'!$D:$O,10,FALSE)=0,"",VLOOKUP($A32,'Annex 2 EHV charges'!$D:$O,10,FALSE)),"")</f>
        <v/>
      </c>
      <c r="G32" s="76" t="str">
        <f>IFERROR(IF(VLOOKUP($A32,'Annex 2 EHV charges'!$D:$O,11,FALSE)=0,"",VLOOKUP($A32,'Annex 2 EHV charges'!$D:$O,11,FALSE)),"")</f>
        <v/>
      </c>
      <c r="H32" s="76" t="str">
        <f>IFERROR(IF(VLOOKUP($A32,'Annex 2 EHV charges'!$D:$O,12,FALSE)=0,"",VLOOKUP($A32,'Annex 2 EHV charges'!$D:$O,12,FALSE)),"")</f>
        <v/>
      </c>
    </row>
    <row r="33" spans="1:8" ht="28.5" customHeight="1" x14ac:dyDescent="0.2">
      <c r="A33" s="77" t="str">
        <f t="array" ref="A33">IFERROR(INDEX('Annex 2 EHV charges'!$D$11:$D$12, MATCH(0, IF(ISBLANK('Annex 2 EHV charges'!$D$11:$D$12),1, COUNTIF(A$4:$A32, 'Annex 2 EHV charges'!$D$11:$D$12)), 0)),"")</f>
        <v/>
      </c>
      <c r="B33" s="72" t="str">
        <f>IF($A33="","",VLOOKUP($A33,'Annex 2 EHV charges'!$D:$O,2,0))</f>
        <v/>
      </c>
      <c r="C33" s="78" t="str">
        <f>IF($A33="","",VLOOKUP($A33,'Annex 2 EHV charges'!$D:$O,3,0))</f>
        <v/>
      </c>
      <c r="D33" s="71" t="str">
        <f>IF($A33="","",VLOOKUP($A33,'Annex 2 EHV charges'!$D:$O,4,0))</f>
        <v/>
      </c>
      <c r="E33" s="74" t="str">
        <f>IFERROR(IF(VLOOKUP($A33,'Annex 2 EHV charges'!$D:$O,9,FALSE)=0,"",VLOOKUP($A33,'Annex 2 EHV charges'!$D:$O,9,FALSE)),"")</f>
        <v/>
      </c>
      <c r="F33" s="75" t="str">
        <f>IFERROR(IF(VLOOKUP($A33,'Annex 2 EHV charges'!$D:$O,10,FALSE)=0,"",VLOOKUP($A33,'Annex 2 EHV charges'!$D:$O,10,FALSE)),"")</f>
        <v/>
      </c>
      <c r="G33" s="76" t="str">
        <f>IFERROR(IF(VLOOKUP($A33,'Annex 2 EHV charges'!$D:$O,11,FALSE)=0,"",VLOOKUP($A33,'Annex 2 EHV charges'!$D:$O,11,FALSE)),"")</f>
        <v/>
      </c>
      <c r="H33" s="76" t="str">
        <f>IFERROR(IF(VLOOKUP($A33,'Annex 2 EHV charges'!$D:$O,12,FALSE)=0,"",VLOOKUP($A33,'Annex 2 EHV charges'!$D:$O,12,FALSE)),"")</f>
        <v/>
      </c>
    </row>
    <row r="34" spans="1:8" ht="28.5" customHeight="1" x14ac:dyDescent="0.2">
      <c r="A34" s="77" t="str">
        <f t="array" ref="A34">IFERROR(INDEX('Annex 2 EHV charges'!$D$11:$D$12, MATCH(0, IF(ISBLANK('Annex 2 EHV charges'!$D$11:$D$12),1, COUNTIF(A$4:$A33, 'Annex 2 EHV charges'!$D$11:$D$12)), 0)),"")</f>
        <v/>
      </c>
      <c r="B34" s="72" t="str">
        <f>IF($A34="","",VLOOKUP($A34,'Annex 2 EHV charges'!$D:$O,2,0))</f>
        <v/>
      </c>
      <c r="C34" s="78" t="str">
        <f>IF($A34="","",VLOOKUP($A34,'Annex 2 EHV charges'!$D:$O,3,0))</f>
        <v/>
      </c>
      <c r="D34" s="71" t="str">
        <f>IF($A34="","",VLOOKUP($A34,'Annex 2 EHV charges'!$D:$O,4,0))</f>
        <v/>
      </c>
      <c r="E34" s="74" t="str">
        <f>IFERROR(IF(VLOOKUP($A34,'Annex 2 EHV charges'!$D:$O,9,FALSE)=0,"",VLOOKUP($A34,'Annex 2 EHV charges'!$D:$O,9,FALSE)),"")</f>
        <v/>
      </c>
      <c r="F34" s="75" t="str">
        <f>IFERROR(IF(VLOOKUP($A34,'Annex 2 EHV charges'!$D:$O,10,FALSE)=0,"",VLOOKUP($A34,'Annex 2 EHV charges'!$D:$O,10,FALSE)),"")</f>
        <v/>
      </c>
      <c r="G34" s="76" t="str">
        <f>IFERROR(IF(VLOOKUP($A34,'Annex 2 EHV charges'!$D:$O,11,FALSE)=0,"",VLOOKUP($A34,'Annex 2 EHV charges'!$D:$O,11,FALSE)),"")</f>
        <v/>
      </c>
      <c r="H34" s="76" t="str">
        <f>IFERROR(IF(VLOOKUP($A34,'Annex 2 EHV charges'!$D:$O,12,FALSE)=0,"",VLOOKUP($A34,'Annex 2 EHV charges'!$D:$O,12,FALSE)),"")</f>
        <v/>
      </c>
    </row>
    <row r="35" spans="1:8" ht="28.5" customHeight="1" x14ac:dyDescent="0.2">
      <c r="A35" s="77" t="str">
        <f t="array" ref="A35">IFERROR(INDEX('Annex 2 EHV charges'!$D$11:$D$12, MATCH(0, IF(ISBLANK('Annex 2 EHV charges'!$D$11:$D$12),1, COUNTIF(A$4:$A34, 'Annex 2 EHV charges'!$D$11:$D$12)), 0)),"")</f>
        <v/>
      </c>
      <c r="B35" s="72" t="str">
        <f>IF($A35="","",VLOOKUP($A35,'Annex 2 EHV charges'!$D:$O,2,0))</f>
        <v/>
      </c>
      <c r="C35" s="78" t="str">
        <f>IF($A35="","",VLOOKUP($A35,'Annex 2 EHV charges'!$D:$O,3,0))</f>
        <v/>
      </c>
      <c r="D35" s="71" t="str">
        <f>IF($A35="","",VLOOKUP($A35,'Annex 2 EHV charges'!$D:$O,4,0))</f>
        <v/>
      </c>
      <c r="E35" s="74" t="str">
        <f>IFERROR(IF(VLOOKUP($A35,'Annex 2 EHV charges'!$D:$O,9,FALSE)=0,"",VLOOKUP($A35,'Annex 2 EHV charges'!$D:$O,9,FALSE)),"")</f>
        <v/>
      </c>
      <c r="F35" s="75" t="str">
        <f>IFERROR(IF(VLOOKUP($A35,'Annex 2 EHV charges'!$D:$O,10,FALSE)=0,"",VLOOKUP($A35,'Annex 2 EHV charges'!$D:$O,10,FALSE)),"")</f>
        <v/>
      </c>
      <c r="G35" s="76" t="str">
        <f>IFERROR(IF(VLOOKUP($A35,'Annex 2 EHV charges'!$D:$O,11,FALSE)=0,"",VLOOKUP($A35,'Annex 2 EHV charges'!$D:$O,11,FALSE)),"")</f>
        <v/>
      </c>
      <c r="H35" s="76" t="str">
        <f>IFERROR(IF(VLOOKUP($A35,'Annex 2 EHV charges'!$D:$O,12,FALSE)=0,"",VLOOKUP($A35,'Annex 2 EHV charges'!$D:$O,12,FALSE)),"")</f>
        <v/>
      </c>
    </row>
    <row r="36" spans="1:8" ht="28.5" customHeight="1" x14ac:dyDescent="0.2">
      <c r="A36" s="77" t="str">
        <f t="array" ref="A36">IFERROR(INDEX('Annex 2 EHV charges'!$D$11:$D$12, MATCH(0, IF(ISBLANK('Annex 2 EHV charges'!$D$11:$D$12),1, COUNTIF(A$4:$A35, 'Annex 2 EHV charges'!$D$11:$D$12)), 0)),"")</f>
        <v/>
      </c>
      <c r="B36" s="72" t="str">
        <f>IF($A36="","",VLOOKUP($A36,'Annex 2 EHV charges'!$D:$O,2,0))</f>
        <v/>
      </c>
      <c r="C36" s="78" t="str">
        <f>IF($A36="","",VLOOKUP($A36,'Annex 2 EHV charges'!$D:$O,3,0))</f>
        <v/>
      </c>
      <c r="D36" s="71" t="str">
        <f>IF($A36="","",VLOOKUP($A36,'Annex 2 EHV charges'!$D:$O,4,0))</f>
        <v/>
      </c>
      <c r="E36" s="74" t="str">
        <f>IFERROR(IF(VLOOKUP($A36,'Annex 2 EHV charges'!$D:$O,9,FALSE)=0,"",VLOOKUP($A36,'Annex 2 EHV charges'!$D:$O,9,FALSE)),"")</f>
        <v/>
      </c>
      <c r="F36" s="75" t="str">
        <f>IFERROR(IF(VLOOKUP($A36,'Annex 2 EHV charges'!$D:$O,10,FALSE)=0,"",VLOOKUP($A36,'Annex 2 EHV charges'!$D:$O,10,FALSE)),"")</f>
        <v/>
      </c>
      <c r="G36" s="76" t="str">
        <f>IFERROR(IF(VLOOKUP($A36,'Annex 2 EHV charges'!$D:$O,11,FALSE)=0,"",VLOOKUP($A36,'Annex 2 EHV charges'!$D:$O,11,FALSE)),"")</f>
        <v/>
      </c>
      <c r="H36" s="76" t="str">
        <f>IFERROR(IF(VLOOKUP($A36,'Annex 2 EHV charges'!$D:$O,12,FALSE)=0,"",VLOOKUP($A36,'Annex 2 EHV charges'!$D:$O,12,FALSE)),"")</f>
        <v/>
      </c>
    </row>
    <row r="37" spans="1:8" ht="28.5" customHeight="1" x14ac:dyDescent="0.2">
      <c r="A37" s="77" t="str">
        <f t="array" ref="A37">IFERROR(INDEX('Annex 2 EHV charges'!$D$11:$D$12, MATCH(0, IF(ISBLANK('Annex 2 EHV charges'!$D$11:$D$12),1, COUNTIF(A$4:$A36, 'Annex 2 EHV charges'!$D$11:$D$12)), 0)),"")</f>
        <v/>
      </c>
      <c r="B37" s="72" t="str">
        <f>IF($A37="","",VLOOKUP($A37,'Annex 2 EHV charges'!$D:$O,2,0))</f>
        <v/>
      </c>
      <c r="C37" s="78" t="str">
        <f>IF($A37="","",VLOOKUP($A37,'Annex 2 EHV charges'!$D:$O,3,0))</f>
        <v/>
      </c>
      <c r="D37" s="71" t="str">
        <f>IF($A37="","",VLOOKUP($A37,'Annex 2 EHV charges'!$D:$O,4,0))</f>
        <v/>
      </c>
      <c r="E37" s="74" t="str">
        <f>IFERROR(IF(VLOOKUP($A37,'Annex 2 EHV charges'!$D:$O,9,FALSE)=0,"",VLOOKUP($A37,'Annex 2 EHV charges'!$D:$O,9,FALSE)),"")</f>
        <v/>
      </c>
      <c r="F37" s="75" t="str">
        <f>IFERROR(IF(VLOOKUP($A37,'Annex 2 EHV charges'!$D:$O,10,FALSE)=0,"",VLOOKUP($A37,'Annex 2 EHV charges'!$D:$O,10,FALSE)),"")</f>
        <v/>
      </c>
      <c r="G37" s="76" t="str">
        <f>IFERROR(IF(VLOOKUP($A37,'Annex 2 EHV charges'!$D:$O,11,FALSE)=0,"",VLOOKUP($A37,'Annex 2 EHV charges'!$D:$O,11,FALSE)),"")</f>
        <v/>
      </c>
      <c r="H37" s="76" t="str">
        <f>IFERROR(IF(VLOOKUP($A37,'Annex 2 EHV charges'!$D:$O,12,FALSE)=0,"",VLOOKUP($A37,'Annex 2 EHV charges'!$D:$O,12,FALSE)),"")</f>
        <v/>
      </c>
    </row>
    <row r="38" spans="1:8" ht="28.5" customHeight="1" x14ac:dyDescent="0.2">
      <c r="A38" s="77" t="str">
        <f t="array" ref="A38">IFERROR(INDEX('Annex 2 EHV charges'!$D$11:$D$12, MATCH(0, IF(ISBLANK('Annex 2 EHV charges'!$D$11:$D$12),1, COUNTIF(A$4:$A37, 'Annex 2 EHV charges'!$D$11:$D$12)), 0)),"")</f>
        <v/>
      </c>
      <c r="B38" s="72" t="str">
        <f>IF($A38="","",VLOOKUP($A38,'Annex 2 EHV charges'!$D:$O,2,0))</f>
        <v/>
      </c>
      <c r="C38" s="78" t="str">
        <f>IF($A38="","",VLOOKUP($A38,'Annex 2 EHV charges'!$D:$O,3,0))</f>
        <v/>
      </c>
      <c r="D38" s="71" t="str">
        <f>IF($A38="","",VLOOKUP($A38,'Annex 2 EHV charges'!$D:$O,4,0))</f>
        <v/>
      </c>
      <c r="E38" s="74" t="str">
        <f>IFERROR(IF(VLOOKUP($A38,'Annex 2 EHV charges'!$D:$O,9,FALSE)=0,"",VLOOKUP($A38,'Annex 2 EHV charges'!$D:$O,9,FALSE)),"")</f>
        <v/>
      </c>
      <c r="F38" s="75" t="str">
        <f>IFERROR(IF(VLOOKUP($A38,'Annex 2 EHV charges'!$D:$O,10,FALSE)=0,"",VLOOKUP($A38,'Annex 2 EHV charges'!$D:$O,10,FALSE)),"")</f>
        <v/>
      </c>
      <c r="G38" s="76" t="str">
        <f>IFERROR(IF(VLOOKUP($A38,'Annex 2 EHV charges'!$D:$O,11,FALSE)=0,"",VLOOKUP($A38,'Annex 2 EHV charges'!$D:$O,11,FALSE)),"")</f>
        <v/>
      </c>
      <c r="H38" s="76" t="str">
        <f>IFERROR(IF(VLOOKUP($A38,'Annex 2 EHV charges'!$D:$O,12,FALSE)=0,"",VLOOKUP($A38,'Annex 2 EHV charges'!$D:$O,12,FALSE)),"")</f>
        <v/>
      </c>
    </row>
    <row r="39" spans="1:8" ht="28.5" customHeight="1" x14ac:dyDescent="0.2">
      <c r="A39" s="77" t="str">
        <f t="array" ref="A39">IFERROR(INDEX('Annex 2 EHV charges'!$D$11:$D$12, MATCH(0, IF(ISBLANK('Annex 2 EHV charges'!$D$11:$D$12),1, COUNTIF(A$4:$A38, 'Annex 2 EHV charges'!$D$11:$D$12)), 0)),"")</f>
        <v/>
      </c>
      <c r="B39" s="72" t="str">
        <f>IF($A39="","",VLOOKUP($A39,'Annex 2 EHV charges'!$D:$O,2,0))</f>
        <v/>
      </c>
      <c r="C39" s="78" t="str">
        <f>IF($A39="","",VLOOKUP($A39,'Annex 2 EHV charges'!$D:$O,3,0))</f>
        <v/>
      </c>
      <c r="D39" s="71" t="str">
        <f>IF($A39="","",VLOOKUP($A39,'Annex 2 EHV charges'!$D:$O,4,0))</f>
        <v/>
      </c>
      <c r="E39" s="74" t="str">
        <f>IFERROR(IF(VLOOKUP($A39,'Annex 2 EHV charges'!$D:$O,9,FALSE)=0,"",VLOOKUP($A39,'Annex 2 EHV charges'!$D:$O,9,FALSE)),"")</f>
        <v/>
      </c>
      <c r="F39" s="75" t="str">
        <f>IFERROR(IF(VLOOKUP($A39,'Annex 2 EHV charges'!$D:$O,10,FALSE)=0,"",VLOOKUP($A39,'Annex 2 EHV charges'!$D:$O,10,FALSE)),"")</f>
        <v/>
      </c>
      <c r="G39" s="76" t="str">
        <f>IFERROR(IF(VLOOKUP($A39,'Annex 2 EHV charges'!$D:$O,11,FALSE)=0,"",VLOOKUP($A39,'Annex 2 EHV charges'!$D:$O,11,FALSE)),"")</f>
        <v/>
      </c>
      <c r="H39" s="76" t="str">
        <f>IFERROR(IF(VLOOKUP($A39,'Annex 2 EHV charges'!$D:$O,12,FALSE)=0,"",VLOOKUP($A39,'Annex 2 EHV charges'!$D:$O,12,FALSE)),"")</f>
        <v/>
      </c>
    </row>
    <row r="40" spans="1:8" ht="28.5" customHeight="1" x14ac:dyDescent="0.2">
      <c r="A40" s="77" t="str">
        <f t="array" ref="A40">IFERROR(INDEX('Annex 2 EHV charges'!$D$11:$D$12, MATCH(0, IF(ISBLANK('Annex 2 EHV charges'!$D$11:$D$12),1, COUNTIF(A$4:$A39, 'Annex 2 EHV charges'!$D$11:$D$12)), 0)),"")</f>
        <v/>
      </c>
      <c r="B40" s="72" t="str">
        <f>IF($A40="","",VLOOKUP($A40,'Annex 2 EHV charges'!$D:$O,2,0))</f>
        <v/>
      </c>
      <c r="C40" s="78" t="str">
        <f>IF($A40="","",VLOOKUP($A40,'Annex 2 EHV charges'!$D:$O,3,0))</f>
        <v/>
      </c>
      <c r="D40" s="71" t="str">
        <f>IF($A40="","",VLOOKUP($A40,'Annex 2 EHV charges'!$D:$O,4,0))</f>
        <v/>
      </c>
      <c r="E40" s="74" t="str">
        <f>IFERROR(IF(VLOOKUP($A40,'Annex 2 EHV charges'!$D:$O,9,FALSE)=0,"",VLOOKUP($A40,'Annex 2 EHV charges'!$D:$O,9,FALSE)),"")</f>
        <v/>
      </c>
      <c r="F40" s="75" t="str">
        <f>IFERROR(IF(VLOOKUP($A40,'Annex 2 EHV charges'!$D:$O,10,FALSE)=0,"",VLOOKUP($A40,'Annex 2 EHV charges'!$D:$O,10,FALSE)),"")</f>
        <v/>
      </c>
      <c r="G40" s="76" t="str">
        <f>IFERROR(IF(VLOOKUP($A40,'Annex 2 EHV charges'!$D:$O,11,FALSE)=0,"",VLOOKUP($A40,'Annex 2 EHV charges'!$D:$O,11,FALSE)),"")</f>
        <v/>
      </c>
      <c r="H40" s="76" t="str">
        <f>IFERROR(IF(VLOOKUP($A40,'Annex 2 EHV charges'!$D:$O,12,FALSE)=0,"",VLOOKUP($A40,'Annex 2 EHV charges'!$D:$O,12,FALSE)),"")</f>
        <v/>
      </c>
    </row>
    <row r="41" spans="1:8" ht="28.5" customHeight="1" x14ac:dyDescent="0.2">
      <c r="A41" s="77" t="str">
        <f t="array" ref="A41">IFERROR(INDEX('Annex 2 EHV charges'!$D$11:$D$12, MATCH(0, IF(ISBLANK('Annex 2 EHV charges'!$D$11:$D$12),1, COUNTIF(A$4:$A40, 'Annex 2 EHV charges'!$D$11:$D$12)), 0)),"")</f>
        <v/>
      </c>
      <c r="B41" s="72" t="str">
        <f>IF($A41="","",VLOOKUP($A41,'Annex 2 EHV charges'!$D:$O,2,0))</f>
        <v/>
      </c>
      <c r="C41" s="78" t="str">
        <f>IF($A41="","",VLOOKUP($A41,'Annex 2 EHV charges'!$D:$O,3,0))</f>
        <v/>
      </c>
      <c r="D41" s="71" t="str">
        <f>IF($A41="","",VLOOKUP($A41,'Annex 2 EHV charges'!$D:$O,4,0))</f>
        <v/>
      </c>
      <c r="E41" s="74" t="str">
        <f>IFERROR(IF(VLOOKUP($A41,'Annex 2 EHV charges'!$D:$O,9,FALSE)=0,"",VLOOKUP($A41,'Annex 2 EHV charges'!$D:$O,9,FALSE)),"")</f>
        <v/>
      </c>
      <c r="F41" s="75" t="str">
        <f>IFERROR(IF(VLOOKUP($A41,'Annex 2 EHV charges'!$D:$O,10,FALSE)=0,"",VLOOKUP($A41,'Annex 2 EHV charges'!$D:$O,10,FALSE)),"")</f>
        <v/>
      </c>
      <c r="G41" s="76" t="str">
        <f>IFERROR(IF(VLOOKUP($A41,'Annex 2 EHV charges'!$D:$O,11,FALSE)=0,"",VLOOKUP($A41,'Annex 2 EHV charges'!$D:$O,11,FALSE)),"")</f>
        <v/>
      </c>
      <c r="H41" s="76" t="str">
        <f>IFERROR(IF(VLOOKUP($A41,'Annex 2 EHV charges'!$D:$O,12,FALSE)=0,"",VLOOKUP($A41,'Annex 2 EHV charges'!$D:$O,12,FALSE)),"")</f>
        <v/>
      </c>
    </row>
    <row r="42" spans="1:8" ht="28.5" customHeight="1" x14ac:dyDescent="0.2">
      <c r="A42" s="77" t="str">
        <f t="array" ref="A42">IFERROR(INDEX('Annex 2 EHV charges'!$D$11:$D$12, MATCH(0, IF(ISBLANK('Annex 2 EHV charges'!$D$11:$D$12),1, COUNTIF(A$4:$A41, 'Annex 2 EHV charges'!$D$11:$D$12)), 0)),"")</f>
        <v/>
      </c>
      <c r="B42" s="72" t="str">
        <f>IF($A42="","",VLOOKUP($A42,'Annex 2 EHV charges'!$D:$O,2,0))</f>
        <v/>
      </c>
      <c r="C42" s="78" t="str">
        <f>IF($A42="","",VLOOKUP($A42,'Annex 2 EHV charges'!$D:$O,3,0))</f>
        <v/>
      </c>
      <c r="D42" s="71" t="str">
        <f>IF($A42="","",VLOOKUP($A42,'Annex 2 EHV charges'!$D:$O,4,0))</f>
        <v/>
      </c>
      <c r="E42" s="74" t="str">
        <f>IFERROR(IF(VLOOKUP($A42,'Annex 2 EHV charges'!$D:$O,9,FALSE)=0,"",VLOOKUP($A42,'Annex 2 EHV charges'!$D:$O,9,FALSE)),"")</f>
        <v/>
      </c>
      <c r="F42" s="75" t="str">
        <f>IFERROR(IF(VLOOKUP($A42,'Annex 2 EHV charges'!$D:$O,10,FALSE)=0,"",VLOOKUP($A42,'Annex 2 EHV charges'!$D:$O,10,FALSE)),"")</f>
        <v/>
      </c>
      <c r="G42" s="76" t="str">
        <f>IFERROR(IF(VLOOKUP($A42,'Annex 2 EHV charges'!$D:$O,11,FALSE)=0,"",VLOOKUP($A42,'Annex 2 EHV charges'!$D:$O,11,FALSE)),"")</f>
        <v/>
      </c>
      <c r="H42" s="76" t="str">
        <f>IFERROR(IF(VLOOKUP($A42,'Annex 2 EHV charges'!$D:$O,12,FALSE)=0,"",VLOOKUP($A42,'Annex 2 EHV charges'!$D:$O,12,FALSE)),"")</f>
        <v/>
      </c>
    </row>
    <row r="43" spans="1:8" ht="28.5" customHeight="1" x14ac:dyDescent="0.2">
      <c r="A43" s="77" t="str">
        <f t="array" ref="A43">IFERROR(INDEX('Annex 2 EHV charges'!$D$11:$D$12, MATCH(0, IF(ISBLANK('Annex 2 EHV charges'!$D$11:$D$12),1, COUNTIF(A$4:$A42, 'Annex 2 EHV charges'!$D$11:$D$12)), 0)),"")</f>
        <v/>
      </c>
      <c r="B43" s="72" t="str">
        <f>IF($A43="","",VLOOKUP($A43,'Annex 2 EHV charges'!$D:$O,2,0))</f>
        <v/>
      </c>
      <c r="C43" s="78" t="str">
        <f>IF($A43="","",VLOOKUP($A43,'Annex 2 EHV charges'!$D:$O,3,0))</f>
        <v/>
      </c>
      <c r="D43" s="71" t="str">
        <f>IF($A43="","",VLOOKUP($A43,'Annex 2 EHV charges'!$D:$O,4,0))</f>
        <v/>
      </c>
      <c r="E43" s="74" t="str">
        <f>IFERROR(IF(VLOOKUP($A43,'Annex 2 EHV charges'!$D:$O,9,FALSE)=0,"",VLOOKUP($A43,'Annex 2 EHV charges'!$D:$O,9,FALSE)),"")</f>
        <v/>
      </c>
      <c r="F43" s="75" t="str">
        <f>IFERROR(IF(VLOOKUP($A43,'Annex 2 EHV charges'!$D:$O,10,FALSE)=0,"",VLOOKUP($A43,'Annex 2 EHV charges'!$D:$O,10,FALSE)),"")</f>
        <v/>
      </c>
      <c r="G43" s="76" t="str">
        <f>IFERROR(IF(VLOOKUP($A43,'Annex 2 EHV charges'!$D:$O,11,FALSE)=0,"",VLOOKUP($A43,'Annex 2 EHV charges'!$D:$O,11,FALSE)),"")</f>
        <v/>
      </c>
      <c r="H43" s="76" t="str">
        <f>IFERROR(IF(VLOOKUP($A43,'Annex 2 EHV charges'!$D:$O,12,FALSE)=0,"",VLOOKUP($A43,'Annex 2 EHV charges'!$D:$O,12,FALSE)),"")</f>
        <v/>
      </c>
    </row>
    <row r="44" spans="1:8" ht="28.5" customHeight="1" x14ac:dyDescent="0.2">
      <c r="A44" s="77" t="str">
        <f t="array" ref="A44">IFERROR(INDEX('Annex 2 EHV charges'!$D$11:$D$12, MATCH(0, IF(ISBLANK('Annex 2 EHV charges'!$D$11:$D$12),1, COUNTIF(A$4:$A43, 'Annex 2 EHV charges'!$D$11:$D$12)), 0)),"")</f>
        <v/>
      </c>
      <c r="B44" s="72" t="str">
        <f>IF($A44="","",VLOOKUP($A44,'Annex 2 EHV charges'!$D:$O,2,0))</f>
        <v/>
      </c>
      <c r="C44" s="78" t="str">
        <f>IF($A44="","",VLOOKUP($A44,'Annex 2 EHV charges'!$D:$O,3,0))</f>
        <v/>
      </c>
      <c r="D44" s="71" t="str">
        <f>IF($A44="","",VLOOKUP($A44,'Annex 2 EHV charges'!$D:$O,4,0))</f>
        <v/>
      </c>
      <c r="E44" s="74" t="str">
        <f>IFERROR(IF(VLOOKUP($A44,'Annex 2 EHV charges'!$D:$O,9,FALSE)=0,"",VLOOKUP($A44,'Annex 2 EHV charges'!$D:$O,9,FALSE)),"")</f>
        <v/>
      </c>
      <c r="F44" s="75" t="str">
        <f>IFERROR(IF(VLOOKUP($A44,'Annex 2 EHV charges'!$D:$O,10,FALSE)=0,"",VLOOKUP($A44,'Annex 2 EHV charges'!$D:$O,10,FALSE)),"")</f>
        <v/>
      </c>
      <c r="G44" s="76" t="str">
        <f>IFERROR(IF(VLOOKUP($A44,'Annex 2 EHV charges'!$D:$O,11,FALSE)=0,"",VLOOKUP($A44,'Annex 2 EHV charges'!$D:$O,11,FALSE)),"")</f>
        <v/>
      </c>
      <c r="H44" s="76" t="str">
        <f>IFERROR(IF(VLOOKUP($A44,'Annex 2 EHV charges'!$D:$O,12,FALSE)=0,"",VLOOKUP($A44,'Annex 2 EHV charges'!$D:$O,12,FALSE)),"")</f>
        <v/>
      </c>
    </row>
    <row r="45" spans="1:8" ht="28.5" customHeight="1" x14ac:dyDescent="0.2">
      <c r="A45" s="77" t="str">
        <f t="array" ref="A45">IFERROR(INDEX('Annex 2 EHV charges'!$D$11:$D$12, MATCH(0, IF(ISBLANK('Annex 2 EHV charges'!$D$11:$D$12),1, COUNTIF(A$4:$A44, 'Annex 2 EHV charges'!$D$11:$D$12)), 0)),"")</f>
        <v/>
      </c>
      <c r="B45" s="72" t="str">
        <f>IF($A45="","",VLOOKUP($A45,'Annex 2 EHV charges'!$D:$O,2,0))</f>
        <v/>
      </c>
      <c r="C45" s="78" t="str">
        <f>IF($A45="","",VLOOKUP($A45,'Annex 2 EHV charges'!$D:$O,3,0))</f>
        <v/>
      </c>
      <c r="D45" s="71" t="str">
        <f>IF($A45="","",VLOOKUP($A45,'Annex 2 EHV charges'!$D:$O,4,0))</f>
        <v/>
      </c>
      <c r="E45" s="74" t="str">
        <f>IFERROR(IF(VLOOKUP($A45,'Annex 2 EHV charges'!$D:$O,9,FALSE)=0,"",VLOOKUP($A45,'Annex 2 EHV charges'!$D:$O,9,FALSE)),"")</f>
        <v/>
      </c>
      <c r="F45" s="75" t="str">
        <f>IFERROR(IF(VLOOKUP($A45,'Annex 2 EHV charges'!$D:$O,10,FALSE)=0,"",VLOOKUP($A45,'Annex 2 EHV charges'!$D:$O,10,FALSE)),"")</f>
        <v/>
      </c>
      <c r="G45" s="76" t="str">
        <f>IFERROR(IF(VLOOKUP($A45,'Annex 2 EHV charges'!$D:$O,11,FALSE)=0,"",VLOOKUP($A45,'Annex 2 EHV charges'!$D:$O,11,FALSE)),"")</f>
        <v/>
      </c>
      <c r="H45" s="76" t="str">
        <f>IFERROR(IF(VLOOKUP($A45,'Annex 2 EHV charges'!$D:$O,12,FALSE)=0,"",VLOOKUP($A45,'Annex 2 EHV charges'!$D:$O,12,FALSE)),"")</f>
        <v/>
      </c>
    </row>
    <row r="46" spans="1:8" ht="28.5" customHeight="1" x14ac:dyDescent="0.2">
      <c r="A46" s="77" t="str">
        <f t="array" ref="A46">IFERROR(INDEX('Annex 2 EHV charges'!$D$11:$D$12, MATCH(0, IF(ISBLANK('Annex 2 EHV charges'!$D$11:$D$12),1, COUNTIF(A$4:$A45, 'Annex 2 EHV charges'!$D$11:$D$12)), 0)),"")</f>
        <v/>
      </c>
      <c r="B46" s="72" t="str">
        <f>IF($A46="","",VLOOKUP($A46,'Annex 2 EHV charges'!$D:$O,2,0))</f>
        <v/>
      </c>
      <c r="C46" s="78" t="str">
        <f>IF($A46="","",VLOOKUP($A46,'Annex 2 EHV charges'!$D:$O,3,0))</f>
        <v/>
      </c>
      <c r="D46" s="71" t="str">
        <f>IF($A46="","",VLOOKUP($A46,'Annex 2 EHV charges'!$D:$O,4,0))</f>
        <v/>
      </c>
      <c r="E46" s="74" t="str">
        <f>IFERROR(IF(VLOOKUP($A46,'Annex 2 EHV charges'!$D:$O,9,FALSE)=0,"",VLOOKUP($A46,'Annex 2 EHV charges'!$D:$O,9,FALSE)),"")</f>
        <v/>
      </c>
      <c r="F46" s="75" t="str">
        <f>IFERROR(IF(VLOOKUP($A46,'Annex 2 EHV charges'!$D:$O,10,FALSE)=0,"",VLOOKUP($A46,'Annex 2 EHV charges'!$D:$O,10,FALSE)),"")</f>
        <v/>
      </c>
      <c r="G46" s="76" t="str">
        <f>IFERROR(IF(VLOOKUP($A46,'Annex 2 EHV charges'!$D:$O,11,FALSE)=0,"",VLOOKUP($A46,'Annex 2 EHV charges'!$D:$O,11,FALSE)),"")</f>
        <v/>
      </c>
      <c r="H46" s="76" t="str">
        <f>IFERROR(IF(VLOOKUP($A46,'Annex 2 EHV charges'!$D:$O,12,FALSE)=0,"",VLOOKUP($A46,'Annex 2 EHV charges'!$D:$O,12,FALSE)),"")</f>
        <v/>
      </c>
    </row>
    <row r="47" spans="1:8" ht="28.5" customHeight="1" x14ac:dyDescent="0.2">
      <c r="A47" s="77" t="str">
        <f t="array" ref="A47">IFERROR(INDEX('Annex 2 EHV charges'!$D$11:$D$12, MATCH(0, IF(ISBLANK('Annex 2 EHV charges'!$D$11:$D$12),1, COUNTIF(A$4:$A46, 'Annex 2 EHV charges'!$D$11:$D$12)), 0)),"")</f>
        <v/>
      </c>
      <c r="B47" s="72" t="str">
        <f>IF($A47="","",VLOOKUP($A47,'Annex 2 EHV charges'!$D:$O,2,0))</f>
        <v/>
      </c>
      <c r="C47" s="78" t="str">
        <f>IF($A47="","",VLOOKUP($A47,'Annex 2 EHV charges'!$D:$O,3,0))</f>
        <v/>
      </c>
      <c r="D47" s="71" t="str">
        <f>IF($A47="","",VLOOKUP($A47,'Annex 2 EHV charges'!$D:$O,4,0))</f>
        <v/>
      </c>
      <c r="E47" s="74" t="str">
        <f>IFERROR(IF(VLOOKUP($A47,'Annex 2 EHV charges'!$D:$O,9,FALSE)=0,"",VLOOKUP($A47,'Annex 2 EHV charges'!$D:$O,9,FALSE)),"")</f>
        <v/>
      </c>
      <c r="F47" s="75" t="str">
        <f>IFERROR(IF(VLOOKUP($A47,'Annex 2 EHV charges'!$D:$O,10,FALSE)=0,"",VLOOKUP($A47,'Annex 2 EHV charges'!$D:$O,10,FALSE)),"")</f>
        <v/>
      </c>
      <c r="G47" s="76" t="str">
        <f>IFERROR(IF(VLOOKUP($A47,'Annex 2 EHV charges'!$D:$O,11,FALSE)=0,"",VLOOKUP($A47,'Annex 2 EHV charges'!$D:$O,11,FALSE)),"")</f>
        <v/>
      </c>
      <c r="H47" s="76" t="str">
        <f>IFERROR(IF(VLOOKUP($A47,'Annex 2 EHV charges'!$D:$O,12,FALSE)=0,"",VLOOKUP($A47,'Annex 2 EHV charges'!$D:$O,12,FALSE)),"")</f>
        <v/>
      </c>
    </row>
    <row r="48" spans="1:8" ht="28.5" customHeight="1" x14ac:dyDescent="0.2">
      <c r="A48" s="77" t="str">
        <f t="array" ref="A48">IFERROR(INDEX('Annex 2 EHV charges'!$D$11:$D$12, MATCH(0, IF(ISBLANK('Annex 2 EHV charges'!$D$11:$D$12),1, COUNTIF(A$4:$A47, 'Annex 2 EHV charges'!$D$11:$D$12)), 0)),"")</f>
        <v/>
      </c>
      <c r="B48" s="72" t="str">
        <f>IF($A48="","",VLOOKUP($A48,'Annex 2 EHV charges'!$D:$O,2,0))</f>
        <v/>
      </c>
      <c r="C48" s="78" t="str">
        <f>IF($A48="","",VLOOKUP($A48,'Annex 2 EHV charges'!$D:$O,3,0))</f>
        <v/>
      </c>
      <c r="D48" s="71" t="str">
        <f>IF($A48="","",VLOOKUP($A48,'Annex 2 EHV charges'!$D:$O,4,0))</f>
        <v/>
      </c>
      <c r="E48" s="74" t="str">
        <f>IFERROR(IF(VLOOKUP($A48,'Annex 2 EHV charges'!$D:$O,9,FALSE)=0,"",VLOOKUP($A48,'Annex 2 EHV charges'!$D:$O,9,FALSE)),"")</f>
        <v/>
      </c>
      <c r="F48" s="75" t="str">
        <f>IFERROR(IF(VLOOKUP($A48,'Annex 2 EHV charges'!$D:$O,10,FALSE)=0,"",VLOOKUP($A48,'Annex 2 EHV charges'!$D:$O,10,FALSE)),"")</f>
        <v/>
      </c>
      <c r="G48" s="76" t="str">
        <f>IFERROR(IF(VLOOKUP($A48,'Annex 2 EHV charges'!$D:$O,11,FALSE)=0,"",VLOOKUP($A48,'Annex 2 EHV charges'!$D:$O,11,FALSE)),"")</f>
        <v/>
      </c>
      <c r="H48" s="76" t="str">
        <f>IFERROR(IF(VLOOKUP($A48,'Annex 2 EHV charges'!$D:$O,12,FALSE)=0,"",VLOOKUP($A48,'Annex 2 EHV charges'!$D:$O,12,FALSE)),"")</f>
        <v/>
      </c>
    </row>
    <row r="49" spans="1:8" ht="28.5" customHeight="1" x14ac:dyDescent="0.2">
      <c r="A49" s="77" t="str">
        <f t="array" ref="A49">IFERROR(INDEX('Annex 2 EHV charges'!$D$11:$D$12, MATCH(0, IF(ISBLANK('Annex 2 EHV charges'!$D$11:$D$12),1, COUNTIF(A$4:$A48, 'Annex 2 EHV charges'!$D$11:$D$12)), 0)),"")</f>
        <v/>
      </c>
      <c r="B49" s="72" t="str">
        <f>IF($A49="","",VLOOKUP($A49,'Annex 2 EHV charges'!$D:$O,2,0))</f>
        <v/>
      </c>
      <c r="C49" s="78" t="str">
        <f>IF($A49="","",VLOOKUP($A49,'Annex 2 EHV charges'!$D:$O,3,0))</f>
        <v/>
      </c>
      <c r="D49" s="71" t="str">
        <f>IF($A49="","",VLOOKUP($A49,'Annex 2 EHV charges'!$D:$O,4,0))</f>
        <v/>
      </c>
      <c r="E49" s="74" t="str">
        <f>IFERROR(IF(VLOOKUP($A49,'Annex 2 EHV charges'!$D:$O,9,FALSE)=0,"",VLOOKUP($A49,'Annex 2 EHV charges'!$D:$O,9,FALSE)),"")</f>
        <v/>
      </c>
      <c r="F49" s="75" t="str">
        <f>IFERROR(IF(VLOOKUP($A49,'Annex 2 EHV charges'!$D:$O,10,FALSE)=0,"",VLOOKUP($A49,'Annex 2 EHV charges'!$D:$O,10,FALSE)),"")</f>
        <v/>
      </c>
      <c r="G49" s="76" t="str">
        <f>IFERROR(IF(VLOOKUP($A49,'Annex 2 EHV charges'!$D:$O,11,FALSE)=0,"",VLOOKUP($A49,'Annex 2 EHV charges'!$D:$O,11,FALSE)),"")</f>
        <v/>
      </c>
      <c r="H49" s="76" t="str">
        <f>IFERROR(IF(VLOOKUP($A49,'Annex 2 EHV charges'!$D:$O,12,FALSE)=0,"",VLOOKUP($A49,'Annex 2 EHV charges'!$D:$O,12,FALSE)),"")</f>
        <v/>
      </c>
    </row>
    <row r="50" spans="1:8" ht="28.5" customHeight="1" x14ac:dyDescent="0.2">
      <c r="A50" s="77" t="str">
        <f t="array" ref="A50">IFERROR(INDEX('Annex 2 EHV charges'!$D$11:$D$12, MATCH(0, IF(ISBLANK('Annex 2 EHV charges'!$D$11:$D$12),1, COUNTIF(A$4:$A49, 'Annex 2 EHV charges'!$D$11:$D$12)), 0)),"")</f>
        <v/>
      </c>
      <c r="B50" s="72" t="str">
        <f>IF($A50="","",VLOOKUP($A50,'Annex 2 EHV charges'!$D:$O,2,0))</f>
        <v/>
      </c>
      <c r="C50" s="78" t="str">
        <f>IF($A50="","",VLOOKUP($A50,'Annex 2 EHV charges'!$D:$O,3,0))</f>
        <v/>
      </c>
      <c r="D50" s="71" t="str">
        <f>IF($A50="","",VLOOKUP($A50,'Annex 2 EHV charges'!$D:$O,4,0))</f>
        <v/>
      </c>
      <c r="E50" s="74" t="str">
        <f>IFERROR(IF(VLOOKUP($A50,'Annex 2 EHV charges'!$D:$O,9,FALSE)=0,"",VLOOKUP($A50,'Annex 2 EHV charges'!$D:$O,9,FALSE)),"")</f>
        <v/>
      </c>
      <c r="F50" s="75" t="str">
        <f>IFERROR(IF(VLOOKUP($A50,'Annex 2 EHV charges'!$D:$O,10,FALSE)=0,"",VLOOKUP($A50,'Annex 2 EHV charges'!$D:$O,10,FALSE)),"")</f>
        <v/>
      </c>
      <c r="G50" s="76" t="str">
        <f>IFERROR(IF(VLOOKUP($A50,'Annex 2 EHV charges'!$D:$O,11,FALSE)=0,"",VLOOKUP($A50,'Annex 2 EHV charges'!$D:$O,11,FALSE)),"")</f>
        <v/>
      </c>
      <c r="H50" s="76" t="str">
        <f>IFERROR(IF(VLOOKUP($A50,'Annex 2 EHV charges'!$D:$O,12,FALSE)=0,"",VLOOKUP($A50,'Annex 2 EHV charges'!$D:$O,12,FALSE)),"")</f>
        <v/>
      </c>
    </row>
    <row r="51" spans="1:8" ht="28.5" customHeight="1" x14ac:dyDescent="0.2">
      <c r="A51" s="77" t="str">
        <f t="array" ref="A51">IFERROR(INDEX('Annex 2 EHV charges'!$D$11:$D$12, MATCH(0, IF(ISBLANK('Annex 2 EHV charges'!$D$11:$D$12),1, COUNTIF(A$4:$A50, 'Annex 2 EHV charges'!$D$11:$D$12)), 0)),"")</f>
        <v/>
      </c>
      <c r="B51" s="72" t="str">
        <f>IF($A51="","",VLOOKUP($A51,'Annex 2 EHV charges'!$D:$O,2,0))</f>
        <v/>
      </c>
      <c r="C51" s="78" t="str">
        <f>IF($A51="","",VLOOKUP($A51,'Annex 2 EHV charges'!$D:$O,3,0))</f>
        <v/>
      </c>
      <c r="D51" s="71" t="str">
        <f>IF($A51="","",VLOOKUP($A51,'Annex 2 EHV charges'!$D:$O,4,0))</f>
        <v/>
      </c>
      <c r="E51" s="74" t="str">
        <f>IFERROR(IF(VLOOKUP($A51,'Annex 2 EHV charges'!$D:$O,9,FALSE)=0,"",VLOOKUP($A51,'Annex 2 EHV charges'!$D:$O,9,FALSE)),"")</f>
        <v/>
      </c>
      <c r="F51" s="75" t="str">
        <f>IFERROR(IF(VLOOKUP($A51,'Annex 2 EHV charges'!$D:$O,10,FALSE)=0,"",VLOOKUP($A51,'Annex 2 EHV charges'!$D:$O,10,FALSE)),"")</f>
        <v/>
      </c>
      <c r="G51" s="76" t="str">
        <f>IFERROR(IF(VLOOKUP($A51,'Annex 2 EHV charges'!$D:$O,11,FALSE)=0,"",VLOOKUP($A51,'Annex 2 EHV charges'!$D:$O,11,FALSE)),"")</f>
        <v/>
      </c>
      <c r="H51" s="76" t="str">
        <f>IFERROR(IF(VLOOKUP($A51,'Annex 2 EHV charges'!$D:$O,12,FALSE)=0,"",VLOOKUP($A51,'Annex 2 EHV charges'!$D:$O,12,FALSE)),"")</f>
        <v/>
      </c>
    </row>
    <row r="52" spans="1:8" ht="28.5" customHeight="1" x14ac:dyDescent="0.2">
      <c r="A52" s="77" t="str">
        <f t="array" ref="A52">IFERROR(INDEX('Annex 2 EHV charges'!$D$11:$D$12, MATCH(0, IF(ISBLANK('Annex 2 EHV charges'!$D$11:$D$12),1, COUNTIF(A$4:$A51, 'Annex 2 EHV charges'!$D$11:$D$12)), 0)),"")</f>
        <v/>
      </c>
      <c r="B52" s="72" t="str">
        <f>IF($A52="","",VLOOKUP($A52,'Annex 2 EHV charges'!$D:$O,2,0))</f>
        <v/>
      </c>
      <c r="C52" s="78" t="str">
        <f>IF($A52="","",VLOOKUP($A52,'Annex 2 EHV charges'!$D:$O,3,0))</f>
        <v/>
      </c>
      <c r="D52" s="71" t="str">
        <f>IF($A52="","",VLOOKUP($A52,'Annex 2 EHV charges'!$D:$O,4,0))</f>
        <v/>
      </c>
      <c r="E52" s="74" t="str">
        <f>IFERROR(IF(VLOOKUP($A52,'Annex 2 EHV charges'!$D:$O,9,FALSE)=0,"",VLOOKUP($A52,'Annex 2 EHV charges'!$D:$O,9,FALSE)),"")</f>
        <v/>
      </c>
      <c r="F52" s="75" t="str">
        <f>IFERROR(IF(VLOOKUP($A52,'Annex 2 EHV charges'!$D:$O,10,FALSE)=0,"",VLOOKUP($A52,'Annex 2 EHV charges'!$D:$O,10,FALSE)),"")</f>
        <v/>
      </c>
      <c r="G52" s="76" t="str">
        <f>IFERROR(IF(VLOOKUP($A52,'Annex 2 EHV charges'!$D:$O,11,FALSE)=0,"",VLOOKUP($A52,'Annex 2 EHV charges'!$D:$O,11,FALSE)),"")</f>
        <v/>
      </c>
      <c r="H52" s="76" t="str">
        <f>IFERROR(IF(VLOOKUP($A52,'Annex 2 EHV charges'!$D:$O,12,FALSE)=0,"",VLOOKUP($A52,'Annex 2 EHV charges'!$D:$O,12,FALSE)),"")</f>
        <v/>
      </c>
    </row>
    <row r="53" spans="1:8" ht="28.5" customHeight="1" x14ac:dyDescent="0.2">
      <c r="A53" s="77" t="str">
        <f t="array" ref="A53">IFERROR(INDEX('Annex 2 EHV charges'!$D$11:$D$12, MATCH(0, IF(ISBLANK('Annex 2 EHV charges'!$D$11:$D$12),1, COUNTIF(A$4:$A52, 'Annex 2 EHV charges'!$D$11:$D$12)), 0)),"")</f>
        <v/>
      </c>
      <c r="B53" s="72" t="str">
        <f>IF($A53="","",VLOOKUP($A53,'Annex 2 EHV charges'!$D:$O,2,0))</f>
        <v/>
      </c>
      <c r="C53" s="78" t="str">
        <f>IF($A53="","",VLOOKUP($A53,'Annex 2 EHV charges'!$D:$O,3,0))</f>
        <v/>
      </c>
      <c r="D53" s="71" t="str">
        <f>IF($A53="","",VLOOKUP($A53,'Annex 2 EHV charges'!$D:$O,4,0))</f>
        <v/>
      </c>
      <c r="E53" s="74" t="str">
        <f>IFERROR(IF(VLOOKUP($A53,'Annex 2 EHV charges'!$D:$O,9,FALSE)=0,"",VLOOKUP($A53,'Annex 2 EHV charges'!$D:$O,9,FALSE)),"")</f>
        <v/>
      </c>
      <c r="F53" s="75" t="str">
        <f>IFERROR(IF(VLOOKUP($A53,'Annex 2 EHV charges'!$D:$O,10,FALSE)=0,"",VLOOKUP($A53,'Annex 2 EHV charges'!$D:$O,10,FALSE)),"")</f>
        <v/>
      </c>
      <c r="G53" s="76" t="str">
        <f>IFERROR(IF(VLOOKUP($A53,'Annex 2 EHV charges'!$D:$O,11,FALSE)=0,"",VLOOKUP($A53,'Annex 2 EHV charges'!$D:$O,11,FALSE)),"")</f>
        <v/>
      </c>
      <c r="H53" s="76" t="str">
        <f>IFERROR(IF(VLOOKUP($A53,'Annex 2 EHV charges'!$D:$O,12,FALSE)=0,"",VLOOKUP($A53,'Annex 2 EHV charges'!$D:$O,12,FALSE)),"")</f>
        <v/>
      </c>
    </row>
    <row r="54" spans="1:8" ht="28.5" customHeight="1" x14ac:dyDescent="0.2">
      <c r="A54" s="77" t="str">
        <f t="array" ref="A54">IFERROR(INDEX('Annex 2 EHV charges'!$D$11:$D$12, MATCH(0, IF(ISBLANK('Annex 2 EHV charges'!$D$11:$D$12),1, COUNTIF(A$4:$A53, 'Annex 2 EHV charges'!$D$11:$D$12)), 0)),"")</f>
        <v/>
      </c>
      <c r="B54" s="72" t="str">
        <f>IF($A54="","",VLOOKUP($A54,'Annex 2 EHV charges'!$D:$O,2,0))</f>
        <v/>
      </c>
      <c r="C54" s="78" t="str">
        <f>IF($A54="","",VLOOKUP($A54,'Annex 2 EHV charges'!$D:$O,3,0))</f>
        <v/>
      </c>
      <c r="D54" s="71" t="str">
        <f>IF($A54="","",VLOOKUP($A54,'Annex 2 EHV charges'!$D:$O,4,0))</f>
        <v/>
      </c>
      <c r="E54" s="74" t="str">
        <f>IFERROR(IF(VLOOKUP($A54,'Annex 2 EHV charges'!$D:$O,9,FALSE)=0,"",VLOOKUP($A54,'Annex 2 EHV charges'!$D:$O,9,FALSE)),"")</f>
        <v/>
      </c>
      <c r="F54" s="75" t="str">
        <f>IFERROR(IF(VLOOKUP($A54,'Annex 2 EHV charges'!$D:$O,10,FALSE)=0,"",VLOOKUP($A54,'Annex 2 EHV charges'!$D:$O,10,FALSE)),"")</f>
        <v/>
      </c>
      <c r="G54" s="76" t="str">
        <f>IFERROR(IF(VLOOKUP($A54,'Annex 2 EHV charges'!$D:$O,11,FALSE)=0,"",VLOOKUP($A54,'Annex 2 EHV charges'!$D:$O,11,FALSE)),"")</f>
        <v/>
      </c>
      <c r="H54" s="76" t="str">
        <f>IFERROR(IF(VLOOKUP($A54,'Annex 2 EHV charges'!$D:$O,12,FALSE)=0,"",VLOOKUP($A54,'Annex 2 EHV charges'!$D:$O,12,FALSE)),"")</f>
        <v/>
      </c>
    </row>
    <row r="55" spans="1:8" ht="28.5" customHeight="1" x14ac:dyDescent="0.2">
      <c r="A55" s="77" t="str">
        <f t="array" ref="A55">IFERROR(INDEX('Annex 2 EHV charges'!$D$11:$D$12, MATCH(0, IF(ISBLANK('Annex 2 EHV charges'!$D$11:$D$12),1, COUNTIF(A$4:$A54, 'Annex 2 EHV charges'!$D$11:$D$12)), 0)),"")</f>
        <v/>
      </c>
      <c r="B55" s="72" t="str">
        <f>IF($A55="","",VLOOKUP($A55,'Annex 2 EHV charges'!$D:$O,2,0))</f>
        <v/>
      </c>
      <c r="C55" s="78" t="str">
        <f>IF($A55="","",VLOOKUP($A55,'Annex 2 EHV charges'!$D:$O,3,0))</f>
        <v/>
      </c>
      <c r="D55" s="71" t="str">
        <f>IF($A55="","",VLOOKUP($A55,'Annex 2 EHV charges'!$D:$O,4,0))</f>
        <v/>
      </c>
      <c r="E55" s="74" t="str">
        <f>IFERROR(IF(VLOOKUP($A55,'Annex 2 EHV charges'!$D:$O,9,FALSE)=0,"",VLOOKUP($A55,'Annex 2 EHV charges'!$D:$O,9,FALSE)),"")</f>
        <v/>
      </c>
      <c r="F55" s="75" t="str">
        <f>IFERROR(IF(VLOOKUP($A55,'Annex 2 EHV charges'!$D:$O,10,FALSE)=0,"",VLOOKUP($A55,'Annex 2 EHV charges'!$D:$O,10,FALSE)),"")</f>
        <v/>
      </c>
      <c r="G55" s="76" t="str">
        <f>IFERROR(IF(VLOOKUP($A55,'Annex 2 EHV charges'!$D:$O,11,FALSE)=0,"",VLOOKUP($A55,'Annex 2 EHV charges'!$D:$O,11,FALSE)),"")</f>
        <v/>
      </c>
      <c r="H55" s="76" t="str">
        <f>IFERROR(IF(VLOOKUP($A55,'Annex 2 EHV charges'!$D:$O,12,FALSE)=0,"",VLOOKUP($A55,'Annex 2 EHV charges'!$D:$O,12,FALSE)),"")</f>
        <v/>
      </c>
    </row>
    <row r="56" spans="1:8" ht="28.5" customHeight="1" x14ac:dyDescent="0.2">
      <c r="A56" s="77" t="str">
        <f t="array" ref="A56">IFERROR(INDEX('Annex 2 EHV charges'!$D$11:$D$12, MATCH(0, IF(ISBLANK('Annex 2 EHV charges'!$D$11:$D$12),1, COUNTIF(A$4:$A55, 'Annex 2 EHV charges'!$D$11:$D$12)), 0)),"")</f>
        <v/>
      </c>
      <c r="B56" s="72" t="str">
        <f>IF($A56="","",VLOOKUP($A56,'Annex 2 EHV charges'!$D:$O,2,0))</f>
        <v/>
      </c>
      <c r="C56" s="78" t="str">
        <f>IF($A56="","",VLOOKUP($A56,'Annex 2 EHV charges'!$D:$O,3,0))</f>
        <v/>
      </c>
      <c r="D56" s="71" t="str">
        <f>IF($A56="","",VLOOKUP($A56,'Annex 2 EHV charges'!$D:$O,4,0))</f>
        <v/>
      </c>
      <c r="E56" s="74" t="str">
        <f>IFERROR(IF(VLOOKUP($A56,'Annex 2 EHV charges'!$D:$O,9,FALSE)=0,"",VLOOKUP($A56,'Annex 2 EHV charges'!$D:$O,9,FALSE)),"")</f>
        <v/>
      </c>
      <c r="F56" s="75" t="str">
        <f>IFERROR(IF(VLOOKUP($A56,'Annex 2 EHV charges'!$D:$O,10,FALSE)=0,"",VLOOKUP($A56,'Annex 2 EHV charges'!$D:$O,10,FALSE)),"")</f>
        <v/>
      </c>
      <c r="G56" s="76" t="str">
        <f>IFERROR(IF(VLOOKUP($A56,'Annex 2 EHV charges'!$D:$O,11,FALSE)=0,"",VLOOKUP($A56,'Annex 2 EHV charges'!$D:$O,11,FALSE)),"")</f>
        <v/>
      </c>
      <c r="H56" s="76" t="str">
        <f>IFERROR(IF(VLOOKUP($A56,'Annex 2 EHV charges'!$D:$O,12,FALSE)=0,"",VLOOKUP($A56,'Annex 2 EHV charges'!$D:$O,12,FALSE)),"")</f>
        <v/>
      </c>
    </row>
    <row r="57" spans="1:8" ht="28.5" customHeight="1" x14ac:dyDescent="0.2">
      <c r="A57" s="77" t="str">
        <f t="array" ref="A57">IFERROR(INDEX('Annex 2 EHV charges'!$D$11:$D$12, MATCH(0, IF(ISBLANK('Annex 2 EHV charges'!$D$11:$D$12),1, COUNTIF(A$4:$A56, 'Annex 2 EHV charges'!$D$11:$D$12)), 0)),"")</f>
        <v/>
      </c>
      <c r="B57" s="72" t="str">
        <f>IF($A57="","",VLOOKUP($A57,'Annex 2 EHV charges'!$D:$O,2,0))</f>
        <v/>
      </c>
      <c r="C57" s="78" t="str">
        <f>IF($A57="","",VLOOKUP($A57,'Annex 2 EHV charges'!$D:$O,3,0))</f>
        <v/>
      </c>
      <c r="D57" s="71" t="str">
        <f>IF($A57="","",VLOOKUP($A57,'Annex 2 EHV charges'!$D:$O,4,0))</f>
        <v/>
      </c>
      <c r="E57" s="74" t="str">
        <f>IFERROR(IF(VLOOKUP($A57,'Annex 2 EHV charges'!$D:$O,9,FALSE)=0,"",VLOOKUP($A57,'Annex 2 EHV charges'!$D:$O,9,FALSE)),"")</f>
        <v/>
      </c>
      <c r="F57" s="75" t="str">
        <f>IFERROR(IF(VLOOKUP($A57,'Annex 2 EHV charges'!$D:$O,10,FALSE)=0,"",VLOOKUP($A57,'Annex 2 EHV charges'!$D:$O,10,FALSE)),"")</f>
        <v/>
      </c>
      <c r="G57" s="76" t="str">
        <f>IFERROR(IF(VLOOKUP($A57,'Annex 2 EHV charges'!$D:$O,11,FALSE)=0,"",VLOOKUP($A57,'Annex 2 EHV charges'!$D:$O,11,FALSE)),"")</f>
        <v/>
      </c>
      <c r="H57" s="76" t="str">
        <f>IFERROR(IF(VLOOKUP($A57,'Annex 2 EHV charges'!$D:$O,12,FALSE)=0,"",VLOOKUP($A57,'Annex 2 EHV charges'!$D:$O,12,FALSE)),"")</f>
        <v/>
      </c>
    </row>
    <row r="58" spans="1:8" ht="28.5" customHeight="1" x14ac:dyDescent="0.2">
      <c r="A58" s="77" t="str">
        <f t="array" ref="A58">IFERROR(INDEX('Annex 2 EHV charges'!$D$11:$D$12, MATCH(0, IF(ISBLANK('Annex 2 EHV charges'!$D$11:$D$12),1, COUNTIF(A$4:$A57, 'Annex 2 EHV charges'!$D$11:$D$12)), 0)),"")</f>
        <v/>
      </c>
      <c r="B58" s="72" t="str">
        <f>IF($A58="","",VLOOKUP($A58,'Annex 2 EHV charges'!$D:$O,2,0))</f>
        <v/>
      </c>
      <c r="C58" s="78" t="str">
        <f>IF($A58="","",VLOOKUP($A58,'Annex 2 EHV charges'!$D:$O,3,0))</f>
        <v/>
      </c>
      <c r="D58" s="71" t="str">
        <f>IF($A58="","",VLOOKUP($A58,'Annex 2 EHV charges'!$D:$O,4,0))</f>
        <v/>
      </c>
      <c r="E58" s="74" t="str">
        <f>IFERROR(IF(VLOOKUP($A58,'Annex 2 EHV charges'!$D:$O,9,FALSE)=0,"",VLOOKUP($A58,'Annex 2 EHV charges'!$D:$O,9,FALSE)),"")</f>
        <v/>
      </c>
      <c r="F58" s="75" t="str">
        <f>IFERROR(IF(VLOOKUP($A58,'Annex 2 EHV charges'!$D:$O,10,FALSE)=0,"",VLOOKUP($A58,'Annex 2 EHV charges'!$D:$O,10,FALSE)),"")</f>
        <v/>
      </c>
      <c r="G58" s="76" t="str">
        <f>IFERROR(IF(VLOOKUP($A58,'Annex 2 EHV charges'!$D:$O,11,FALSE)=0,"",VLOOKUP($A58,'Annex 2 EHV charges'!$D:$O,11,FALSE)),"")</f>
        <v/>
      </c>
      <c r="H58" s="76" t="str">
        <f>IFERROR(IF(VLOOKUP($A58,'Annex 2 EHV charges'!$D:$O,12,FALSE)=0,"",VLOOKUP($A58,'Annex 2 EHV charges'!$D:$O,12,FALSE)),"")</f>
        <v/>
      </c>
    </row>
    <row r="59" spans="1:8" ht="28.5" customHeight="1" x14ac:dyDescent="0.2">
      <c r="A59" s="77" t="str">
        <f t="array" ref="A59">IFERROR(INDEX('Annex 2 EHV charges'!$D$11:$D$12, MATCH(0, IF(ISBLANK('Annex 2 EHV charges'!$D$11:$D$12),1, COUNTIF(A$4:$A58, 'Annex 2 EHV charges'!$D$11:$D$12)), 0)),"")</f>
        <v/>
      </c>
      <c r="B59" s="72" t="str">
        <f>IF($A59="","",VLOOKUP($A59,'Annex 2 EHV charges'!$D:$O,2,0))</f>
        <v/>
      </c>
      <c r="C59" s="78" t="str">
        <f>IF($A59="","",VLOOKUP($A59,'Annex 2 EHV charges'!$D:$O,3,0))</f>
        <v/>
      </c>
      <c r="D59" s="71" t="str">
        <f>IF($A59="","",VLOOKUP($A59,'Annex 2 EHV charges'!$D:$O,4,0))</f>
        <v/>
      </c>
      <c r="E59" s="74" t="str">
        <f>IFERROR(IF(VLOOKUP($A59,'Annex 2 EHV charges'!$D:$O,9,FALSE)=0,"",VLOOKUP($A59,'Annex 2 EHV charges'!$D:$O,9,FALSE)),"")</f>
        <v/>
      </c>
      <c r="F59" s="75" t="str">
        <f>IFERROR(IF(VLOOKUP($A59,'Annex 2 EHV charges'!$D:$O,10,FALSE)=0,"",VLOOKUP($A59,'Annex 2 EHV charges'!$D:$O,10,FALSE)),"")</f>
        <v/>
      </c>
      <c r="G59" s="76" t="str">
        <f>IFERROR(IF(VLOOKUP($A59,'Annex 2 EHV charges'!$D:$O,11,FALSE)=0,"",VLOOKUP($A59,'Annex 2 EHV charges'!$D:$O,11,FALSE)),"")</f>
        <v/>
      </c>
      <c r="H59" s="76" t="str">
        <f>IFERROR(IF(VLOOKUP($A59,'Annex 2 EHV charges'!$D:$O,12,FALSE)=0,"",VLOOKUP($A59,'Annex 2 EHV charges'!$D:$O,12,FALSE)),"")</f>
        <v/>
      </c>
    </row>
    <row r="60" spans="1:8" ht="28.5" customHeight="1" x14ac:dyDescent="0.2">
      <c r="A60" s="77" t="str">
        <f t="array" ref="A60">IFERROR(INDEX('Annex 2 EHV charges'!$D$11:$D$12, MATCH(0, IF(ISBLANK('Annex 2 EHV charges'!$D$11:$D$12),1, COUNTIF(A$4:$A59, 'Annex 2 EHV charges'!$D$11:$D$12)), 0)),"")</f>
        <v/>
      </c>
      <c r="B60" s="72" t="str">
        <f>IF($A60="","",VLOOKUP($A60,'Annex 2 EHV charges'!$D:$O,2,0))</f>
        <v/>
      </c>
      <c r="C60" s="78" t="str">
        <f>IF($A60="","",VLOOKUP($A60,'Annex 2 EHV charges'!$D:$O,3,0))</f>
        <v/>
      </c>
      <c r="D60" s="71" t="str">
        <f>IF($A60="","",VLOOKUP($A60,'Annex 2 EHV charges'!$D:$O,4,0))</f>
        <v/>
      </c>
      <c r="E60" s="74" t="str">
        <f>IFERROR(IF(VLOOKUP($A60,'Annex 2 EHV charges'!$D:$O,9,FALSE)=0,"",VLOOKUP($A60,'Annex 2 EHV charges'!$D:$O,9,FALSE)),"")</f>
        <v/>
      </c>
      <c r="F60" s="75" t="str">
        <f>IFERROR(IF(VLOOKUP($A60,'Annex 2 EHV charges'!$D:$O,10,FALSE)=0,"",VLOOKUP($A60,'Annex 2 EHV charges'!$D:$O,10,FALSE)),"")</f>
        <v/>
      </c>
      <c r="G60" s="76" t="str">
        <f>IFERROR(IF(VLOOKUP($A60,'Annex 2 EHV charges'!$D:$O,11,FALSE)=0,"",VLOOKUP($A60,'Annex 2 EHV charges'!$D:$O,11,FALSE)),"")</f>
        <v/>
      </c>
      <c r="H60" s="76" t="str">
        <f>IFERROR(IF(VLOOKUP($A60,'Annex 2 EHV charges'!$D:$O,12,FALSE)=0,"",VLOOKUP($A60,'Annex 2 EHV charges'!$D:$O,12,FALSE)),"")</f>
        <v/>
      </c>
    </row>
    <row r="61" spans="1:8" ht="28.5" customHeight="1" x14ac:dyDescent="0.2">
      <c r="A61" s="77" t="str">
        <f t="array" ref="A61">IFERROR(INDEX('Annex 2 EHV charges'!$D$11:$D$12, MATCH(0, IF(ISBLANK('Annex 2 EHV charges'!$D$11:$D$12),1, COUNTIF(A$4:$A60, 'Annex 2 EHV charges'!$D$11:$D$12)), 0)),"")</f>
        <v/>
      </c>
      <c r="B61" s="72" t="str">
        <f>IF($A61="","",VLOOKUP($A61,'Annex 2 EHV charges'!$D:$O,2,0))</f>
        <v/>
      </c>
      <c r="C61" s="78" t="str">
        <f>IF($A61="","",VLOOKUP($A61,'Annex 2 EHV charges'!$D:$O,3,0))</f>
        <v/>
      </c>
      <c r="D61" s="71" t="str">
        <f>IF($A61="","",VLOOKUP($A61,'Annex 2 EHV charges'!$D:$O,4,0))</f>
        <v/>
      </c>
      <c r="E61" s="74" t="str">
        <f>IFERROR(IF(VLOOKUP($A61,'Annex 2 EHV charges'!$D:$O,9,FALSE)=0,"",VLOOKUP($A61,'Annex 2 EHV charges'!$D:$O,9,FALSE)),"")</f>
        <v/>
      </c>
      <c r="F61" s="75" t="str">
        <f>IFERROR(IF(VLOOKUP($A61,'Annex 2 EHV charges'!$D:$O,10,FALSE)=0,"",VLOOKUP($A61,'Annex 2 EHV charges'!$D:$O,10,FALSE)),"")</f>
        <v/>
      </c>
      <c r="G61" s="76" t="str">
        <f>IFERROR(IF(VLOOKUP($A61,'Annex 2 EHV charges'!$D:$O,11,FALSE)=0,"",VLOOKUP($A61,'Annex 2 EHV charges'!$D:$O,11,FALSE)),"")</f>
        <v/>
      </c>
      <c r="H61" s="76" t="str">
        <f>IFERROR(IF(VLOOKUP($A61,'Annex 2 EHV charges'!$D:$O,12,FALSE)=0,"",VLOOKUP($A61,'Annex 2 EHV charges'!$D:$O,12,FALSE)),"")</f>
        <v/>
      </c>
    </row>
    <row r="62" spans="1:8" ht="28.5" customHeight="1" x14ac:dyDescent="0.2">
      <c r="A62" s="77" t="str">
        <f t="array" ref="A62">IFERROR(INDEX('Annex 2 EHV charges'!$D$11:$D$12, MATCH(0, IF(ISBLANK('Annex 2 EHV charges'!$D$11:$D$12),1, COUNTIF(A$4:$A61, 'Annex 2 EHV charges'!$D$11:$D$12)), 0)),"")</f>
        <v/>
      </c>
      <c r="B62" s="72" t="str">
        <f>IF($A62="","",VLOOKUP($A62,'Annex 2 EHV charges'!$D:$O,2,0))</f>
        <v/>
      </c>
      <c r="C62" s="78" t="str">
        <f>IF($A62="","",VLOOKUP($A62,'Annex 2 EHV charges'!$D:$O,3,0))</f>
        <v/>
      </c>
      <c r="D62" s="71" t="str">
        <f>IF($A62="","",VLOOKUP($A62,'Annex 2 EHV charges'!$D:$O,4,0))</f>
        <v/>
      </c>
      <c r="E62" s="74" t="str">
        <f>IFERROR(IF(VLOOKUP($A62,'Annex 2 EHV charges'!$D:$O,9,FALSE)=0,"",VLOOKUP($A62,'Annex 2 EHV charges'!$D:$O,9,FALSE)),"")</f>
        <v/>
      </c>
      <c r="F62" s="75" t="str">
        <f>IFERROR(IF(VLOOKUP($A62,'Annex 2 EHV charges'!$D:$O,10,FALSE)=0,"",VLOOKUP($A62,'Annex 2 EHV charges'!$D:$O,10,FALSE)),"")</f>
        <v/>
      </c>
      <c r="G62" s="76" t="str">
        <f>IFERROR(IF(VLOOKUP($A62,'Annex 2 EHV charges'!$D:$O,11,FALSE)=0,"",VLOOKUP($A62,'Annex 2 EHV charges'!$D:$O,11,FALSE)),"")</f>
        <v/>
      </c>
      <c r="H62" s="76" t="str">
        <f>IFERROR(IF(VLOOKUP($A62,'Annex 2 EHV charges'!$D:$O,12,FALSE)=0,"",VLOOKUP($A62,'Annex 2 EHV charges'!$D:$O,12,FALSE)),"")</f>
        <v/>
      </c>
    </row>
    <row r="63" spans="1:8" ht="28.5" customHeight="1" x14ac:dyDescent="0.2">
      <c r="A63" s="77" t="str">
        <f t="array" ref="A63">IFERROR(INDEX('Annex 2 EHV charges'!$D$11:$D$12, MATCH(0, IF(ISBLANK('Annex 2 EHV charges'!$D$11:$D$12),1, COUNTIF(A$4:$A62, 'Annex 2 EHV charges'!$D$11:$D$12)), 0)),"")</f>
        <v/>
      </c>
      <c r="B63" s="72" t="str">
        <f>IF($A63="","",VLOOKUP($A63,'Annex 2 EHV charges'!$D:$O,2,0))</f>
        <v/>
      </c>
      <c r="C63" s="78" t="str">
        <f>IF($A63="","",VLOOKUP($A63,'Annex 2 EHV charges'!$D:$O,3,0))</f>
        <v/>
      </c>
      <c r="D63" s="71" t="str">
        <f>IF($A63="","",VLOOKUP($A63,'Annex 2 EHV charges'!$D:$O,4,0))</f>
        <v/>
      </c>
      <c r="E63" s="74" t="str">
        <f>IFERROR(IF(VLOOKUP($A63,'Annex 2 EHV charges'!$D:$O,9,FALSE)=0,"",VLOOKUP($A63,'Annex 2 EHV charges'!$D:$O,9,FALSE)),"")</f>
        <v/>
      </c>
      <c r="F63" s="75" t="str">
        <f>IFERROR(IF(VLOOKUP($A63,'Annex 2 EHV charges'!$D:$O,10,FALSE)=0,"",VLOOKUP($A63,'Annex 2 EHV charges'!$D:$O,10,FALSE)),"")</f>
        <v/>
      </c>
      <c r="G63" s="76" t="str">
        <f>IFERROR(IF(VLOOKUP($A63,'Annex 2 EHV charges'!$D:$O,11,FALSE)=0,"",VLOOKUP($A63,'Annex 2 EHV charges'!$D:$O,11,FALSE)),"")</f>
        <v/>
      </c>
      <c r="H63" s="76" t="str">
        <f>IFERROR(IF(VLOOKUP($A63,'Annex 2 EHV charges'!$D:$O,12,FALSE)=0,"",VLOOKUP($A63,'Annex 2 EHV charges'!$D:$O,12,FALSE)),"")</f>
        <v/>
      </c>
    </row>
    <row r="64" spans="1:8" ht="28.5" customHeight="1" x14ac:dyDescent="0.2">
      <c r="A64" s="77" t="str">
        <f t="array" ref="A64">IFERROR(INDEX('Annex 2 EHV charges'!$D$11:$D$12, MATCH(0, IF(ISBLANK('Annex 2 EHV charges'!$D$11:$D$12),1, COUNTIF(A$4:$A63, 'Annex 2 EHV charges'!$D$11:$D$12)), 0)),"")</f>
        <v/>
      </c>
      <c r="B64" s="72" t="str">
        <f>IF($A64="","",VLOOKUP($A64,'Annex 2 EHV charges'!$D:$O,2,0))</f>
        <v/>
      </c>
      <c r="C64" s="78" t="str">
        <f>IF($A64="","",VLOOKUP($A64,'Annex 2 EHV charges'!$D:$O,3,0))</f>
        <v/>
      </c>
      <c r="D64" s="71" t="str">
        <f>IF($A64="","",VLOOKUP($A64,'Annex 2 EHV charges'!$D:$O,4,0))</f>
        <v/>
      </c>
      <c r="E64" s="74" t="str">
        <f>IFERROR(IF(VLOOKUP($A64,'Annex 2 EHV charges'!$D:$O,9,FALSE)=0,"",VLOOKUP($A64,'Annex 2 EHV charges'!$D:$O,9,FALSE)),"")</f>
        <v/>
      </c>
      <c r="F64" s="75" t="str">
        <f>IFERROR(IF(VLOOKUP($A64,'Annex 2 EHV charges'!$D:$O,10,FALSE)=0,"",VLOOKUP($A64,'Annex 2 EHV charges'!$D:$O,10,FALSE)),"")</f>
        <v/>
      </c>
      <c r="G64" s="76" t="str">
        <f>IFERROR(IF(VLOOKUP($A64,'Annex 2 EHV charges'!$D:$O,11,FALSE)=0,"",VLOOKUP($A64,'Annex 2 EHV charges'!$D:$O,11,FALSE)),"")</f>
        <v/>
      </c>
      <c r="H64" s="76" t="str">
        <f>IFERROR(IF(VLOOKUP($A64,'Annex 2 EHV charges'!$D:$O,12,FALSE)=0,"",VLOOKUP($A64,'Annex 2 EHV charges'!$D:$O,12,FALSE)),"")</f>
        <v/>
      </c>
    </row>
    <row r="65" spans="1:8" ht="28.5" customHeight="1" x14ac:dyDescent="0.2">
      <c r="A65" s="77" t="str">
        <f t="array" ref="A65">IFERROR(INDEX('Annex 2 EHV charges'!$D$11:$D$12, MATCH(0, IF(ISBLANK('Annex 2 EHV charges'!$D$11:$D$12),1, COUNTIF(A$4:$A64, 'Annex 2 EHV charges'!$D$11:$D$12)), 0)),"")</f>
        <v/>
      </c>
      <c r="B65" s="72" t="str">
        <f>IF($A65="","",VLOOKUP($A65,'Annex 2 EHV charges'!$D:$O,2,0))</f>
        <v/>
      </c>
      <c r="C65" s="78" t="str">
        <f>IF($A65="","",VLOOKUP($A65,'Annex 2 EHV charges'!$D:$O,3,0))</f>
        <v/>
      </c>
      <c r="D65" s="71" t="str">
        <f>IF($A65="","",VLOOKUP($A65,'Annex 2 EHV charges'!$D:$O,4,0))</f>
        <v/>
      </c>
      <c r="E65" s="74" t="str">
        <f>IFERROR(IF(VLOOKUP($A65,'Annex 2 EHV charges'!$D:$O,9,FALSE)=0,"",VLOOKUP($A65,'Annex 2 EHV charges'!$D:$O,9,FALSE)),"")</f>
        <v/>
      </c>
      <c r="F65" s="75" t="str">
        <f>IFERROR(IF(VLOOKUP($A65,'Annex 2 EHV charges'!$D:$O,10,FALSE)=0,"",VLOOKUP($A65,'Annex 2 EHV charges'!$D:$O,10,FALSE)),"")</f>
        <v/>
      </c>
      <c r="G65" s="76" t="str">
        <f>IFERROR(IF(VLOOKUP($A65,'Annex 2 EHV charges'!$D:$O,11,FALSE)=0,"",VLOOKUP($A65,'Annex 2 EHV charges'!$D:$O,11,FALSE)),"")</f>
        <v/>
      </c>
      <c r="H65" s="76" t="str">
        <f>IFERROR(IF(VLOOKUP($A65,'Annex 2 EHV charges'!$D:$O,12,FALSE)=0,"",VLOOKUP($A65,'Annex 2 EHV charges'!$D:$O,12,FALSE)),"")</f>
        <v/>
      </c>
    </row>
    <row r="66" spans="1:8" ht="28.5" customHeight="1" x14ac:dyDescent="0.2">
      <c r="A66" s="77" t="str">
        <f t="array" ref="A66">IFERROR(INDEX('Annex 2 EHV charges'!$D$11:$D$12, MATCH(0, IF(ISBLANK('Annex 2 EHV charges'!$D$11:$D$12),1, COUNTIF(A$4:$A65, 'Annex 2 EHV charges'!$D$11:$D$12)), 0)),"")</f>
        <v/>
      </c>
      <c r="B66" s="72" t="str">
        <f>IF($A66="","",VLOOKUP($A66,'Annex 2 EHV charges'!$D:$O,2,0))</f>
        <v/>
      </c>
      <c r="C66" s="78" t="str">
        <f>IF($A66="","",VLOOKUP($A66,'Annex 2 EHV charges'!$D:$O,3,0))</f>
        <v/>
      </c>
      <c r="D66" s="71" t="str">
        <f>IF($A66="","",VLOOKUP($A66,'Annex 2 EHV charges'!$D:$O,4,0))</f>
        <v/>
      </c>
      <c r="E66" s="74" t="str">
        <f>IFERROR(IF(VLOOKUP($A66,'Annex 2 EHV charges'!$D:$O,9,FALSE)=0,"",VLOOKUP($A66,'Annex 2 EHV charges'!$D:$O,9,FALSE)),"")</f>
        <v/>
      </c>
      <c r="F66" s="75" t="str">
        <f>IFERROR(IF(VLOOKUP($A66,'Annex 2 EHV charges'!$D:$O,10,FALSE)=0,"",VLOOKUP($A66,'Annex 2 EHV charges'!$D:$O,10,FALSE)),"")</f>
        <v/>
      </c>
      <c r="G66" s="76" t="str">
        <f>IFERROR(IF(VLOOKUP($A66,'Annex 2 EHV charges'!$D:$O,11,FALSE)=0,"",VLOOKUP($A66,'Annex 2 EHV charges'!$D:$O,11,FALSE)),"")</f>
        <v/>
      </c>
      <c r="H66" s="76" t="str">
        <f>IFERROR(IF(VLOOKUP($A66,'Annex 2 EHV charges'!$D:$O,12,FALSE)=0,"",VLOOKUP($A66,'Annex 2 EHV charges'!$D:$O,12,FALSE)),"")</f>
        <v/>
      </c>
    </row>
    <row r="67" spans="1:8" ht="28.5" customHeight="1" x14ac:dyDescent="0.2">
      <c r="A67" s="77" t="str">
        <f t="array" ref="A67">IFERROR(INDEX('Annex 2 EHV charges'!$D$11:$D$12, MATCH(0, IF(ISBLANK('Annex 2 EHV charges'!$D$11:$D$12),1, COUNTIF(A$4:$A66, 'Annex 2 EHV charges'!$D$11:$D$12)), 0)),"")</f>
        <v/>
      </c>
      <c r="B67" s="72" t="str">
        <f>IF($A67="","",VLOOKUP($A67,'Annex 2 EHV charges'!$D:$O,2,0))</f>
        <v/>
      </c>
      <c r="C67" s="78" t="str">
        <f>IF($A67="","",VLOOKUP($A67,'Annex 2 EHV charges'!$D:$O,3,0))</f>
        <v/>
      </c>
      <c r="D67" s="71" t="str">
        <f>IF($A67="","",VLOOKUP($A67,'Annex 2 EHV charges'!$D:$O,4,0))</f>
        <v/>
      </c>
      <c r="E67" s="74" t="str">
        <f>IFERROR(IF(VLOOKUP($A67,'Annex 2 EHV charges'!$D:$O,9,FALSE)=0,"",VLOOKUP($A67,'Annex 2 EHV charges'!$D:$O,9,FALSE)),"")</f>
        <v/>
      </c>
      <c r="F67" s="75" t="str">
        <f>IFERROR(IF(VLOOKUP($A67,'Annex 2 EHV charges'!$D:$O,10,FALSE)=0,"",VLOOKUP($A67,'Annex 2 EHV charges'!$D:$O,10,FALSE)),"")</f>
        <v/>
      </c>
      <c r="G67" s="76" t="str">
        <f>IFERROR(IF(VLOOKUP($A67,'Annex 2 EHV charges'!$D:$O,11,FALSE)=0,"",VLOOKUP($A67,'Annex 2 EHV charges'!$D:$O,11,FALSE)),"")</f>
        <v/>
      </c>
      <c r="H67" s="76" t="str">
        <f>IFERROR(IF(VLOOKUP($A67,'Annex 2 EHV charges'!$D:$O,12,FALSE)=0,"",VLOOKUP($A67,'Annex 2 EHV charges'!$D:$O,12,FALSE)),"")</f>
        <v/>
      </c>
    </row>
    <row r="68" spans="1:8" ht="28.5" customHeight="1" x14ac:dyDescent="0.2">
      <c r="A68" s="77" t="str">
        <f t="array" ref="A68">IFERROR(INDEX('Annex 2 EHV charges'!$D$11:$D$12, MATCH(0, IF(ISBLANK('Annex 2 EHV charges'!$D$11:$D$12),1, COUNTIF(A$4:$A67, 'Annex 2 EHV charges'!$D$11:$D$12)), 0)),"")</f>
        <v/>
      </c>
      <c r="B68" s="72" t="str">
        <f>IF($A68="","",VLOOKUP($A68,'Annex 2 EHV charges'!$D:$O,2,0))</f>
        <v/>
      </c>
      <c r="C68" s="78" t="str">
        <f>IF($A68="","",VLOOKUP($A68,'Annex 2 EHV charges'!$D:$O,3,0))</f>
        <v/>
      </c>
      <c r="D68" s="71" t="str">
        <f>IF($A68="","",VLOOKUP($A68,'Annex 2 EHV charges'!$D:$O,4,0))</f>
        <v/>
      </c>
      <c r="E68" s="74" t="str">
        <f>IFERROR(IF(VLOOKUP($A68,'Annex 2 EHV charges'!$D:$O,9,FALSE)=0,"",VLOOKUP($A68,'Annex 2 EHV charges'!$D:$O,9,FALSE)),"")</f>
        <v/>
      </c>
      <c r="F68" s="75" t="str">
        <f>IFERROR(IF(VLOOKUP($A68,'Annex 2 EHV charges'!$D:$O,10,FALSE)=0,"",VLOOKUP($A68,'Annex 2 EHV charges'!$D:$O,10,FALSE)),"")</f>
        <v/>
      </c>
      <c r="G68" s="76" t="str">
        <f>IFERROR(IF(VLOOKUP($A68,'Annex 2 EHV charges'!$D:$O,11,FALSE)=0,"",VLOOKUP($A68,'Annex 2 EHV charges'!$D:$O,11,FALSE)),"")</f>
        <v/>
      </c>
      <c r="H68" s="76" t="str">
        <f>IFERROR(IF(VLOOKUP($A68,'Annex 2 EHV charges'!$D:$O,12,FALSE)=0,"",VLOOKUP($A68,'Annex 2 EHV charges'!$D:$O,12,FALSE)),"")</f>
        <v/>
      </c>
    </row>
    <row r="69" spans="1:8" ht="28.5" customHeight="1" x14ac:dyDescent="0.2">
      <c r="A69" s="77" t="str">
        <f t="array" ref="A69">IFERROR(INDEX('Annex 2 EHV charges'!$D$11:$D$12, MATCH(0, IF(ISBLANK('Annex 2 EHV charges'!$D$11:$D$12),1, COUNTIF(A$4:$A68, 'Annex 2 EHV charges'!$D$11:$D$12)), 0)),"")</f>
        <v/>
      </c>
      <c r="B69" s="72" t="str">
        <f>IF($A69="","",VLOOKUP($A69,'Annex 2 EHV charges'!$D:$O,2,0))</f>
        <v/>
      </c>
      <c r="C69" s="78" t="str">
        <f>IF($A69="","",VLOOKUP($A69,'Annex 2 EHV charges'!$D:$O,3,0))</f>
        <v/>
      </c>
      <c r="D69" s="71" t="str">
        <f>IF($A69="","",VLOOKUP($A69,'Annex 2 EHV charges'!$D:$O,4,0))</f>
        <v/>
      </c>
      <c r="E69" s="74" t="str">
        <f>IFERROR(IF(VLOOKUP($A69,'Annex 2 EHV charges'!$D:$O,9,FALSE)=0,"",VLOOKUP($A69,'Annex 2 EHV charges'!$D:$O,9,FALSE)),"")</f>
        <v/>
      </c>
      <c r="F69" s="75" t="str">
        <f>IFERROR(IF(VLOOKUP($A69,'Annex 2 EHV charges'!$D:$O,10,FALSE)=0,"",VLOOKUP($A69,'Annex 2 EHV charges'!$D:$O,10,FALSE)),"")</f>
        <v/>
      </c>
      <c r="G69" s="76" t="str">
        <f>IFERROR(IF(VLOOKUP($A69,'Annex 2 EHV charges'!$D:$O,11,FALSE)=0,"",VLOOKUP($A69,'Annex 2 EHV charges'!$D:$O,11,FALSE)),"")</f>
        <v/>
      </c>
      <c r="H69" s="76" t="str">
        <f>IFERROR(IF(VLOOKUP($A69,'Annex 2 EHV charges'!$D:$O,12,FALSE)=0,"",VLOOKUP($A69,'Annex 2 EHV charges'!$D:$O,12,FALSE)),"")</f>
        <v/>
      </c>
    </row>
    <row r="70" spans="1:8" ht="28.5" customHeight="1" x14ac:dyDescent="0.2">
      <c r="A70" s="77" t="str">
        <f t="array" ref="A70">IFERROR(INDEX('Annex 2 EHV charges'!$D$11:$D$12, MATCH(0, IF(ISBLANK('Annex 2 EHV charges'!$D$11:$D$12),1, COUNTIF(A$4:$A69, 'Annex 2 EHV charges'!$D$11:$D$12)), 0)),"")</f>
        <v/>
      </c>
      <c r="B70" s="72" t="str">
        <f>IF($A70="","",VLOOKUP($A70,'Annex 2 EHV charges'!$D:$O,2,0))</f>
        <v/>
      </c>
      <c r="C70" s="78" t="str">
        <f>IF($A70="","",VLOOKUP($A70,'Annex 2 EHV charges'!$D:$O,3,0))</f>
        <v/>
      </c>
      <c r="D70" s="71" t="str">
        <f>IF($A70="","",VLOOKUP($A70,'Annex 2 EHV charges'!$D:$O,4,0))</f>
        <v/>
      </c>
      <c r="E70" s="74" t="str">
        <f>IFERROR(IF(VLOOKUP($A70,'Annex 2 EHV charges'!$D:$O,9,FALSE)=0,"",VLOOKUP($A70,'Annex 2 EHV charges'!$D:$O,9,FALSE)),"")</f>
        <v/>
      </c>
      <c r="F70" s="75" t="str">
        <f>IFERROR(IF(VLOOKUP($A70,'Annex 2 EHV charges'!$D:$O,10,FALSE)=0,"",VLOOKUP($A70,'Annex 2 EHV charges'!$D:$O,10,FALSE)),"")</f>
        <v/>
      </c>
      <c r="G70" s="76" t="str">
        <f>IFERROR(IF(VLOOKUP($A70,'Annex 2 EHV charges'!$D:$O,11,FALSE)=0,"",VLOOKUP($A70,'Annex 2 EHV charges'!$D:$O,11,FALSE)),"")</f>
        <v/>
      </c>
      <c r="H70" s="76" t="str">
        <f>IFERROR(IF(VLOOKUP($A70,'Annex 2 EHV charges'!$D:$O,12,FALSE)=0,"",VLOOKUP($A70,'Annex 2 EHV charges'!$D:$O,12,FALSE)),"")</f>
        <v/>
      </c>
    </row>
    <row r="71" spans="1:8" ht="28.5" customHeight="1" x14ac:dyDescent="0.2">
      <c r="A71" s="77" t="str">
        <f t="array" ref="A71">IFERROR(INDEX('Annex 2 EHV charges'!$D$11:$D$12, MATCH(0, IF(ISBLANK('Annex 2 EHV charges'!$D$11:$D$12),1, COUNTIF(A$4:$A70, 'Annex 2 EHV charges'!$D$11:$D$12)), 0)),"")</f>
        <v/>
      </c>
      <c r="B71" s="72" t="str">
        <f>IF($A71="","",VLOOKUP($A71,'Annex 2 EHV charges'!$D:$O,2,0))</f>
        <v/>
      </c>
      <c r="C71" s="78" t="str">
        <f>IF($A71="","",VLOOKUP($A71,'Annex 2 EHV charges'!$D:$O,3,0))</f>
        <v/>
      </c>
      <c r="D71" s="71" t="str">
        <f>IF($A71="","",VLOOKUP($A71,'Annex 2 EHV charges'!$D:$O,4,0))</f>
        <v/>
      </c>
      <c r="E71" s="74" t="str">
        <f>IFERROR(IF(VLOOKUP($A71,'Annex 2 EHV charges'!$D:$O,9,FALSE)=0,"",VLOOKUP($A71,'Annex 2 EHV charges'!$D:$O,9,FALSE)),"")</f>
        <v/>
      </c>
      <c r="F71" s="75" t="str">
        <f>IFERROR(IF(VLOOKUP($A71,'Annex 2 EHV charges'!$D:$O,10,FALSE)=0,"",VLOOKUP($A71,'Annex 2 EHV charges'!$D:$O,10,FALSE)),"")</f>
        <v/>
      </c>
      <c r="G71" s="76" t="str">
        <f>IFERROR(IF(VLOOKUP($A71,'Annex 2 EHV charges'!$D:$O,11,FALSE)=0,"",VLOOKUP($A71,'Annex 2 EHV charges'!$D:$O,11,FALSE)),"")</f>
        <v/>
      </c>
      <c r="H71" s="76" t="str">
        <f>IFERROR(IF(VLOOKUP($A71,'Annex 2 EHV charges'!$D:$O,12,FALSE)=0,"",VLOOKUP($A71,'Annex 2 EHV charges'!$D:$O,12,FALSE)),"")</f>
        <v/>
      </c>
    </row>
    <row r="72" spans="1:8" ht="28.5" customHeight="1" x14ac:dyDescent="0.2">
      <c r="A72" s="77" t="str">
        <f t="array" ref="A72">IFERROR(INDEX('Annex 2 EHV charges'!$D$11:$D$12, MATCH(0, IF(ISBLANK('Annex 2 EHV charges'!$D$11:$D$12),1, COUNTIF(A$4:$A71, 'Annex 2 EHV charges'!$D$11:$D$12)), 0)),"")</f>
        <v/>
      </c>
      <c r="B72" s="72" t="str">
        <f>IF($A72="","",VLOOKUP($A72,'Annex 2 EHV charges'!$D:$O,2,0))</f>
        <v/>
      </c>
      <c r="C72" s="78" t="str">
        <f>IF($A72="","",VLOOKUP($A72,'Annex 2 EHV charges'!$D:$O,3,0))</f>
        <v/>
      </c>
      <c r="D72" s="71" t="str">
        <f>IF($A72="","",VLOOKUP($A72,'Annex 2 EHV charges'!$D:$O,4,0))</f>
        <v/>
      </c>
      <c r="E72" s="74" t="str">
        <f>IFERROR(IF(VLOOKUP($A72,'Annex 2 EHV charges'!$D:$O,9,FALSE)=0,"",VLOOKUP($A72,'Annex 2 EHV charges'!$D:$O,9,FALSE)),"")</f>
        <v/>
      </c>
      <c r="F72" s="75" t="str">
        <f>IFERROR(IF(VLOOKUP($A72,'Annex 2 EHV charges'!$D:$O,10,FALSE)=0,"",VLOOKUP($A72,'Annex 2 EHV charges'!$D:$O,10,FALSE)),"")</f>
        <v/>
      </c>
      <c r="G72" s="76" t="str">
        <f>IFERROR(IF(VLOOKUP($A72,'Annex 2 EHV charges'!$D:$O,11,FALSE)=0,"",VLOOKUP($A72,'Annex 2 EHV charges'!$D:$O,11,FALSE)),"")</f>
        <v/>
      </c>
      <c r="H72" s="76" t="str">
        <f>IFERROR(IF(VLOOKUP($A72,'Annex 2 EHV charges'!$D:$O,12,FALSE)=0,"",VLOOKUP($A72,'Annex 2 EHV charges'!$D:$O,12,FALSE)),"")</f>
        <v/>
      </c>
    </row>
    <row r="73" spans="1:8" ht="28.5" customHeight="1" x14ac:dyDescent="0.2">
      <c r="A73" s="77" t="str">
        <f t="array" ref="A73">IFERROR(INDEX('Annex 2 EHV charges'!$D$11:$D$12, MATCH(0, IF(ISBLANK('Annex 2 EHV charges'!$D$11:$D$12),1, COUNTIF(A$4:$A72, 'Annex 2 EHV charges'!$D$11:$D$12)), 0)),"")</f>
        <v/>
      </c>
      <c r="B73" s="72" t="str">
        <f>IF($A73="","",VLOOKUP($A73,'Annex 2 EHV charges'!$D:$O,2,0))</f>
        <v/>
      </c>
      <c r="C73" s="78" t="str">
        <f>IF($A73="","",VLOOKUP($A73,'Annex 2 EHV charges'!$D:$O,3,0))</f>
        <v/>
      </c>
      <c r="D73" s="71" t="str">
        <f>IF($A73="","",VLOOKUP($A73,'Annex 2 EHV charges'!$D:$O,4,0))</f>
        <v/>
      </c>
      <c r="E73" s="74" t="str">
        <f>IFERROR(IF(VLOOKUP($A73,'Annex 2 EHV charges'!$D:$O,9,FALSE)=0,"",VLOOKUP($A73,'Annex 2 EHV charges'!$D:$O,9,FALSE)),"")</f>
        <v/>
      </c>
      <c r="F73" s="75" t="str">
        <f>IFERROR(IF(VLOOKUP($A73,'Annex 2 EHV charges'!$D:$O,10,FALSE)=0,"",VLOOKUP($A73,'Annex 2 EHV charges'!$D:$O,10,FALSE)),"")</f>
        <v/>
      </c>
      <c r="G73" s="76" t="str">
        <f>IFERROR(IF(VLOOKUP($A73,'Annex 2 EHV charges'!$D:$O,11,FALSE)=0,"",VLOOKUP($A73,'Annex 2 EHV charges'!$D:$O,11,FALSE)),"")</f>
        <v/>
      </c>
      <c r="H73" s="76" t="str">
        <f>IFERROR(IF(VLOOKUP($A73,'Annex 2 EHV charges'!$D:$O,12,FALSE)=0,"",VLOOKUP($A73,'Annex 2 EHV charges'!$D:$O,12,FALSE)),"")</f>
        <v/>
      </c>
    </row>
    <row r="74" spans="1:8" ht="28.5" customHeight="1" x14ac:dyDescent="0.2">
      <c r="A74" s="77" t="str">
        <f t="array" ref="A74">IFERROR(INDEX('Annex 2 EHV charges'!$D$11:$D$12, MATCH(0, IF(ISBLANK('Annex 2 EHV charges'!$D$11:$D$12),1, COUNTIF(A$4:$A73, 'Annex 2 EHV charges'!$D$11:$D$12)), 0)),"")</f>
        <v/>
      </c>
      <c r="B74" s="72" t="str">
        <f>IF($A74="","",VLOOKUP($A74,'Annex 2 EHV charges'!$D:$O,2,0))</f>
        <v/>
      </c>
      <c r="C74" s="78" t="str">
        <f>IF($A74="","",VLOOKUP($A74,'Annex 2 EHV charges'!$D:$O,3,0))</f>
        <v/>
      </c>
      <c r="D74" s="71" t="str">
        <f>IF($A74="","",VLOOKUP($A74,'Annex 2 EHV charges'!$D:$O,4,0))</f>
        <v/>
      </c>
      <c r="E74" s="74" t="str">
        <f>IFERROR(IF(VLOOKUP($A74,'Annex 2 EHV charges'!$D:$O,9,FALSE)=0,"",VLOOKUP($A74,'Annex 2 EHV charges'!$D:$O,9,FALSE)),"")</f>
        <v/>
      </c>
      <c r="F74" s="75" t="str">
        <f>IFERROR(IF(VLOOKUP($A74,'Annex 2 EHV charges'!$D:$O,10,FALSE)=0,"",VLOOKUP($A74,'Annex 2 EHV charges'!$D:$O,10,FALSE)),"")</f>
        <v/>
      </c>
      <c r="G74" s="76" t="str">
        <f>IFERROR(IF(VLOOKUP($A74,'Annex 2 EHV charges'!$D:$O,11,FALSE)=0,"",VLOOKUP($A74,'Annex 2 EHV charges'!$D:$O,11,FALSE)),"")</f>
        <v/>
      </c>
      <c r="H74" s="76" t="str">
        <f>IFERROR(IF(VLOOKUP($A74,'Annex 2 EHV charges'!$D:$O,12,FALSE)=0,"",VLOOKUP($A74,'Annex 2 EHV charges'!$D:$O,12,FALSE)),"")</f>
        <v/>
      </c>
    </row>
    <row r="75" spans="1:8" ht="28.5" customHeight="1" x14ac:dyDescent="0.2">
      <c r="A75" s="77" t="str">
        <f t="array" ref="A75">IFERROR(INDEX('Annex 2 EHV charges'!$D$11:$D$12, MATCH(0, IF(ISBLANK('Annex 2 EHV charges'!$D$11:$D$12),1, COUNTIF(A$4:$A74, 'Annex 2 EHV charges'!$D$11:$D$12)), 0)),"")</f>
        <v/>
      </c>
      <c r="B75" s="72" t="str">
        <f>IF($A75="","",VLOOKUP($A75,'Annex 2 EHV charges'!$D:$O,2,0))</f>
        <v/>
      </c>
      <c r="C75" s="78" t="str">
        <f>IF($A75="","",VLOOKUP($A75,'Annex 2 EHV charges'!$D:$O,3,0))</f>
        <v/>
      </c>
      <c r="D75" s="71" t="str">
        <f>IF($A75="","",VLOOKUP($A75,'Annex 2 EHV charges'!$D:$O,4,0))</f>
        <v/>
      </c>
      <c r="E75" s="74" t="str">
        <f>IFERROR(IF(VLOOKUP($A75,'Annex 2 EHV charges'!$D:$O,9,FALSE)=0,"",VLOOKUP($A75,'Annex 2 EHV charges'!$D:$O,9,FALSE)),"")</f>
        <v/>
      </c>
      <c r="F75" s="75" t="str">
        <f>IFERROR(IF(VLOOKUP($A75,'Annex 2 EHV charges'!$D:$O,10,FALSE)=0,"",VLOOKUP($A75,'Annex 2 EHV charges'!$D:$O,10,FALSE)),"")</f>
        <v/>
      </c>
      <c r="G75" s="76" t="str">
        <f>IFERROR(IF(VLOOKUP($A75,'Annex 2 EHV charges'!$D:$O,11,FALSE)=0,"",VLOOKUP($A75,'Annex 2 EHV charges'!$D:$O,11,FALSE)),"")</f>
        <v/>
      </c>
      <c r="H75" s="76" t="str">
        <f>IFERROR(IF(VLOOKUP($A75,'Annex 2 EHV charges'!$D:$O,12,FALSE)=0,"",VLOOKUP($A75,'Annex 2 EHV charges'!$D:$O,12,FALSE)),"")</f>
        <v/>
      </c>
    </row>
    <row r="76" spans="1:8" ht="28.5" customHeight="1" x14ac:dyDescent="0.2">
      <c r="A76" s="77" t="str">
        <f t="array" ref="A76">IFERROR(INDEX('Annex 2 EHV charges'!$D$11:$D$12, MATCH(0, IF(ISBLANK('Annex 2 EHV charges'!$D$11:$D$12),1, COUNTIF(A$4:$A75, 'Annex 2 EHV charges'!$D$11:$D$12)), 0)),"")</f>
        <v/>
      </c>
      <c r="B76" s="72" t="str">
        <f>IF($A76="","",VLOOKUP($A76,'Annex 2 EHV charges'!$D:$O,2,0))</f>
        <v/>
      </c>
      <c r="C76" s="78" t="str">
        <f>IF($A76="","",VLOOKUP($A76,'Annex 2 EHV charges'!$D:$O,3,0))</f>
        <v/>
      </c>
      <c r="D76" s="71" t="str">
        <f>IF($A76="","",VLOOKUP($A76,'Annex 2 EHV charges'!$D:$O,4,0))</f>
        <v/>
      </c>
      <c r="E76" s="74" t="str">
        <f>IFERROR(IF(VLOOKUP($A76,'Annex 2 EHV charges'!$D:$O,9,FALSE)=0,"",VLOOKUP($A76,'Annex 2 EHV charges'!$D:$O,9,FALSE)),"")</f>
        <v/>
      </c>
      <c r="F76" s="75" t="str">
        <f>IFERROR(IF(VLOOKUP($A76,'Annex 2 EHV charges'!$D:$O,10,FALSE)=0,"",VLOOKUP($A76,'Annex 2 EHV charges'!$D:$O,10,FALSE)),"")</f>
        <v/>
      </c>
      <c r="G76" s="76" t="str">
        <f>IFERROR(IF(VLOOKUP($A76,'Annex 2 EHV charges'!$D:$O,11,FALSE)=0,"",VLOOKUP($A76,'Annex 2 EHV charges'!$D:$O,11,FALSE)),"")</f>
        <v/>
      </c>
      <c r="H76" s="76" t="str">
        <f>IFERROR(IF(VLOOKUP($A76,'Annex 2 EHV charges'!$D:$O,12,FALSE)=0,"",VLOOKUP($A76,'Annex 2 EHV charges'!$D:$O,12,FALSE)),"")</f>
        <v/>
      </c>
    </row>
    <row r="77" spans="1:8" ht="28.5" customHeight="1" x14ac:dyDescent="0.2">
      <c r="A77" s="77" t="str">
        <f t="array" ref="A77">IFERROR(INDEX('Annex 2 EHV charges'!$D$11:$D$12, MATCH(0, IF(ISBLANK('Annex 2 EHV charges'!$D$11:$D$12),1, COUNTIF(A$4:$A76, 'Annex 2 EHV charges'!$D$11:$D$12)), 0)),"")</f>
        <v/>
      </c>
      <c r="B77" s="72" t="str">
        <f>IF($A77="","",VLOOKUP($A77,'Annex 2 EHV charges'!$D:$O,2,0))</f>
        <v/>
      </c>
      <c r="C77" s="78" t="str">
        <f>IF($A77="","",VLOOKUP($A77,'Annex 2 EHV charges'!$D:$O,3,0))</f>
        <v/>
      </c>
      <c r="D77" s="71" t="str">
        <f>IF($A77="","",VLOOKUP($A77,'Annex 2 EHV charges'!$D:$O,4,0))</f>
        <v/>
      </c>
      <c r="E77" s="74" t="str">
        <f>IFERROR(IF(VLOOKUP($A77,'Annex 2 EHV charges'!$D:$O,9,FALSE)=0,"",VLOOKUP($A77,'Annex 2 EHV charges'!$D:$O,9,FALSE)),"")</f>
        <v/>
      </c>
      <c r="F77" s="75" t="str">
        <f>IFERROR(IF(VLOOKUP($A77,'Annex 2 EHV charges'!$D:$O,10,FALSE)=0,"",VLOOKUP($A77,'Annex 2 EHV charges'!$D:$O,10,FALSE)),"")</f>
        <v/>
      </c>
      <c r="G77" s="76" t="str">
        <f>IFERROR(IF(VLOOKUP($A77,'Annex 2 EHV charges'!$D:$O,11,FALSE)=0,"",VLOOKUP($A77,'Annex 2 EHV charges'!$D:$O,11,FALSE)),"")</f>
        <v/>
      </c>
      <c r="H77" s="76" t="str">
        <f>IFERROR(IF(VLOOKUP($A77,'Annex 2 EHV charges'!$D:$O,12,FALSE)=0,"",VLOOKUP($A77,'Annex 2 EHV charges'!$D:$O,12,FALSE)),"")</f>
        <v/>
      </c>
    </row>
    <row r="78" spans="1:8" ht="28.5" customHeight="1" x14ac:dyDescent="0.2">
      <c r="A78" s="77" t="str">
        <f t="array" ref="A78">IFERROR(INDEX('Annex 2 EHV charges'!$D$11:$D$12, MATCH(0, IF(ISBLANK('Annex 2 EHV charges'!$D$11:$D$12),1, COUNTIF(A$4:$A77, 'Annex 2 EHV charges'!$D$11:$D$12)), 0)),"")</f>
        <v/>
      </c>
      <c r="B78" s="72" t="str">
        <f>IF($A78="","",VLOOKUP($A78,'Annex 2 EHV charges'!$D:$O,2,0))</f>
        <v/>
      </c>
      <c r="C78" s="78" t="str">
        <f>IF($A78="","",VLOOKUP($A78,'Annex 2 EHV charges'!$D:$O,3,0))</f>
        <v/>
      </c>
      <c r="D78" s="71" t="str">
        <f>IF($A78="","",VLOOKUP($A78,'Annex 2 EHV charges'!$D:$O,4,0))</f>
        <v/>
      </c>
      <c r="E78" s="74" t="str">
        <f>IFERROR(IF(VLOOKUP($A78,'Annex 2 EHV charges'!$D:$O,9,FALSE)=0,"",VLOOKUP($A78,'Annex 2 EHV charges'!$D:$O,9,FALSE)),"")</f>
        <v/>
      </c>
      <c r="F78" s="75" t="str">
        <f>IFERROR(IF(VLOOKUP($A78,'Annex 2 EHV charges'!$D:$O,10,FALSE)=0,"",VLOOKUP($A78,'Annex 2 EHV charges'!$D:$O,10,FALSE)),"")</f>
        <v/>
      </c>
      <c r="G78" s="76" t="str">
        <f>IFERROR(IF(VLOOKUP($A78,'Annex 2 EHV charges'!$D:$O,11,FALSE)=0,"",VLOOKUP($A78,'Annex 2 EHV charges'!$D:$O,11,FALSE)),"")</f>
        <v/>
      </c>
      <c r="H78" s="76" t="str">
        <f>IFERROR(IF(VLOOKUP($A78,'Annex 2 EHV charges'!$D:$O,12,FALSE)=0,"",VLOOKUP($A78,'Annex 2 EHV charges'!$D:$O,12,FALSE)),"")</f>
        <v/>
      </c>
    </row>
    <row r="79" spans="1:8" ht="28.5" customHeight="1" x14ac:dyDescent="0.2">
      <c r="A79" s="77" t="str">
        <f t="array" ref="A79">IFERROR(INDEX('Annex 2 EHV charges'!$D$11:$D$12, MATCH(0, IF(ISBLANK('Annex 2 EHV charges'!$D$11:$D$12),1, COUNTIF(A$4:$A78, 'Annex 2 EHV charges'!$D$11:$D$12)), 0)),"")</f>
        <v/>
      </c>
      <c r="B79" s="72" t="str">
        <f>IF($A79="","",VLOOKUP($A79,'Annex 2 EHV charges'!$D:$O,2,0))</f>
        <v/>
      </c>
      <c r="C79" s="78" t="str">
        <f>IF($A79="","",VLOOKUP($A79,'Annex 2 EHV charges'!$D:$O,3,0))</f>
        <v/>
      </c>
      <c r="D79" s="71" t="str">
        <f>IF($A79="","",VLOOKUP($A79,'Annex 2 EHV charges'!$D:$O,4,0))</f>
        <v/>
      </c>
      <c r="E79" s="74" t="str">
        <f>IFERROR(IF(VLOOKUP($A79,'Annex 2 EHV charges'!$D:$O,9,FALSE)=0,"",VLOOKUP($A79,'Annex 2 EHV charges'!$D:$O,9,FALSE)),"")</f>
        <v/>
      </c>
      <c r="F79" s="75" t="str">
        <f>IFERROR(IF(VLOOKUP($A79,'Annex 2 EHV charges'!$D:$O,10,FALSE)=0,"",VLOOKUP($A79,'Annex 2 EHV charges'!$D:$O,10,FALSE)),"")</f>
        <v/>
      </c>
      <c r="G79" s="76" t="str">
        <f>IFERROR(IF(VLOOKUP($A79,'Annex 2 EHV charges'!$D:$O,11,FALSE)=0,"",VLOOKUP($A79,'Annex 2 EHV charges'!$D:$O,11,FALSE)),"")</f>
        <v/>
      </c>
      <c r="H79" s="76" t="str">
        <f>IFERROR(IF(VLOOKUP($A79,'Annex 2 EHV charges'!$D:$O,12,FALSE)=0,"",VLOOKUP($A79,'Annex 2 EHV charges'!$D:$O,12,FALSE)),"")</f>
        <v/>
      </c>
    </row>
    <row r="80" spans="1:8" ht="28.5" customHeight="1" x14ac:dyDescent="0.2">
      <c r="A80" s="77" t="str">
        <f t="array" ref="A80">IFERROR(INDEX('Annex 2 EHV charges'!$D$11:$D$12, MATCH(0, IF(ISBLANK('Annex 2 EHV charges'!$D$11:$D$12),1, COUNTIF(A$4:$A79, 'Annex 2 EHV charges'!$D$11:$D$12)), 0)),"")</f>
        <v/>
      </c>
      <c r="B80" s="72" t="str">
        <f>IF($A80="","",VLOOKUP($A80,'Annex 2 EHV charges'!$D:$O,2,0))</f>
        <v/>
      </c>
      <c r="C80" s="78" t="str">
        <f>IF($A80="","",VLOOKUP($A80,'Annex 2 EHV charges'!$D:$O,3,0))</f>
        <v/>
      </c>
      <c r="D80" s="71" t="str">
        <f>IF($A80="","",VLOOKUP($A80,'Annex 2 EHV charges'!$D:$O,4,0))</f>
        <v/>
      </c>
      <c r="E80" s="74" t="str">
        <f>IFERROR(IF(VLOOKUP($A80,'Annex 2 EHV charges'!$D:$O,9,FALSE)=0,"",VLOOKUP($A80,'Annex 2 EHV charges'!$D:$O,9,FALSE)),"")</f>
        <v/>
      </c>
      <c r="F80" s="75" t="str">
        <f>IFERROR(IF(VLOOKUP($A80,'Annex 2 EHV charges'!$D:$O,10,FALSE)=0,"",VLOOKUP($A80,'Annex 2 EHV charges'!$D:$O,10,FALSE)),"")</f>
        <v/>
      </c>
      <c r="G80" s="76" t="str">
        <f>IFERROR(IF(VLOOKUP($A80,'Annex 2 EHV charges'!$D:$O,11,FALSE)=0,"",VLOOKUP($A80,'Annex 2 EHV charges'!$D:$O,11,FALSE)),"")</f>
        <v/>
      </c>
      <c r="H80" s="76" t="str">
        <f>IFERROR(IF(VLOOKUP($A80,'Annex 2 EHV charges'!$D:$O,12,FALSE)=0,"",VLOOKUP($A80,'Annex 2 EHV charges'!$D:$O,12,FALSE)),"")</f>
        <v/>
      </c>
    </row>
    <row r="81" spans="1:8" ht="28.5" customHeight="1" x14ac:dyDescent="0.2">
      <c r="A81" s="77" t="str">
        <f t="array" ref="A81">IFERROR(INDEX('Annex 2 EHV charges'!$D$11:$D$12, MATCH(0, IF(ISBLANK('Annex 2 EHV charges'!$D$11:$D$12),1, COUNTIF(A$4:$A80, 'Annex 2 EHV charges'!$D$11:$D$12)), 0)),"")</f>
        <v/>
      </c>
      <c r="B81" s="72" t="str">
        <f>IF($A81="","",VLOOKUP($A81,'Annex 2 EHV charges'!$D:$O,2,0))</f>
        <v/>
      </c>
      <c r="C81" s="78" t="str">
        <f>IF($A81="","",VLOOKUP($A81,'Annex 2 EHV charges'!$D:$O,3,0))</f>
        <v/>
      </c>
      <c r="D81" s="71" t="str">
        <f>IF($A81="","",VLOOKUP($A81,'Annex 2 EHV charges'!$D:$O,4,0))</f>
        <v/>
      </c>
      <c r="E81" s="74" t="str">
        <f>IFERROR(IF(VLOOKUP($A81,'Annex 2 EHV charges'!$D:$O,9,FALSE)=0,"",VLOOKUP($A81,'Annex 2 EHV charges'!$D:$O,9,FALSE)),"")</f>
        <v/>
      </c>
      <c r="F81" s="75" t="str">
        <f>IFERROR(IF(VLOOKUP($A81,'Annex 2 EHV charges'!$D:$O,10,FALSE)=0,"",VLOOKUP($A81,'Annex 2 EHV charges'!$D:$O,10,FALSE)),"")</f>
        <v/>
      </c>
      <c r="G81" s="76" t="str">
        <f>IFERROR(IF(VLOOKUP($A81,'Annex 2 EHV charges'!$D:$O,11,FALSE)=0,"",VLOOKUP($A81,'Annex 2 EHV charges'!$D:$O,11,FALSE)),"")</f>
        <v/>
      </c>
      <c r="H81" s="76" t="str">
        <f>IFERROR(IF(VLOOKUP($A81,'Annex 2 EHV charges'!$D:$O,12,FALSE)=0,"",VLOOKUP($A81,'Annex 2 EHV charges'!$D:$O,12,FALSE)),"")</f>
        <v/>
      </c>
    </row>
    <row r="82" spans="1:8" ht="28.5" customHeight="1" x14ac:dyDescent="0.2">
      <c r="A82" s="77" t="str">
        <f t="array" ref="A82">IFERROR(INDEX('Annex 2 EHV charges'!$D$11:$D$12, MATCH(0, IF(ISBLANK('Annex 2 EHV charges'!$D$11:$D$12),1, COUNTIF(A$4:$A81, 'Annex 2 EHV charges'!$D$11:$D$12)), 0)),"")</f>
        <v/>
      </c>
      <c r="B82" s="72" t="str">
        <f>IF($A82="","",VLOOKUP($A82,'Annex 2 EHV charges'!$D:$O,2,0))</f>
        <v/>
      </c>
      <c r="C82" s="78" t="str">
        <f>IF($A82="","",VLOOKUP($A82,'Annex 2 EHV charges'!$D:$O,3,0))</f>
        <v/>
      </c>
      <c r="D82" s="71" t="str">
        <f>IF($A82="","",VLOOKUP($A82,'Annex 2 EHV charges'!$D:$O,4,0))</f>
        <v/>
      </c>
      <c r="E82" s="74" t="str">
        <f>IFERROR(IF(VLOOKUP($A82,'Annex 2 EHV charges'!$D:$O,9,FALSE)=0,"",VLOOKUP($A82,'Annex 2 EHV charges'!$D:$O,9,FALSE)),"")</f>
        <v/>
      </c>
      <c r="F82" s="75" t="str">
        <f>IFERROR(IF(VLOOKUP($A82,'Annex 2 EHV charges'!$D:$O,10,FALSE)=0,"",VLOOKUP($A82,'Annex 2 EHV charges'!$D:$O,10,FALSE)),"")</f>
        <v/>
      </c>
      <c r="G82" s="76" t="str">
        <f>IFERROR(IF(VLOOKUP($A82,'Annex 2 EHV charges'!$D:$O,11,FALSE)=0,"",VLOOKUP($A82,'Annex 2 EHV charges'!$D:$O,11,FALSE)),"")</f>
        <v/>
      </c>
      <c r="H82" s="76" t="str">
        <f>IFERROR(IF(VLOOKUP($A82,'Annex 2 EHV charges'!$D:$O,12,FALSE)=0,"",VLOOKUP($A82,'Annex 2 EHV charges'!$D:$O,12,FALSE)),"")</f>
        <v/>
      </c>
    </row>
    <row r="83" spans="1:8" ht="28.5" customHeight="1" x14ac:dyDescent="0.2">
      <c r="A83" s="77" t="str">
        <f t="array" ref="A83">IFERROR(INDEX('Annex 2 EHV charges'!$D$11:$D$12, MATCH(0, IF(ISBLANK('Annex 2 EHV charges'!$D$11:$D$12),1, COUNTIF(A$4:$A82, 'Annex 2 EHV charges'!$D$11:$D$12)), 0)),"")</f>
        <v/>
      </c>
      <c r="B83" s="72" t="str">
        <f>IF($A83="","",VLOOKUP($A83,'Annex 2 EHV charges'!$D:$O,2,0))</f>
        <v/>
      </c>
      <c r="C83" s="78" t="str">
        <f>IF($A83="","",VLOOKUP($A83,'Annex 2 EHV charges'!$D:$O,3,0))</f>
        <v/>
      </c>
      <c r="D83" s="71" t="str">
        <f>IF($A83="","",VLOOKUP($A83,'Annex 2 EHV charges'!$D:$O,4,0))</f>
        <v/>
      </c>
      <c r="E83" s="74" t="str">
        <f>IFERROR(IF(VLOOKUP($A83,'Annex 2 EHV charges'!$D:$O,9,FALSE)=0,"",VLOOKUP($A83,'Annex 2 EHV charges'!$D:$O,9,FALSE)),"")</f>
        <v/>
      </c>
      <c r="F83" s="75" t="str">
        <f>IFERROR(IF(VLOOKUP($A83,'Annex 2 EHV charges'!$D:$O,10,FALSE)=0,"",VLOOKUP($A83,'Annex 2 EHV charges'!$D:$O,10,FALSE)),"")</f>
        <v/>
      </c>
      <c r="G83" s="76" t="str">
        <f>IFERROR(IF(VLOOKUP($A83,'Annex 2 EHV charges'!$D:$O,11,FALSE)=0,"",VLOOKUP($A83,'Annex 2 EHV charges'!$D:$O,11,FALSE)),"")</f>
        <v/>
      </c>
      <c r="H83" s="76" t="str">
        <f>IFERROR(IF(VLOOKUP($A83,'Annex 2 EHV charges'!$D:$O,12,FALSE)=0,"",VLOOKUP($A83,'Annex 2 EHV charges'!$D:$O,12,FALSE)),"")</f>
        <v/>
      </c>
    </row>
    <row r="84" spans="1:8" ht="28.5" customHeight="1" x14ac:dyDescent="0.2">
      <c r="A84" s="77" t="str">
        <f t="array" ref="A84">IFERROR(INDEX('Annex 2 EHV charges'!$D$11:$D$12, MATCH(0, IF(ISBLANK('Annex 2 EHV charges'!$D$11:$D$12),1, COUNTIF(A$4:$A83, 'Annex 2 EHV charges'!$D$11:$D$12)), 0)),"")</f>
        <v/>
      </c>
      <c r="B84" s="72" t="str">
        <f>IF($A84="","",VLOOKUP($A84,'Annex 2 EHV charges'!$D:$O,2,0))</f>
        <v/>
      </c>
      <c r="C84" s="78" t="str">
        <f>IF($A84="","",VLOOKUP($A84,'Annex 2 EHV charges'!$D:$O,3,0))</f>
        <v/>
      </c>
      <c r="D84" s="71" t="str">
        <f>IF($A84="","",VLOOKUP($A84,'Annex 2 EHV charges'!$D:$O,4,0))</f>
        <v/>
      </c>
      <c r="E84" s="74" t="str">
        <f>IFERROR(IF(VLOOKUP($A84,'Annex 2 EHV charges'!$D:$O,9,FALSE)=0,"",VLOOKUP($A84,'Annex 2 EHV charges'!$D:$O,9,FALSE)),"")</f>
        <v/>
      </c>
      <c r="F84" s="75" t="str">
        <f>IFERROR(IF(VLOOKUP($A84,'Annex 2 EHV charges'!$D:$O,10,FALSE)=0,"",VLOOKUP($A84,'Annex 2 EHV charges'!$D:$O,10,FALSE)),"")</f>
        <v/>
      </c>
      <c r="G84" s="76" t="str">
        <f>IFERROR(IF(VLOOKUP($A84,'Annex 2 EHV charges'!$D:$O,11,FALSE)=0,"",VLOOKUP($A84,'Annex 2 EHV charges'!$D:$O,11,FALSE)),"")</f>
        <v/>
      </c>
      <c r="H84" s="76" t="str">
        <f>IFERROR(IF(VLOOKUP($A84,'Annex 2 EHV charges'!$D:$O,12,FALSE)=0,"",VLOOKUP($A84,'Annex 2 EHV charges'!$D:$O,12,FALSE)),"")</f>
        <v/>
      </c>
    </row>
    <row r="85" spans="1:8" ht="28.5" customHeight="1" x14ac:dyDescent="0.2">
      <c r="A85" s="77" t="str">
        <f t="array" ref="A85">IFERROR(INDEX('Annex 2 EHV charges'!$D$11:$D$12, MATCH(0, IF(ISBLANK('Annex 2 EHV charges'!$D$11:$D$12),1, COUNTIF(A$4:$A84, 'Annex 2 EHV charges'!$D$11:$D$12)), 0)),"")</f>
        <v/>
      </c>
      <c r="B85" s="72" t="str">
        <f>IF($A85="","",VLOOKUP($A85,'Annex 2 EHV charges'!$D:$O,2,0))</f>
        <v/>
      </c>
      <c r="C85" s="78" t="str">
        <f>IF($A85="","",VLOOKUP($A85,'Annex 2 EHV charges'!$D:$O,3,0))</f>
        <v/>
      </c>
      <c r="D85" s="71" t="str">
        <f>IF($A85="","",VLOOKUP($A85,'Annex 2 EHV charges'!$D:$O,4,0))</f>
        <v/>
      </c>
      <c r="E85" s="74" t="str">
        <f>IFERROR(IF(VLOOKUP($A85,'Annex 2 EHV charges'!$D:$O,9,FALSE)=0,"",VLOOKUP($A85,'Annex 2 EHV charges'!$D:$O,9,FALSE)),"")</f>
        <v/>
      </c>
      <c r="F85" s="75" t="str">
        <f>IFERROR(IF(VLOOKUP($A85,'Annex 2 EHV charges'!$D:$O,10,FALSE)=0,"",VLOOKUP($A85,'Annex 2 EHV charges'!$D:$O,10,FALSE)),"")</f>
        <v/>
      </c>
      <c r="G85" s="76" t="str">
        <f>IFERROR(IF(VLOOKUP($A85,'Annex 2 EHV charges'!$D:$O,11,FALSE)=0,"",VLOOKUP($A85,'Annex 2 EHV charges'!$D:$O,11,FALSE)),"")</f>
        <v/>
      </c>
      <c r="H85" s="76" t="str">
        <f>IFERROR(IF(VLOOKUP($A85,'Annex 2 EHV charges'!$D:$O,12,FALSE)=0,"",VLOOKUP($A85,'Annex 2 EHV charges'!$D:$O,12,FALSE)),"")</f>
        <v/>
      </c>
    </row>
    <row r="86" spans="1:8" ht="28.5" customHeight="1" x14ac:dyDescent="0.2">
      <c r="A86" s="77" t="str">
        <f t="array" ref="A86">IFERROR(INDEX('Annex 2 EHV charges'!$D$11:$D$12, MATCH(0, IF(ISBLANK('Annex 2 EHV charges'!$D$11:$D$12),1, COUNTIF(A$4:$A85, 'Annex 2 EHV charges'!$D$11:$D$12)), 0)),"")</f>
        <v/>
      </c>
      <c r="B86" s="72" t="str">
        <f>IF($A86="","",VLOOKUP($A86,'Annex 2 EHV charges'!$D:$O,2,0))</f>
        <v/>
      </c>
      <c r="C86" s="78" t="str">
        <f>IF($A86="","",VLOOKUP($A86,'Annex 2 EHV charges'!$D:$O,3,0))</f>
        <v/>
      </c>
      <c r="D86" s="71" t="str">
        <f>IF($A86="","",VLOOKUP($A86,'Annex 2 EHV charges'!$D:$O,4,0))</f>
        <v/>
      </c>
      <c r="E86" s="74" t="str">
        <f>IFERROR(IF(VLOOKUP($A86,'Annex 2 EHV charges'!$D:$O,9,FALSE)=0,"",VLOOKUP($A86,'Annex 2 EHV charges'!$D:$O,9,FALSE)),"")</f>
        <v/>
      </c>
      <c r="F86" s="75" t="str">
        <f>IFERROR(IF(VLOOKUP($A86,'Annex 2 EHV charges'!$D:$O,10,FALSE)=0,"",VLOOKUP($A86,'Annex 2 EHV charges'!$D:$O,10,FALSE)),"")</f>
        <v/>
      </c>
      <c r="G86" s="76" t="str">
        <f>IFERROR(IF(VLOOKUP($A86,'Annex 2 EHV charges'!$D:$O,11,FALSE)=0,"",VLOOKUP($A86,'Annex 2 EHV charges'!$D:$O,11,FALSE)),"")</f>
        <v/>
      </c>
      <c r="H86" s="76" t="str">
        <f>IFERROR(IF(VLOOKUP($A86,'Annex 2 EHV charges'!$D:$O,12,FALSE)=0,"",VLOOKUP($A86,'Annex 2 EHV charges'!$D:$O,12,FALSE)),"")</f>
        <v/>
      </c>
    </row>
    <row r="87" spans="1:8" ht="28.5" customHeight="1" x14ac:dyDescent="0.2">
      <c r="A87" s="77" t="str">
        <f t="array" ref="A87">IFERROR(INDEX('Annex 2 EHV charges'!$D$11:$D$12, MATCH(0, IF(ISBLANK('Annex 2 EHV charges'!$D$11:$D$12),1, COUNTIF(A$4:$A86, 'Annex 2 EHV charges'!$D$11:$D$12)), 0)),"")</f>
        <v/>
      </c>
      <c r="B87" s="72" t="str">
        <f>IF($A87="","",VLOOKUP($A87,'Annex 2 EHV charges'!$D:$O,2,0))</f>
        <v/>
      </c>
      <c r="C87" s="78" t="str">
        <f>IF($A87="","",VLOOKUP($A87,'Annex 2 EHV charges'!$D:$O,3,0))</f>
        <v/>
      </c>
      <c r="D87" s="71" t="str">
        <f>IF($A87="","",VLOOKUP($A87,'Annex 2 EHV charges'!$D:$O,4,0))</f>
        <v/>
      </c>
      <c r="E87" s="74" t="str">
        <f>IFERROR(IF(VLOOKUP($A87,'Annex 2 EHV charges'!$D:$O,9,FALSE)=0,"",VLOOKUP($A87,'Annex 2 EHV charges'!$D:$O,9,FALSE)),"")</f>
        <v/>
      </c>
      <c r="F87" s="75" t="str">
        <f>IFERROR(IF(VLOOKUP($A87,'Annex 2 EHV charges'!$D:$O,10,FALSE)=0,"",VLOOKUP($A87,'Annex 2 EHV charges'!$D:$O,10,FALSE)),"")</f>
        <v/>
      </c>
      <c r="G87" s="76" t="str">
        <f>IFERROR(IF(VLOOKUP($A87,'Annex 2 EHV charges'!$D:$O,11,FALSE)=0,"",VLOOKUP($A87,'Annex 2 EHV charges'!$D:$O,11,FALSE)),"")</f>
        <v/>
      </c>
      <c r="H87" s="76" t="str">
        <f>IFERROR(IF(VLOOKUP($A87,'Annex 2 EHV charges'!$D:$O,12,FALSE)=0,"",VLOOKUP($A87,'Annex 2 EHV charges'!$D:$O,12,FALSE)),"")</f>
        <v/>
      </c>
    </row>
    <row r="88" spans="1:8" ht="28.5" customHeight="1" x14ac:dyDescent="0.2">
      <c r="A88" s="77" t="str">
        <f t="array" ref="A88">IFERROR(INDEX('Annex 2 EHV charges'!$D$11:$D$12, MATCH(0, IF(ISBLANK('Annex 2 EHV charges'!$D$11:$D$12),1, COUNTIF(A$4:$A87, 'Annex 2 EHV charges'!$D$11:$D$12)), 0)),"")</f>
        <v/>
      </c>
      <c r="B88" s="72" t="str">
        <f>IF($A88="","",VLOOKUP($A88,'Annex 2 EHV charges'!$D:$O,2,0))</f>
        <v/>
      </c>
      <c r="C88" s="78" t="str">
        <f>IF($A88="","",VLOOKUP($A88,'Annex 2 EHV charges'!$D:$O,3,0))</f>
        <v/>
      </c>
      <c r="D88" s="71" t="str">
        <f>IF($A88="","",VLOOKUP($A88,'Annex 2 EHV charges'!$D:$O,4,0))</f>
        <v/>
      </c>
      <c r="E88" s="74" t="str">
        <f>IFERROR(IF(VLOOKUP($A88,'Annex 2 EHV charges'!$D:$O,9,FALSE)=0,"",VLOOKUP($A88,'Annex 2 EHV charges'!$D:$O,9,FALSE)),"")</f>
        <v/>
      </c>
      <c r="F88" s="75" t="str">
        <f>IFERROR(IF(VLOOKUP($A88,'Annex 2 EHV charges'!$D:$O,10,FALSE)=0,"",VLOOKUP($A88,'Annex 2 EHV charges'!$D:$O,10,FALSE)),"")</f>
        <v/>
      </c>
      <c r="G88" s="76" t="str">
        <f>IFERROR(IF(VLOOKUP($A88,'Annex 2 EHV charges'!$D:$O,11,FALSE)=0,"",VLOOKUP($A88,'Annex 2 EHV charges'!$D:$O,11,FALSE)),"")</f>
        <v/>
      </c>
      <c r="H88" s="76" t="str">
        <f>IFERROR(IF(VLOOKUP($A88,'Annex 2 EHV charges'!$D:$O,12,FALSE)=0,"",VLOOKUP($A88,'Annex 2 EHV charges'!$D:$O,12,FALSE)),"")</f>
        <v/>
      </c>
    </row>
    <row r="89" spans="1:8" ht="28.5" customHeight="1" x14ac:dyDescent="0.2">
      <c r="A89" s="77" t="str">
        <f t="array" ref="A89">IFERROR(INDEX('Annex 2 EHV charges'!$D$11:$D$12, MATCH(0, IF(ISBLANK('Annex 2 EHV charges'!$D$11:$D$12),1, COUNTIF(A$4:$A88, 'Annex 2 EHV charges'!$D$11:$D$12)), 0)),"")</f>
        <v/>
      </c>
      <c r="B89" s="72" t="str">
        <f>IF($A89="","",VLOOKUP($A89,'Annex 2 EHV charges'!$D:$O,2,0))</f>
        <v/>
      </c>
      <c r="C89" s="78" t="str">
        <f>IF($A89="","",VLOOKUP($A89,'Annex 2 EHV charges'!$D:$O,3,0))</f>
        <v/>
      </c>
      <c r="D89" s="71" t="str">
        <f>IF($A89="","",VLOOKUP($A89,'Annex 2 EHV charges'!$D:$O,4,0))</f>
        <v/>
      </c>
      <c r="E89" s="74" t="str">
        <f>IFERROR(IF(VLOOKUP($A89,'Annex 2 EHV charges'!$D:$O,9,FALSE)=0,"",VLOOKUP($A89,'Annex 2 EHV charges'!$D:$O,9,FALSE)),"")</f>
        <v/>
      </c>
      <c r="F89" s="75" t="str">
        <f>IFERROR(IF(VLOOKUP($A89,'Annex 2 EHV charges'!$D:$O,10,FALSE)=0,"",VLOOKUP($A89,'Annex 2 EHV charges'!$D:$O,10,FALSE)),"")</f>
        <v/>
      </c>
      <c r="G89" s="76" t="str">
        <f>IFERROR(IF(VLOOKUP($A89,'Annex 2 EHV charges'!$D:$O,11,FALSE)=0,"",VLOOKUP($A89,'Annex 2 EHV charges'!$D:$O,11,FALSE)),"")</f>
        <v/>
      </c>
      <c r="H89" s="76" t="str">
        <f>IFERROR(IF(VLOOKUP($A89,'Annex 2 EHV charges'!$D:$O,12,FALSE)=0,"",VLOOKUP($A89,'Annex 2 EHV charges'!$D:$O,12,FALSE)),"")</f>
        <v/>
      </c>
    </row>
    <row r="90" spans="1:8" ht="28.5" customHeight="1" x14ac:dyDescent="0.2">
      <c r="A90" s="77" t="str">
        <f t="array" ref="A90">IFERROR(INDEX('Annex 2 EHV charges'!$D$11:$D$12, MATCH(0, IF(ISBLANK('Annex 2 EHV charges'!$D$11:$D$12),1, COUNTIF(A$4:$A89, 'Annex 2 EHV charges'!$D$11:$D$12)), 0)),"")</f>
        <v/>
      </c>
      <c r="B90" s="72" t="str">
        <f>IF($A90="","",VLOOKUP($A90,'Annex 2 EHV charges'!$D:$O,2,0))</f>
        <v/>
      </c>
      <c r="C90" s="78" t="str">
        <f>IF($A90="","",VLOOKUP($A90,'Annex 2 EHV charges'!$D:$O,3,0))</f>
        <v/>
      </c>
      <c r="D90" s="71" t="str">
        <f>IF($A90="","",VLOOKUP($A90,'Annex 2 EHV charges'!$D:$O,4,0))</f>
        <v/>
      </c>
      <c r="E90" s="74" t="str">
        <f>IFERROR(IF(VLOOKUP($A90,'Annex 2 EHV charges'!$D:$O,9,FALSE)=0,"",VLOOKUP($A90,'Annex 2 EHV charges'!$D:$O,9,FALSE)),"")</f>
        <v/>
      </c>
      <c r="F90" s="75" t="str">
        <f>IFERROR(IF(VLOOKUP($A90,'Annex 2 EHV charges'!$D:$O,10,FALSE)=0,"",VLOOKUP($A90,'Annex 2 EHV charges'!$D:$O,10,FALSE)),"")</f>
        <v/>
      </c>
      <c r="G90" s="76" t="str">
        <f>IFERROR(IF(VLOOKUP($A90,'Annex 2 EHV charges'!$D:$O,11,FALSE)=0,"",VLOOKUP($A90,'Annex 2 EHV charges'!$D:$O,11,FALSE)),"")</f>
        <v/>
      </c>
      <c r="H90" s="76" t="str">
        <f>IFERROR(IF(VLOOKUP($A90,'Annex 2 EHV charges'!$D:$O,12,FALSE)=0,"",VLOOKUP($A90,'Annex 2 EHV charges'!$D:$O,12,FALSE)),"")</f>
        <v/>
      </c>
    </row>
    <row r="91" spans="1:8" ht="28.5" customHeight="1" x14ac:dyDescent="0.2">
      <c r="A91" s="77" t="str">
        <f t="array" ref="A91">IFERROR(INDEX('Annex 2 EHV charges'!$D$11:$D$12, MATCH(0, IF(ISBLANK('Annex 2 EHV charges'!$D$11:$D$12),1, COUNTIF(A$4:$A90, 'Annex 2 EHV charges'!$D$11:$D$12)), 0)),"")</f>
        <v/>
      </c>
      <c r="B91" s="72" t="str">
        <f>IF($A91="","",VLOOKUP($A91,'Annex 2 EHV charges'!$D:$O,2,0))</f>
        <v/>
      </c>
      <c r="C91" s="78" t="str">
        <f>IF($A91="","",VLOOKUP($A91,'Annex 2 EHV charges'!$D:$O,3,0))</f>
        <v/>
      </c>
      <c r="D91" s="71" t="str">
        <f>IF($A91="","",VLOOKUP($A91,'Annex 2 EHV charges'!$D:$O,4,0))</f>
        <v/>
      </c>
      <c r="E91" s="74" t="str">
        <f>IFERROR(IF(VLOOKUP($A91,'Annex 2 EHV charges'!$D:$O,9,FALSE)=0,"",VLOOKUP($A91,'Annex 2 EHV charges'!$D:$O,9,FALSE)),"")</f>
        <v/>
      </c>
      <c r="F91" s="75" t="str">
        <f>IFERROR(IF(VLOOKUP($A91,'Annex 2 EHV charges'!$D:$O,10,FALSE)=0,"",VLOOKUP($A91,'Annex 2 EHV charges'!$D:$O,10,FALSE)),"")</f>
        <v/>
      </c>
      <c r="G91" s="76" t="str">
        <f>IFERROR(IF(VLOOKUP($A91,'Annex 2 EHV charges'!$D:$O,11,FALSE)=0,"",VLOOKUP($A91,'Annex 2 EHV charges'!$D:$O,11,FALSE)),"")</f>
        <v/>
      </c>
      <c r="H91" s="76" t="str">
        <f>IFERROR(IF(VLOOKUP($A91,'Annex 2 EHV charges'!$D:$O,12,FALSE)=0,"",VLOOKUP($A91,'Annex 2 EHV charges'!$D:$O,12,FALSE)),"")</f>
        <v/>
      </c>
    </row>
    <row r="92" spans="1:8" ht="28.5" customHeight="1" x14ac:dyDescent="0.2">
      <c r="A92" s="77" t="str">
        <f t="array" ref="A92">IFERROR(INDEX('Annex 2 EHV charges'!$D$11:$D$12, MATCH(0, IF(ISBLANK('Annex 2 EHV charges'!$D$11:$D$12),1, COUNTIF(A$4:$A91, 'Annex 2 EHV charges'!$D$11:$D$12)), 0)),"")</f>
        <v/>
      </c>
      <c r="B92" s="72" t="str">
        <f>IF($A92="","",VLOOKUP($A92,'Annex 2 EHV charges'!$D:$O,2,0))</f>
        <v/>
      </c>
      <c r="C92" s="78" t="str">
        <f>IF($A92="","",VLOOKUP($A92,'Annex 2 EHV charges'!$D:$O,3,0))</f>
        <v/>
      </c>
      <c r="D92" s="71" t="str">
        <f>IF($A92="","",VLOOKUP($A92,'Annex 2 EHV charges'!$D:$O,4,0))</f>
        <v/>
      </c>
      <c r="E92" s="74" t="str">
        <f>IFERROR(IF(VLOOKUP($A92,'Annex 2 EHV charges'!$D:$O,9,FALSE)=0,"",VLOOKUP($A92,'Annex 2 EHV charges'!$D:$O,9,FALSE)),"")</f>
        <v/>
      </c>
      <c r="F92" s="75" t="str">
        <f>IFERROR(IF(VLOOKUP($A92,'Annex 2 EHV charges'!$D:$O,10,FALSE)=0,"",VLOOKUP($A92,'Annex 2 EHV charges'!$D:$O,10,FALSE)),"")</f>
        <v/>
      </c>
      <c r="G92" s="76" t="str">
        <f>IFERROR(IF(VLOOKUP($A92,'Annex 2 EHV charges'!$D:$O,11,FALSE)=0,"",VLOOKUP($A92,'Annex 2 EHV charges'!$D:$O,11,FALSE)),"")</f>
        <v/>
      </c>
      <c r="H92" s="76" t="str">
        <f>IFERROR(IF(VLOOKUP($A92,'Annex 2 EHV charges'!$D:$O,12,FALSE)=0,"",VLOOKUP($A92,'Annex 2 EHV charges'!$D:$O,12,FALSE)),"")</f>
        <v/>
      </c>
    </row>
    <row r="93" spans="1:8" ht="28.5" customHeight="1" x14ac:dyDescent="0.2">
      <c r="A93" s="77" t="str">
        <f t="array" ref="A93">IFERROR(INDEX('Annex 2 EHV charges'!$D$11:$D$12, MATCH(0, IF(ISBLANK('Annex 2 EHV charges'!$D$11:$D$12),1, COUNTIF(A$4:$A92, 'Annex 2 EHV charges'!$D$11:$D$12)), 0)),"")</f>
        <v/>
      </c>
      <c r="B93" s="72" t="str">
        <f>IF($A93="","",VLOOKUP($A93,'Annex 2 EHV charges'!$D:$O,2,0))</f>
        <v/>
      </c>
      <c r="C93" s="78" t="str">
        <f>IF($A93="","",VLOOKUP($A93,'Annex 2 EHV charges'!$D:$O,3,0))</f>
        <v/>
      </c>
      <c r="D93" s="71" t="str">
        <f>IF($A93="","",VLOOKUP($A93,'Annex 2 EHV charges'!$D:$O,4,0))</f>
        <v/>
      </c>
      <c r="E93" s="74" t="str">
        <f>IFERROR(IF(VLOOKUP($A93,'Annex 2 EHV charges'!$D:$O,9,FALSE)=0,"",VLOOKUP($A93,'Annex 2 EHV charges'!$D:$O,9,FALSE)),"")</f>
        <v/>
      </c>
      <c r="F93" s="75" t="str">
        <f>IFERROR(IF(VLOOKUP($A93,'Annex 2 EHV charges'!$D:$O,10,FALSE)=0,"",VLOOKUP($A93,'Annex 2 EHV charges'!$D:$O,10,FALSE)),"")</f>
        <v/>
      </c>
      <c r="G93" s="76" t="str">
        <f>IFERROR(IF(VLOOKUP($A93,'Annex 2 EHV charges'!$D:$O,11,FALSE)=0,"",VLOOKUP($A93,'Annex 2 EHV charges'!$D:$O,11,FALSE)),"")</f>
        <v/>
      </c>
      <c r="H93" s="76" t="str">
        <f>IFERROR(IF(VLOOKUP($A93,'Annex 2 EHV charges'!$D:$O,12,FALSE)=0,"",VLOOKUP($A93,'Annex 2 EHV charges'!$D:$O,12,FALSE)),"")</f>
        <v/>
      </c>
    </row>
    <row r="94" spans="1:8" ht="28.5" customHeight="1" x14ac:dyDescent="0.2">
      <c r="A94" s="77" t="str">
        <f t="array" ref="A94">IFERROR(INDEX('Annex 2 EHV charges'!$D$11:$D$12, MATCH(0, IF(ISBLANK('Annex 2 EHV charges'!$D$11:$D$12),1, COUNTIF(A$4:$A93, 'Annex 2 EHV charges'!$D$11:$D$12)), 0)),"")</f>
        <v/>
      </c>
      <c r="B94" s="72" t="str">
        <f>IF($A94="","",VLOOKUP($A94,'Annex 2 EHV charges'!$D:$O,2,0))</f>
        <v/>
      </c>
      <c r="C94" s="78" t="str">
        <f>IF($A94="","",VLOOKUP($A94,'Annex 2 EHV charges'!$D:$O,3,0))</f>
        <v/>
      </c>
      <c r="D94" s="71" t="str">
        <f>IF($A94="","",VLOOKUP($A94,'Annex 2 EHV charges'!$D:$O,4,0))</f>
        <v/>
      </c>
      <c r="E94" s="74" t="str">
        <f>IFERROR(IF(VLOOKUP($A94,'Annex 2 EHV charges'!$D:$O,9,FALSE)=0,"",VLOOKUP($A94,'Annex 2 EHV charges'!$D:$O,9,FALSE)),"")</f>
        <v/>
      </c>
      <c r="F94" s="75" t="str">
        <f>IFERROR(IF(VLOOKUP($A94,'Annex 2 EHV charges'!$D:$O,10,FALSE)=0,"",VLOOKUP($A94,'Annex 2 EHV charges'!$D:$O,10,FALSE)),"")</f>
        <v/>
      </c>
      <c r="G94" s="76" t="str">
        <f>IFERROR(IF(VLOOKUP($A94,'Annex 2 EHV charges'!$D:$O,11,FALSE)=0,"",VLOOKUP($A94,'Annex 2 EHV charges'!$D:$O,11,FALSE)),"")</f>
        <v/>
      </c>
      <c r="H94" s="76" t="str">
        <f>IFERROR(IF(VLOOKUP($A94,'Annex 2 EHV charges'!$D:$O,12,FALSE)=0,"",VLOOKUP($A94,'Annex 2 EHV charges'!$D:$O,12,FALSE)),"")</f>
        <v/>
      </c>
    </row>
    <row r="95" spans="1:8" ht="28.5" customHeight="1" x14ac:dyDescent="0.2">
      <c r="A95" s="77" t="str">
        <f t="array" ref="A95">IFERROR(INDEX('Annex 2 EHV charges'!$D$11:$D$12, MATCH(0, IF(ISBLANK('Annex 2 EHV charges'!$D$11:$D$12),1, COUNTIF(A$4:$A94, 'Annex 2 EHV charges'!$D$11:$D$12)), 0)),"")</f>
        <v/>
      </c>
      <c r="B95" s="72" t="str">
        <f>IF($A95="","",VLOOKUP($A95,'Annex 2 EHV charges'!$D:$O,2,0))</f>
        <v/>
      </c>
      <c r="C95" s="78" t="str">
        <f>IF($A95="","",VLOOKUP($A95,'Annex 2 EHV charges'!$D:$O,3,0))</f>
        <v/>
      </c>
      <c r="D95" s="71" t="str">
        <f>IF($A95="","",VLOOKUP($A95,'Annex 2 EHV charges'!$D:$O,4,0))</f>
        <v/>
      </c>
      <c r="E95" s="74" t="str">
        <f>IFERROR(IF(VLOOKUP($A95,'Annex 2 EHV charges'!$D:$O,9,FALSE)=0,"",VLOOKUP($A95,'Annex 2 EHV charges'!$D:$O,9,FALSE)),"")</f>
        <v/>
      </c>
      <c r="F95" s="75" t="str">
        <f>IFERROR(IF(VLOOKUP($A95,'Annex 2 EHV charges'!$D:$O,10,FALSE)=0,"",VLOOKUP($A95,'Annex 2 EHV charges'!$D:$O,10,FALSE)),"")</f>
        <v/>
      </c>
      <c r="G95" s="76" t="str">
        <f>IFERROR(IF(VLOOKUP($A95,'Annex 2 EHV charges'!$D:$O,11,FALSE)=0,"",VLOOKUP($A95,'Annex 2 EHV charges'!$D:$O,11,FALSE)),"")</f>
        <v/>
      </c>
      <c r="H95" s="76" t="str">
        <f>IFERROR(IF(VLOOKUP($A95,'Annex 2 EHV charges'!$D:$O,12,FALSE)=0,"",VLOOKUP($A95,'Annex 2 EHV charges'!$D:$O,12,FALSE)),"")</f>
        <v/>
      </c>
    </row>
    <row r="96" spans="1:8" ht="28.5" customHeight="1" x14ac:dyDescent="0.2">
      <c r="A96" s="77" t="str">
        <f t="array" ref="A96">IFERROR(INDEX('Annex 2 EHV charges'!$D$11:$D$12, MATCH(0, IF(ISBLANK('Annex 2 EHV charges'!$D$11:$D$12),1, COUNTIF(A$4:$A95, 'Annex 2 EHV charges'!$D$11:$D$12)), 0)),"")</f>
        <v/>
      </c>
      <c r="B96" s="72" t="str">
        <f>IF($A96="","",VLOOKUP($A96,'Annex 2 EHV charges'!$D:$O,2,0))</f>
        <v/>
      </c>
      <c r="C96" s="78" t="str">
        <f>IF($A96="","",VLOOKUP($A96,'Annex 2 EHV charges'!$D:$O,3,0))</f>
        <v/>
      </c>
      <c r="D96" s="71" t="str">
        <f>IF($A96="","",VLOOKUP($A96,'Annex 2 EHV charges'!$D:$O,4,0))</f>
        <v/>
      </c>
      <c r="E96" s="74" t="str">
        <f>IFERROR(IF(VLOOKUP($A96,'Annex 2 EHV charges'!$D:$O,9,FALSE)=0,"",VLOOKUP($A96,'Annex 2 EHV charges'!$D:$O,9,FALSE)),"")</f>
        <v/>
      </c>
      <c r="F96" s="75" t="str">
        <f>IFERROR(IF(VLOOKUP($A96,'Annex 2 EHV charges'!$D:$O,10,FALSE)=0,"",VLOOKUP($A96,'Annex 2 EHV charges'!$D:$O,10,FALSE)),"")</f>
        <v/>
      </c>
      <c r="G96" s="76" t="str">
        <f>IFERROR(IF(VLOOKUP($A96,'Annex 2 EHV charges'!$D:$O,11,FALSE)=0,"",VLOOKUP($A96,'Annex 2 EHV charges'!$D:$O,11,FALSE)),"")</f>
        <v/>
      </c>
      <c r="H96" s="76" t="str">
        <f>IFERROR(IF(VLOOKUP($A96,'Annex 2 EHV charges'!$D:$O,12,FALSE)=0,"",VLOOKUP($A96,'Annex 2 EHV charges'!$D:$O,12,FALSE)),"")</f>
        <v/>
      </c>
    </row>
    <row r="97" spans="1:8" ht="28.5" customHeight="1" x14ac:dyDescent="0.2">
      <c r="A97" s="77" t="str">
        <f t="array" ref="A97">IFERROR(INDEX('Annex 2 EHV charges'!$D$11:$D$12, MATCH(0, IF(ISBLANK('Annex 2 EHV charges'!$D$11:$D$12),1, COUNTIF(A$4:$A96, 'Annex 2 EHV charges'!$D$11:$D$12)), 0)),"")</f>
        <v/>
      </c>
      <c r="B97" s="72" t="str">
        <f>IF($A97="","",VLOOKUP($A97,'Annex 2 EHV charges'!$D:$O,2,0))</f>
        <v/>
      </c>
      <c r="C97" s="78" t="str">
        <f>IF($A97="","",VLOOKUP($A97,'Annex 2 EHV charges'!$D:$O,3,0))</f>
        <v/>
      </c>
      <c r="D97" s="71" t="str">
        <f>IF($A97="","",VLOOKUP($A97,'Annex 2 EHV charges'!$D:$O,4,0))</f>
        <v/>
      </c>
      <c r="E97" s="74" t="str">
        <f>IFERROR(IF(VLOOKUP($A97,'Annex 2 EHV charges'!$D:$O,9,FALSE)=0,"",VLOOKUP($A97,'Annex 2 EHV charges'!$D:$O,9,FALSE)),"")</f>
        <v/>
      </c>
      <c r="F97" s="75" t="str">
        <f>IFERROR(IF(VLOOKUP($A97,'Annex 2 EHV charges'!$D:$O,10,FALSE)=0,"",VLOOKUP($A97,'Annex 2 EHV charges'!$D:$O,10,FALSE)),"")</f>
        <v/>
      </c>
      <c r="G97" s="76" t="str">
        <f>IFERROR(IF(VLOOKUP($A97,'Annex 2 EHV charges'!$D:$O,11,FALSE)=0,"",VLOOKUP($A97,'Annex 2 EHV charges'!$D:$O,11,FALSE)),"")</f>
        <v/>
      </c>
      <c r="H97" s="76" t="str">
        <f>IFERROR(IF(VLOOKUP($A97,'Annex 2 EHV charges'!$D:$O,12,FALSE)=0,"",VLOOKUP($A97,'Annex 2 EHV charges'!$D:$O,12,FALSE)),"")</f>
        <v/>
      </c>
    </row>
    <row r="98" spans="1:8" ht="28.5" customHeight="1" x14ac:dyDescent="0.2">
      <c r="A98" s="77" t="str">
        <f t="array" ref="A98">IFERROR(INDEX('Annex 2 EHV charges'!$D$11:$D$12, MATCH(0, IF(ISBLANK('Annex 2 EHV charges'!$D$11:$D$12),1, COUNTIF(A$4:$A97, 'Annex 2 EHV charges'!$D$11:$D$12)), 0)),"")</f>
        <v/>
      </c>
      <c r="B98" s="72" t="str">
        <f>IF($A98="","",VLOOKUP($A98,'Annex 2 EHV charges'!$D:$O,2,0))</f>
        <v/>
      </c>
      <c r="C98" s="78" t="str">
        <f>IF($A98="","",VLOOKUP($A98,'Annex 2 EHV charges'!$D:$O,3,0))</f>
        <v/>
      </c>
      <c r="D98" s="71" t="str">
        <f>IF($A98="","",VLOOKUP($A98,'Annex 2 EHV charges'!$D:$O,4,0))</f>
        <v/>
      </c>
      <c r="E98" s="74" t="str">
        <f>IFERROR(IF(VLOOKUP($A98,'Annex 2 EHV charges'!$D:$O,9,FALSE)=0,"",VLOOKUP($A98,'Annex 2 EHV charges'!$D:$O,9,FALSE)),"")</f>
        <v/>
      </c>
      <c r="F98" s="75" t="str">
        <f>IFERROR(IF(VLOOKUP($A98,'Annex 2 EHV charges'!$D:$O,10,FALSE)=0,"",VLOOKUP($A98,'Annex 2 EHV charges'!$D:$O,10,FALSE)),"")</f>
        <v/>
      </c>
      <c r="G98" s="76" t="str">
        <f>IFERROR(IF(VLOOKUP($A98,'Annex 2 EHV charges'!$D:$O,11,FALSE)=0,"",VLOOKUP($A98,'Annex 2 EHV charges'!$D:$O,11,FALSE)),"")</f>
        <v/>
      </c>
      <c r="H98" s="76" t="str">
        <f>IFERROR(IF(VLOOKUP($A98,'Annex 2 EHV charges'!$D:$O,12,FALSE)=0,"",VLOOKUP($A98,'Annex 2 EHV charges'!$D:$O,12,FALSE)),"")</f>
        <v/>
      </c>
    </row>
    <row r="99" spans="1:8" ht="28.5" customHeight="1" x14ac:dyDescent="0.2">
      <c r="A99" s="77" t="str">
        <f t="array" ref="A99">IFERROR(INDEX('Annex 2 EHV charges'!$D$11:$D$12, MATCH(0, IF(ISBLANK('Annex 2 EHV charges'!$D$11:$D$12),1, COUNTIF(A$4:$A98, 'Annex 2 EHV charges'!$D$11:$D$12)), 0)),"")</f>
        <v/>
      </c>
      <c r="B99" s="72" t="str">
        <f>IF($A99="","",VLOOKUP($A99,'Annex 2 EHV charges'!$D:$O,2,0))</f>
        <v/>
      </c>
      <c r="C99" s="78" t="str">
        <f>IF($A99="","",VLOOKUP($A99,'Annex 2 EHV charges'!$D:$O,3,0))</f>
        <v/>
      </c>
      <c r="D99" s="71" t="str">
        <f>IF($A99="","",VLOOKUP($A99,'Annex 2 EHV charges'!$D:$O,4,0))</f>
        <v/>
      </c>
      <c r="E99" s="74" t="str">
        <f>IFERROR(IF(VLOOKUP($A99,'Annex 2 EHV charges'!$D:$O,9,FALSE)=0,"",VLOOKUP($A99,'Annex 2 EHV charges'!$D:$O,9,FALSE)),"")</f>
        <v/>
      </c>
      <c r="F99" s="75" t="str">
        <f>IFERROR(IF(VLOOKUP($A99,'Annex 2 EHV charges'!$D:$O,10,FALSE)=0,"",VLOOKUP($A99,'Annex 2 EHV charges'!$D:$O,10,FALSE)),"")</f>
        <v/>
      </c>
      <c r="G99" s="76" t="str">
        <f>IFERROR(IF(VLOOKUP($A99,'Annex 2 EHV charges'!$D:$O,11,FALSE)=0,"",VLOOKUP($A99,'Annex 2 EHV charges'!$D:$O,11,FALSE)),"")</f>
        <v/>
      </c>
      <c r="H99" s="76" t="str">
        <f>IFERROR(IF(VLOOKUP($A99,'Annex 2 EHV charges'!$D:$O,12,FALSE)=0,"",VLOOKUP($A99,'Annex 2 EHV charges'!$D:$O,12,FALSE)),"")</f>
        <v/>
      </c>
    </row>
    <row r="100" spans="1:8" ht="28.5" customHeight="1" x14ac:dyDescent="0.2">
      <c r="A100" s="77" t="str">
        <f t="array" ref="A100">IFERROR(INDEX('Annex 2 EHV charges'!$D$11:$D$12, MATCH(0, IF(ISBLANK('Annex 2 EHV charges'!$D$11:$D$12),1, COUNTIF(A$4:$A99, 'Annex 2 EHV charges'!$D$11:$D$12)), 0)),"")</f>
        <v/>
      </c>
      <c r="B100" s="72" t="str">
        <f>IF($A100="","",VLOOKUP($A100,'Annex 2 EHV charges'!$D:$O,2,0))</f>
        <v/>
      </c>
      <c r="C100" s="78" t="str">
        <f>IF($A100="","",VLOOKUP($A100,'Annex 2 EHV charges'!$D:$O,3,0))</f>
        <v/>
      </c>
      <c r="D100" s="71" t="str">
        <f>IF($A100="","",VLOOKUP($A100,'Annex 2 EHV charges'!$D:$O,4,0))</f>
        <v/>
      </c>
      <c r="E100" s="74" t="str">
        <f>IFERROR(IF(VLOOKUP($A100,'Annex 2 EHV charges'!$D:$O,9,FALSE)=0,"",VLOOKUP($A100,'Annex 2 EHV charges'!$D:$O,9,FALSE)),"")</f>
        <v/>
      </c>
      <c r="F100" s="75" t="str">
        <f>IFERROR(IF(VLOOKUP($A100,'Annex 2 EHV charges'!$D:$O,10,FALSE)=0,"",VLOOKUP($A100,'Annex 2 EHV charges'!$D:$O,10,FALSE)),"")</f>
        <v/>
      </c>
      <c r="G100" s="76" t="str">
        <f>IFERROR(IF(VLOOKUP($A100,'Annex 2 EHV charges'!$D:$O,11,FALSE)=0,"",VLOOKUP($A100,'Annex 2 EHV charges'!$D:$O,11,FALSE)),"")</f>
        <v/>
      </c>
      <c r="H100" s="76" t="str">
        <f>IFERROR(IF(VLOOKUP($A100,'Annex 2 EHV charges'!$D:$O,12,FALSE)=0,"",VLOOKUP($A100,'Annex 2 EHV charges'!$D:$O,12,FALSE)),"")</f>
        <v/>
      </c>
    </row>
    <row r="101" spans="1:8" ht="28.5" customHeight="1" x14ac:dyDescent="0.2">
      <c r="A101" s="77" t="str">
        <f t="array" ref="A101">IFERROR(INDEX('Annex 2 EHV charges'!$D$11:$D$12, MATCH(0, IF(ISBLANK('Annex 2 EHV charges'!$D$11:$D$12),1, COUNTIF(A$4:$A100, 'Annex 2 EHV charges'!$D$11:$D$12)), 0)),"")</f>
        <v/>
      </c>
      <c r="B101" s="72" t="str">
        <f>IF($A101="","",VLOOKUP($A101,'Annex 2 EHV charges'!$D:$O,2,0))</f>
        <v/>
      </c>
      <c r="C101" s="78" t="str">
        <f>IF($A101="","",VLOOKUP($A101,'Annex 2 EHV charges'!$D:$O,3,0))</f>
        <v/>
      </c>
      <c r="D101" s="71" t="str">
        <f>IF($A101="","",VLOOKUP($A101,'Annex 2 EHV charges'!$D:$O,4,0))</f>
        <v/>
      </c>
      <c r="E101" s="74" t="str">
        <f>IFERROR(IF(VLOOKUP($A101,'Annex 2 EHV charges'!$D:$O,9,FALSE)=0,"",VLOOKUP($A101,'Annex 2 EHV charges'!$D:$O,9,FALSE)),"")</f>
        <v/>
      </c>
      <c r="F101" s="75" t="str">
        <f>IFERROR(IF(VLOOKUP($A101,'Annex 2 EHV charges'!$D:$O,10,FALSE)=0,"",VLOOKUP($A101,'Annex 2 EHV charges'!$D:$O,10,FALSE)),"")</f>
        <v/>
      </c>
      <c r="G101" s="76" t="str">
        <f>IFERROR(IF(VLOOKUP($A101,'Annex 2 EHV charges'!$D:$O,11,FALSE)=0,"",VLOOKUP($A101,'Annex 2 EHV charges'!$D:$O,11,FALSE)),"")</f>
        <v/>
      </c>
      <c r="H101" s="76" t="str">
        <f>IFERROR(IF(VLOOKUP($A101,'Annex 2 EHV charges'!$D:$O,12,FALSE)=0,"",VLOOKUP($A101,'Annex 2 EHV charges'!$D:$O,12,FALSE)),"")</f>
        <v/>
      </c>
    </row>
    <row r="102" spans="1:8" ht="28.5" customHeight="1" x14ac:dyDescent="0.2">
      <c r="A102" s="77" t="str">
        <f t="array" ref="A102">IFERROR(INDEX('Annex 2 EHV charges'!$D$11:$D$12, MATCH(0, IF(ISBLANK('Annex 2 EHV charges'!$D$11:$D$12),1, COUNTIF(A$4:$A101, 'Annex 2 EHV charges'!$D$11:$D$12)), 0)),"")</f>
        <v/>
      </c>
      <c r="B102" s="72" t="str">
        <f>IF($A102="","",VLOOKUP($A102,'Annex 2 EHV charges'!$D:$O,2,0))</f>
        <v/>
      </c>
      <c r="C102" s="78" t="str">
        <f>IF($A102="","",VLOOKUP($A102,'Annex 2 EHV charges'!$D:$O,3,0))</f>
        <v/>
      </c>
      <c r="D102" s="71" t="str">
        <f>IF($A102="","",VLOOKUP($A102,'Annex 2 EHV charges'!$D:$O,4,0))</f>
        <v/>
      </c>
      <c r="E102" s="74" t="str">
        <f>IFERROR(IF(VLOOKUP($A102,'Annex 2 EHV charges'!$D:$O,9,FALSE)=0,"",VLOOKUP($A102,'Annex 2 EHV charges'!$D:$O,9,FALSE)),"")</f>
        <v/>
      </c>
      <c r="F102" s="75" t="str">
        <f>IFERROR(IF(VLOOKUP($A102,'Annex 2 EHV charges'!$D:$O,10,FALSE)=0,"",VLOOKUP($A102,'Annex 2 EHV charges'!$D:$O,10,FALSE)),"")</f>
        <v/>
      </c>
      <c r="G102" s="76" t="str">
        <f>IFERROR(IF(VLOOKUP($A102,'Annex 2 EHV charges'!$D:$O,11,FALSE)=0,"",VLOOKUP($A102,'Annex 2 EHV charges'!$D:$O,11,FALSE)),"")</f>
        <v/>
      </c>
      <c r="H102" s="76" t="str">
        <f>IFERROR(IF(VLOOKUP($A102,'Annex 2 EHV charges'!$D:$O,12,FALSE)=0,"",VLOOKUP($A102,'Annex 2 EHV charges'!$D:$O,12,FALSE)),"")</f>
        <v/>
      </c>
    </row>
    <row r="103" spans="1:8" ht="28.5" customHeight="1" x14ac:dyDescent="0.2">
      <c r="A103" s="77" t="str">
        <f t="array" ref="A103">IFERROR(INDEX('Annex 2 EHV charges'!$D$11:$D$12, MATCH(0, IF(ISBLANK('Annex 2 EHV charges'!$D$11:$D$12),1, COUNTIF(A$4:$A102, 'Annex 2 EHV charges'!$D$11:$D$12)), 0)),"")</f>
        <v/>
      </c>
      <c r="B103" s="72" t="str">
        <f>IF($A103="","",VLOOKUP($A103,'Annex 2 EHV charges'!$D:$O,2,0))</f>
        <v/>
      </c>
      <c r="C103" s="78" t="str">
        <f>IF($A103="","",VLOOKUP($A103,'Annex 2 EHV charges'!$D:$O,3,0))</f>
        <v/>
      </c>
      <c r="D103" s="71" t="str">
        <f>IF($A103="","",VLOOKUP($A103,'Annex 2 EHV charges'!$D:$O,4,0))</f>
        <v/>
      </c>
      <c r="E103" s="74" t="str">
        <f>IFERROR(IF(VLOOKUP($A103,'Annex 2 EHV charges'!$D:$O,9,FALSE)=0,"",VLOOKUP($A103,'Annex 2 EHV charges'!$D:$O,9,FALSE)),"")</f>
        <v/>
      </c>
      <c r="F103" s="75" t="str">
        <f>IFERROR(IF(VLOOKUP($A103,'Annex 2 EHV charges'!$D:$O,10,FALSE)=0,"",VLOOKUP($A103,'Annex 2 EHV charges'!$D:$O,10,FALSE)),"")</f>
        <v/>
      </c>
      <c r="G103" s="76" t="str">
        <f>IFERROR(IF(VLOOKUP($A103,'Annex 2 EHV charges'!$D:$O,11,FALSE)=0,"",VLOOKUP($A103,'Annex 2 EHV charges'!$D:$O,11,FALSE)),"")</f>
        <v/>
      </c>
      <c r="H103" s="76" t="str">
        <f>IFERROR(IF(VLOOKUP($A103,'Annex 2 EHV charges'!$D:$O,12,FALSE)=0,"",VLOOKUP($A103,'Annex 2 EHV charges'!$D:$O,12,FALSE)),"")</f>
        <v/>
      </c>
    </row>
    <row r="104" spans="1:8" ht="28.5" customHeight="1" x14ac:dyDescent="0.2">
      <c r="A104" s="77" t="str">
        <f t="array" ref="A104">IFERROR(INDEX('Annex 2 EHV charges'!$D$11:$D$12, MATCH(0, IF(ISBLANK('Annex 2 EHV charges'!$D$11:$D$12),1, COUNTIF(A$4:$A103, 'Annex 2 EHV charges'!$D$11:$D$12)), 0)),"")</f>
        <v/>
      </c>
      <c r="B104" s="72" t="str">
        <f>IF($A104="","",VLOOKUP($A104,'Annex 2 EHV charges'!$D:$O,2,0))</f>
        <v/>
      </c>
      <c r="C104" s="78" t="str">
        <f>IF($A104="","",VLOOKUP($A104,'Annex 2 EHV charges'!$D:$O,3,0))</f>
        <v/>
      </c>
      <c r="D104" s="71" t="str">
        <f>IF($A104="","",VLOOKUP($A104,'Annex 2 EHV charges'!$D:$O,4,0))</f>
        <v/>
      </c>
      <c r="E104" s="74" t="str">
        <f>IFERROR(IF(VLOOKUP($A104,'Annex 2 EHV charges'!$D:$O,9,FALSE)=0,"",VLOOKUP($A104,'Annex 2 EHV charges'!$D:$O,9,FALSE)),"")</f>
        <v/>
      </c>
      <c r="F104" s="75" t="str">
        <f>IFERROR(IF(VLOOKUP($A104,'Annex 2 EHV charges'!$D:$O,10,FALSE)=0,"",VLOOKUP($A104,'Annex 2 EHV charges'!$D:$O,10,FALSE)),"")</f>
        <v/>
      </c>
      <c r="G104" s="76" t="str">
        <f>IFERROR(IF(VLOOKUP($A104,'Annex 2 EHV charges'!$D:$O,11,FALSE)=0,"",VLOOKUP($A104,'Annex 2 EHV charges'!$D:$O,11,FALSE)),"")</f>
        <v/>
      </c>
      <c r="H104" s="76" t="str">
        <f>IFERROR(IF(VLOOKUP($A104,'Annex 2 EHV charges'!$D:$O,12,FALSE)=0,"",VLOOKUP($A104,'Annex 2 EHV charges'!$D:$O,12,FALSE)),"")</f>
        <v/>
      </c>
    </row>
    <row r="105" spans="1:8" ht="28.5" customHeight="1" x14ac:dyDescent="0.2">
      <c r="A105" s="77" t="str">
        <f t="array" ref="A105">IFERROR(INDEX('Annex 2 EHV charges'!$D$11:$D$12, MATCH(0, IF(ISBLANK('Annex 2 EHV charges'!$D$11:$D$12),1, COUNTIF(A$4:$A104, 'Annex 2 EHV charges'!$D$11:$D$12)), 0)),"")</f>
        <v/>
      </c>
      <c r="B105" s="72" t="str">
        <f>IF($A105="","",VLOOKUP($A105,'Annex 2 EHV charges'!$D:$O,2,0))</f>
        <v/>
      </c>
      <c r="C105" s="78" t="str">
        <f>IF($A105="","",VLOOKUP($A105,'Annex 2 EHV charges'!$D:$O,3,0))</f>
        <v/>
      </c>
      <c r="D105" s="71" t="str">
        <f>IF($A105="","",VLOOKUP($A105,'Annex 2 EHV charges'!$D:$O,4,0))</f>
        <v/>
      </c>
      <c r="E105" s="74" t="str">
        <f>IFERROR(IF(VLOOKUP($A105,'Annex 2 EHV charges'!$D:$O,9,FALSE)=0,"",VLOOKUP($A105,'Annex 2 EHV charges'!$D:$O,9,FALSE)),"")</f>
        <v/>
      </c>
      <c r="F105" s="75" t="str">
        <f>IFERROR(IF(VLOOKUP($A105,'Annex 2 EHV charges'!$D:$O,10,FALSE)=0,"",VLOOKUP($A105,'Annex 2 EHV charges'!$D:$O,10,FALSE)),"")</f>
        <v/>
      </c>
      <c r="G105" s="76" t="str">
        <f>IFERROR(IF(VLOOKUP($A105,'Annex 2 EHV charges'!$D:$O,11,FALSE)=0,"",VLOOKUP($A105,'Annex 2 EHV charges'!$D:$O,11,FALSE)),"")</f>
        <v/>
      </c>
      <c r="H105" s="76" t="str">
        <f>IFERROR(IF(VLOOKUP($A105,'Annex 2 EHV charges'!$D:$O,12,FALSE)=0,"",VLOOKUP($A105,'Annex 2 EHV charges'!$D:$O,12,FALSE)),"")</f>
        <v/>
      </c>
    </row>
    <row r="106" spans="1:8" ht="28.5" customHeight="1" x14ac:dyDescent="0.2">
      <c r="A106" s="77" t="str">
        <f t="array" ref="A106">IFERROR(INDEX('Annex 2 EHV charges'!$D$11:$D$12, MATCH(0, IF(ISBLANK('Annex 2 EHV charges'!$D$11:$D$12),1, COUNTIF(A$4:$A105, 'Annex 2 EHV charges'!$D$11:$D$12)), 0)),"")</f>
        <v/>
      </c>
      <c r="B106" s="72" t="str">
        <f>IF($A106="","",VLOOKUP($A106,'Annex 2 EHV charges'!$D:$O,2,0))</f>
        <v/>
      </c>
      <c r="C106" s="78" t="str">
        <f>IF($A106="","",VLOOKUP($A106,'Annex 2 EHV charges'!$D:$O,3,0))</f>
        <v/>
      </c>
      <c r="D106" s="71" t="str">
        <f>IF($A106="","",VLOOKUP($A106,'Annex 2 EHV charges'!$D:$O,4,0))</f>
        <v/>
      </c>
      <c r="E106" s="74" t="str">
        <f>IFERROR(IF(VLOOKUP($A106,'Annex 2 EHV charges'!$D:$O,9,FALSE)=0,"",VLOOKUP($A106,'Annex 2 EHV charges'!$D:$O,9,FALSE)),"")</f>
        <v/>
      </c>
      <c r="F106" s="75" t="str">
        <f>IFERROR(IF(VLOOKUP($A106,'Annex 2 EHV charges'!$D:$O,10,FALSE)=0,"",VLOOKUP($A106,'Annex 2 EHV charges'!$D:$O,10,FALSE)),"")</f>
        <v/>
      </c>
      <c r="G106" s="76" t="str">
        <f>IFERROR(IF(VLOOKUP($A106,'Annex 2 EHV charges'!$D:$O,11,FALSE)=0,"",VLOOKUP($A106,'Annex 2 EHV charges'!$D:$O,11,FALSE)),"")</f>
        <v/>
      </c>
      <c r="H106" s="76" t="str">
        <f>IFERROR(IF(VLOOKUP($A106,'Annex 2 EHV charges'!$D:$O,12,FALSE)=0,"",VLOOKUP($A106,'Annex 2 EHV charges'!$D:$O,12,FALSE)),"")</f>
        <v/>
      </c>
    </row>
    <row r="107" spans="1:8" ht="28.5" customHeight="1" x14ac:dyDescent="0.2">
      <c r="A107" s="77" t="str">
        <f t="array" ref="A107">IFERROR(INDEX('Annex 2 EHV charges'!$D$11:$D$12, MATCH(0, IF(ISBLANK('Annex 2 EHV charges'!$D$11:$D$12),1, COUNTIF(A$4:$A106, 'Annex 2 EHV charges'!$D$11:$D$12)), 0)),"")</f>
        <v/>
      </c>
      <c r="B107" s="72" t="str">
        <f>IF($A107="","",VLOOKUP($A107,'Annex 2 EHV charges'!$D:$O,2,0))</f>
        <v/>
      </c>
      <c r="C107" s="78" t="str">
        <f>IF($A107="","",VLOOKUP($A107,'Annex 2 EHV charges'!$D:$O,3,0))</f>
        <v/>
      </c>
      <c r="D107" s="71" t="str">
        <f>IF($A107="","",VLOOKUP($A107,'Annex 2 EHV charges'!$D:$O,4,0))</f>
        <v/>
      </c>
      <c r="E107" s="74" t="str">
        <f>IFERROR(IF(VLOOKUP($A107,'Annex 2 EHV charges'!$D:$O,9,FALSE)=0,"",VLOOKUP($A107,'Annex 2 EHV charges'!$D:$O,9,FALSE)),"")</f>
        <v/>
      </c>
      <c r="F107" s="75" t="str">
        <f>IFERROR(IF(VLOOKUP($A107,'Annex 2 EHV charges'!$D:$O,10,FALSE)=0,"",VLOOKUP($A107,'Annex 2 EHV charges'!$D:$O,10,FALSE)),"")</f>
        <v/>
      </c>
      <c r="G107" s="76" t="str">
        <f>IFERROR(IF(VLOOKUP($A107,'Annex 2 EHV charges'!$D:$O,11,FALSE)=0,"",VLOOKUP($A107,'Annex 2 EHV charges'!$D:$O,11,FALSE)),"")</f>
        <v/>
      </c>
      <c r="H107" s="76" t="str">
        <f>IFERROR(IF(VLOOKUP($A107,'Annex 2 EHV charges'!$D:$O,12,FALSE)=0,"",VLOOKUP($A107,'Annex 2 EHV charges'!$D:$O,12,FALSE)),"")</f>
        <v/>
      </c>
    </row>
    <row r="108" spans="1:8" ht="28.5" customHeight="1" x14ac:dyDescent="0.2">
      <c r="A108" s="77" t="str">
        <f t="array" ref="A108">IFERROR(INDEX('Annex 2 EHV charges'!$D$11:$D$12, MATCH(0, IF(ISBLANK('Annex 2 EHV charges'!$D$11:$D$12),1, COUNTIF(A$4:$A107, 'Annex 2 EHV charges'!$D$11:$D$12)), 0)),"")</f>
        <v/>
      </c>
      <c r="B108" s="72" t="str">
        <f>IF($A108="","",VLOOKUP($A108,'Annex 2 EHV charges'!$D:$O,2,0))</f>
        <v/>
      </c>
      <c r="C108" s="78" t="str">
        <f>IF($A108="","",VLOOKUP($A108,'Annex 2 EHV charges'!$D:$O,3,0))</f>
        <v/>
      </c>
      <c r="D108" s="71" t="str">
        <f>IF($A108="","",VLOOKUP($A108,'Annex 2 EHV charges'!$D:$O,4,0))</f>
        <v/>
      </c>
      <c r="E108" s="74" t="str">
        <f>IFERROR(IF(VLOOKUP($A108,'Annex 2 EHV charges'!$D:$O,9,FALSE)=0,"",VLOOKUP($A108,'Annex 2 EHV charges'!$D:$O,9,FALSE)),"")</f>
        <v/>
      </c>
      <c r="F108" s="75" t="str">
        <f>IFERROR(IF(VLOOKUP($A108,'Annex 2 EHV charges'!$D:$O,10,FALSE)=0,"",VLOOKUP($A108,'Annex 2 EHV charges'!$D:$O,10,FALSE)),"")</f>
        <v/>
      </c>
      <c r="G108" s="76" t="str">
        <f>IFERROR(IF(VLOOKUP($A108,'Annex 2 EHV charges'!$D:$O,11,FALSE)=0,"",VLOOKUP($A108,'Annex 2 EHV charges'!$D:$O,11,FALSE)),"")</f>
        <v/>
      </c>
      <c r="H108" s="76" t="str">
        <f>IFERROR(IF(VLOOKUP($A108,'Annex 2 EHV charges'!$D:$O,12,FALSE)=0,"",VLOOKUP($A108,'Annex 2 EHV charges'!$D:$O,12,FALSE)),"")</f>
        <v/>
      </c>
    </row>
    <row r="109" spans="1:8" ht="28.5" customHeight="1" x14ac:dyDescent="0.2">
      <c r="A109" s="77" t="str">
        <f t="array" ref="A109">IFERROR(INDEX('Annex 2 EHV charges'!$D$11:$D$12, MATCH(0, IF(ISBLANK('Annex 2 EHV charges'!$D$11:$D$12),1, COUNTIF(A$4:$A108, 'Annex 2 EHV charges'!$D$11:$D$12)), 0)),"")</f>
        <v/>
      </c>
      <c r="B109" s="72" t="str">
        <f>IF($A109="","",VLOOKUP($A109,'Annex 2 EHV charges'!$D:$O,2,0))</f>
        <v/>
      </c>
      <c r="C109" s="78" t="str">
        <f>IF($A109="","",VLOOKUP($A109,'Annex 2 EHV charges'!$D:$O,3,0))</f>
        <v/>
      </c>
      <c r="D109" s="71" t="str">
        <f>IF($A109="","",VLOOKUP($A109,'Annex 2 EHV charges'!$D:$O,4,0))</f>
        <v/>
      </c>
      <c r="E109" s="74" t="str">
        <f>IFERROR(IF(VLOOKUP($A109,'Annex 2 EHV charges'!$D:$O,9,FALSE)=0,"",VLOOKUP($A109,'Annex 2 EHV charges'!$D:$O,9,FALSE)),"")</f>
        <v/>
      </c>
      <c r="F109" s="75" t="str">
        <f>IFERROR(IF(VLOOKUP($A109,'Annex 2 EHV charges'!$D:$O,10,FALSE)=0,"",VLOOKUP($A109,'Annex 2 EHV charges'!$D:$O,10,FALSE)),"")</f>
        <v/>
      </c>
      <c r="G109" s="76" t="str">
        <f>IFERROR(IF(VLOOKUP($A109,'Annex 2 EHV charges'!$D:$O,11,FALSE)=0,"",VLOOKUP($A109,'Annex 2 EHV charges'!$D:$O,11,FALSE)),"")</f>
        <v/>
      </c>
      <c r="H109" s="76" t="str">
        <f>IFERROR(IF(VLOOKUP($A109,'Annex 2 EHV charges'!$D:$O,12,FALSE)=0,"",VLOOKUP($A109,'Annex 2 EHV charges'!$D:$O,12,FALSE)),"")</f>
        <v/>
      </c>
    </row>
    <row r="110" spans="1:8" ht="28.5" customHeight="1" x14ac:dyDescent="0.2">
      <c r="A110" s="77" t="str">
        <f t="array" ref="A110">IFERROR(INDEX('Annex 2 EHV charges'!$D$11:$D$12, MATCH(0, IF(ISBLANK('Annex 2 EHV charges'!$D$11:$D$12),1, COUNTIF(A$4:$A109, 'Annex 2 EHV charges'!$D$11:$D$12)), 0)),"")</f>
        <v/>
      </c>
      <c r="B110" s="72" t="str">
        <f>IF($A110="","",VLOOKUP($A110,'Annex 2 EHV charges'!$D:$O,2,0))</f>
        <v/>
      </c>
      <c r="C110" s="78" t="str">
        <f>IF($A110="","",VLOOKUP($A110,'Annex 2 EHV charges'!$D:$O,3,0))</f>
        <v/>
      </c>
      <c r="D110" s="71" t="str">
        <f>IF($A110="","",VLOOKUP($A110,'Annex 2 EHV charges'!$D:$O,4,0))</f>
        <v/>
      </c>
      <c r="E110" s="74" t="str">
        <f>IFERROR(IF(VLOOKUP($A110,'Annex 2 EHV charges'!$D:$O,9,FALSE)=0,"",VLOOKUP($A110,'Annex 2 EHV charges'!$D:$O,9,FALSE)),"")</f>
        <v/>
      </c>
      <c r="F110" s="75" t="str">
        <f>IFERROR(IF(VLOOKUP($A110,'Annex 2 EHV charges'!$D:$O,10,FALSE)=0,"",VLOOKUP($A110,'Annex 2 EHV charges'!$D:$O,10,FALSE)),"")</f>
        <v/>
      </c>
      <c r="G110" s="76" t="str">
        <f>IFERROR(IF(VLOOKUP($A110,'Annex 2 EHV charges'!$D:$O,11,FALSE)=0,"",VLOOKUP($A110,'Annex 2 EHV charges'!$D:$O,11,FALSE)),"")</f>
        <v/>
      </c>
      <c r="H110" s="76" t="str">
        <f>IFERROR(IF(VLOOKUP($A110,'Annex 2 EHV charges'!$D:$O,12,FALSE)=0,"",VLOOKUP($A110,'Annex 2 EHV charges'!$D:$O,12,FALSE)),"")</f>
        <v/>
      </c>
    </row>
    <row r="111" spans="1:8" ht="28.5" customHeight="1" x14ac:dyDescent="0.2">
      <c r="A111" s="77" t="str">
        <f t="array" ref="A111">IFERROR(INDEX('Annex 2 EHV charges'!$D$11:$D$12, MATCH(0, IF(ISBLANK('Annex 2 EHV charges'!$D$11:$D$12),1, COUNTIF(A$4:$A110, 'Annex 2 EHV charges'!$D$11:$D$12)), 0)),"")</f>
        <v/>
      </c>
      <c r="B111" s="72" t="str">
        <f>IF($A111="","",VLOOKUP($A111,'Annex 2 EHV charges'!$D:$O,2,0))</f>
        <v/>
      </c>
      <c r="C111" s="78" t="str">
        <f>IF($A111="","",VLOOKUP($A111,'Annex 2 EHV charges'!$D:$O,3,0))</f>
        <v/>
      </c>
      <c r="D111" s="71" t="str">
        <f>IF($A111="","",VLOOKUP($A111,'Annex 2 EHV charges'!$D:$O,4,0))</f>
        <v/>
      </c>
      <c r="E111" s="74" t="str">
        <f>IFERROR(IF(VLOOKUP($A111,'Annex 2 EHV charges'!$D:$O,9,FALSE)=0,"",VLOOKUP($A111,'Annex 2 EHV charges'!$D:$O,9,FALSE)),"")</f>
        <v/>
      </c>
      <c r="F111" s="75" t="str">
        <f>IFERROR(IF(VLOOKUP($A111,'Annex 2 EHV charges'!$D:$O,10,FALSE)=0,"",VLOOKUP($A111,'Annex 2 EHV charges'!$D:$O,10,FALSE)),"")</f>
        <v/>
      </c>
      <c r="G111" s="76" t="str">
        <f>IFERROR(IF(VLOOKUP($A111,'Annex 2 EHV charges'!$D:$O,11,FALSE)=0,"",VLOOKUP($A111,'Annex 2 EHV charges'!$D:$O,11,FALSE)),"")</f>
        <v/>
      </c>
      <c r="H111" s="76" t="str">
        <f>IFERROR(IF(VLOOKUP($A111,'Annex 2 EHV charges'!$D:$O,12,FALSE)=0,"",VLOOKUP($A111,'Annex 2 EHV charges'!$D:$O,12,FALSE)),"")</f>
        <v/>
      </c>
    </row>
    <row r="112" spans="1:8" ht="28.5" customHeight="1" x14ac:dyDescent="0.2">
      <c r="A112" s="77" t="str">
        <f t="array" ref="A112">IFERROR(INDEX('Annex 2 EHV charges'!$D$11:$D$12, MATCH(0, IF(ISBLANK('Annex 2 EHV charges'!$D$11:$D$12),1, COUNTIF(A$4:$A111, 'Annex 2 EHV charges'!$D$11:$D$12)), 0)),"")</f>
        <v/>
      </c>
      <c r="B112" s="72" t="str">
        <f>IF($A112="","",VLOOKUP($A112,'Annex 2 EHV charges'!$D:$O,2,0))</f>
        <v/>
      </c>
      <c r="C112" s="78" t="str">
        <f>IF($A112="","",VLOOKUP($A112,'Annex 2 EHV charges'!$D:$O,3,0))</f>
        <v/>
      </c>
      <c r="D112" s="71" t="str">
        <f>IF($A112="","",VLOOKUP($A112,'Annex 2 EHV charges'!$D:$O,4,0))</f>
        <v/>
      </c>
      <c r="E112" s="74" t="str">
        <f>IFERROR(IF(VLOOKUP($A112,'Annex 2 EHV charges'!$D:$O,9,FALSE)=0,"",VLOOKUP($A112,'Annex 2 EHV charges'!$D:$O,9,FALSE)),"")</f>
        <v/>
      </c>
      <c r="F112" s="75" t="str">
        <f>IFERROR(IF(VLOOKUP($A112,'Annex 2 EHV charges'!$D:$O,10,FALSE)=0,"",VLOOKUP($A112,'Annex 2 EHV charges'!$D:$O,10,FALSE)),"")</f>
        <v/>
      </c>
      <c r="G112" s="76" t="str">
        <f>IFERROR(IF(VLOOKUP($A112,'Annex 2 EHV charges'!$D:$O,11,FALSE)=0,"",VLOOKUP($A112,'Annex 2 EHV charges'!$D:$O,11,FALSE)),"")</f>
        <v/>
      </c>
      <c r="H112" s="76" t="str">
        <f>IFERROR(IF(VLOOKUP($A112,'Annex 2 EHV charges'!$D:$O,12,FALSE)=0,"",VLOOKUP($A112,'Annex 2 EHV charges'!$D:$O,12,FALSE)),"")</f>
        <v/>
      </c>
    </row>
    <row r="113" spans="1:8" ht="28.5" customHeight="1" x14ac:dyDescent="0.2">
      <c r="A113" s="77" t="str">
        <f t="array" ref="A113">IFERROR(INDEX('Annex 2 EHV charges'!$D$11:$D$12, MATCH(0, IF(ISBLANK('Annex 2 EHV charges'!$D$11:$D$12),1, COUNTIF(A$4:$A112, 'Annex 2 EHV charges'!$D$11:$D$12)), 0)),"")</f>
        <v/>
      </c>
      <c r="B113" s="72" t="str">
        <f>IF($A113="","",VLOOKUP($A113,'Annex 2 EHV charges'!$D:$O,2,0))</f>
        <v/>
      </c>
      <c r="C113" s="78" t="str">
        <f>IF($A113="","",VLOOKUP($A113,'Annex 2 EHV charges'!$D:$O,3,0))</f>
        <v/>
      </c>
      <c r="D113" s="71" t="str">
        <f>IF($A113="","",VLOOKUP($A113,'Annex 2 EHV charges'!$D:$O,4,0))</f>
        <v/>
      </c>
      <c r="E113" s="74" t="str">
        <f>IFERROR(IF(VLOOKUP($A113,'Annex 2 EHV charges'!$D:$O,9,FALSE)=0,"",VLOOKUP($A113,'Annex 2 EHV charges'!$D:$O,9,FALSE)),"")</f>
        <v/>
      </c>
      <c r="F113" s="75" t="str">
        <f>IFERROR(IF(VLOOKUP($A113,'Annex 2 EHV charges'!$D:$O,10,FALSE)=0,"",VLOOKUP($A113,'Annex 2 EHV charges'!$D:$O,10,FALSE)),"")</f>
        <v/>
      </c>
      <c r="G113" s="76" t="str">
        <f>IFERROR(IF(VLOOKUP($A113,'Annex 2 EHV charges'!$D:$O,11,FALSE)=0,"",VLOOKUP($A113,'Annex 2 EHV charges'!$D:$O,11,FALSE)),"")</f>
        <v/>
      </c>
      <c r="H113" s="76" t="str">
        <f>IFERROR(IF(VLOOKUP($A113,'Annex 2 EHV charges'!$D:$O,12,FALSE)=0,"",VLOOKUP($A113,'Annex 2 EHV charges'!$D:$O,12,FALSE)),"")</f>
        <v/>
      </c>
    </row>
    <row r="114" spans="1:8" ht="28.5" customHeight="1" x14ac:dyDescent="0.2">
      <c r="A114" s="77" t="str">
        <f t="array" ref="A114">IFERROR(INDEX('Annex 2 EHV charges'!$D$11:$D$12, MATCH(0, IF(ISBLANK('Annex 2 EHV charges'!$D$11:$D$12),1, COUNTIF(A$4:$A113, 'Annex 2 EHV charges'!$D$11:$D$12)), 0)),"")</f>
        <v/>
      </c>
      <c r="B114" s="72" t="str">
        <f>IF($A114="","",VLOOKUP($A114,'Annex 2 EHV charges'!$D:$O,2,0))</f>
        <v/>
      </c>
      <c r="C114" s="78" t="str">
        <f>IF($A114="","",VLOOKUP($A114,'Annex 2 EHV charges'!$D:$O,3,0))</f>
        <v/>
      </c>
      <c r="D114" s="71" t="str">
        <f>IF($A114="","",VLOOKUP($A114,'Annex 2 EHV charges'!$D:$O,4,0))</f>
        <v/>
      </c>
      <c r="E114" s="74" t="str">
        <f>IFERROR(IF(VLOOKUP($A114,'Annex 2 EHV charges'!$D:$O,9,FALSE)=0,"",VLOOKUP($A114,'Annex 2 EHV charges'!$D:$O,9,FALSE)),"")</f>
        <v/>
      </c>
      <c r="F114" s="75" t="str">
        <f>IFERROR(IF(VLOOKUP($A114,'Annex 2 EHV charges'!$D:$O,10,FALSE)=0,"",VLOOKUP($A114,'Annex 2 EHV charges'!$D:$O,10,FALSE)),"")</f>
        <v/>
      </c>
      <c r="G114" s="76" t="str">
        <f>IFERROR(IF(VLOOKUP($A114,'Annex 2 EHV charges'!$D:$O,11,FALSE)=0,"",VLOOKUP($A114,'Annex 2 EHV charges'!$D:$O,11,FALSE)),"")</f>
        <v/>
      </c>
      <c r="H114" s="76" t="str">
        <f>IFERROR(IF(VLOOKUP($A114,'Annex 2 EHV charges'!$D:$O,12,FALSE)=0,"",VLOOKUP($A114,'Annex 2 EHV charges'!$D:$O,12,FALSE)),"")</f>
        <v/>
      </c>
    </row>
    <row r="115" spans="1:8" ht="28.5" customHeight="1" x14ac:dyDescent="0.2">
      <c r="A115" s="77" t="str">
        <f t="array" ref="A115">IFERROR(INDEX('Annex 2 EHV charges'!$D$11:$D$12, MATCH(0, IF(ISBLANK('Annex 2 EHV charges'!$D$11:$D$12),1, COUNTIF(A$4:$A114, 'Annex 2 EHV charges'!$D$11:$D$12)), 0)),"")</f>
        <v/>
      </c>
      <c r="B115" s="72" t="str">
        <f>IF($A115="","",VLOOKUP($A115,'Annex 2 EHV charges'!$D:$O,2,0))</f>
        <v/>
      </c>
      <c r="C115" s="78" t="str">
        <f>IF($A115="","",VLOOKUP($A115,'Annex 2 EHV charges'!$D:$O,3,0))</f>
        <v/>
      </c>
      <c r="D115" s="71" t="str">
        <f>IF($A115="","",VLOOKUP($A115,'Annex 2 EHV charges'!$D:$O,4,0))</f>
        <v/>
      </c>
      <c r="E115" s="74" t="str">
        <f>IFERROR(IF(VLOOKUP($A115,'Annex 2 EHV charges'!$D:$O,9,FALSE)=0,"",VLOOKUP($A115,'Annex 2 EHV charges'!$D:$O,9,FALSE)),"")</f>
        <v/>
      </c>
      <c r="F115" s="75" t="str">
        <f>IFERROR(IF(VLOOKUP($A115,'Annex 2 EHV charges'!$D:$O,10,FALSE)=0,"",VLOOKUP($A115,'Annex 2 EHV charges'!$D:$O,10,FALSE)),"")</f>
        <v/>
      </c>
      <c r="G115" s="76" t="str">
        <f>IFERROR(IF(VLOOKUP($A115,'Annex 2 EHV charges'!$D:$O,11,FALSE)=0,"",VLOOKUP($A115,'Annex 2 EHV charges'!$D:$O,11,FALSE)),"")</f>
        <v/>
      </c>
      <c r="H115" s="76" t="str">
        <f>IFERROR(IF(VLOOKUP($A115,'Annex 2 EHV charges'!$D:$O,12,FALSE)=0,"",VLOOKUP($A115,'Annex 2 EHV charges'!$D:$O,12,FALSE)),"")</f>
        <v/>
      </c>
    </row>
    <row r="116" spans="1:8" ht="28.5" customHeight="1" x14ac:dyDescent="0.2">
      <c r="A116" s="77" t="str">
        <f t="array" ref="A116">IFERROR(INDEX('Annex 2 EHV charges'!$D$11:$D$12, MATCH(0, IF(ISBLANK('Annex 2 EHV charges'!$D$11:$D$12),1, COUNTIF(A$4:$A115, 'Annex 2 EHV charges'!$D$11:$D$12)), 0)),"")</f>
        <v/>
      </c>
      <c r="B116" s="72" t="str">
        <f>IF($A116="","",VLOOKUP($A116,'Annex 2 EHV charges'!$D:$O,2,0))</f>
        <v/>
      </c>
      <c r="C116" s="78" t="str">
        <f>IF($A116="","",VLOOKUP($A116,'Annex 2 EHV charges'!$D:$O,3,0))</f>
        <v/>
      </c>
      <c r="D116" s="71" t="str">
        <f>IF($A116="","",VLOOKUP($A116,'Annex 2 EHV charges'!$D:$O,4,0))</f>
        <v/>
      </c>
      <c r="E116" s="74" t="str">
        <f>IFERROR(IF(VLOOKUP($A116,'Annex 2 EHV charges'!$D:$O,9,FALSE)=0,"",VLOOKUP($A116,'Annex 2 EHV charges'!$D:$O,9,FALSE)),"")</f>
        <v/>
      </c>
      <c r="F116" s="75" t="str">
        <f>IFERROR(IF(VLOOKUP($A116,'Annex 2 EHV charges'!$D:$O,10,FALSE)=0,"",VLOOKUP($A116,'Annex 2 EHV charges'!$D:$O,10,FALSE)),"")</f>
        <v/>
      </c>
      <c r="G116" s="76" t="str">
        <f>IFERROR(IF(VLOOKUP($A116,'Annex 2 EHV charges'!$D:$O,11,FALSE)=0,"",VLOOKUP($A116,'Annex 2 EHV charges'!$D:$O,11,FALSE)),"")</f>
        <v/>
      </c>
      <c r="H116" s="76" t="str">
        <f>IFERROR(IF(VLOOKUP($A116,'Annex 2 EHV charges'!$D:$O,12,FALSE)=0,"",VLOOKUP($A116,'Annex 2 EHV charges'!$D:$O,12,FALSE)),"")</f>
        <v/>
      </c>
    </row>
    <row r="117" spans="1:8" ht="28.5" customHeight="1" x14ac:dyDescent="0.2">
      <c r="A117" s="77" t="str">
        <f t="array" ref="A117">IFERROR(INDEX('Annex 2 EHV charges'!$D$11:$D$12, MATCH(0, IF(ISBLANK('Annex 2 EHV charges'!$D$11:$D$12),1, COUNTIF(A$4:$A116, 'Annex 2 EHV charges'!$D$11:$D$12)), 0)),"")</f>
        <v/>
      </c>
      <c r="B117" s="72" t="str">
        <f>IF($A117="","",VLOOKUP($A117,'Annex 2 EHV charges'!$D:$O,2,0))</f>
        <v/>
      </c>
      <c r="C117" s="78" t="str">
        <f>IF($A117="","",VLOOKUP($A117,'Annex 2 EHV charges'!$D:$O,3,0))</f>
        <v/>
      </c>
      <c r="D117" s="71" t="str">
        <f>IF($A117="","",VLOOKUP($A117,'Annex 2 EHV charges'!$D:$O,4,0))</f>
        <v/>
      </c>
      <c r="E117" s="74" t="str">
        <f>IFERROR(IF(VLOOKUP($A117,'Annex 2 EHV charges'!$D:$O,9,FALSE)=0,"",VLOOKUP($A117,'Annex 2 EHV charges'!$D:$O,9,FALSE)),"")</f>
        <v/>
      </c>
      <c r="F117" s="75" t="str">
        <f>IFERROR(IF(VLOOKUP($A117,'Annex 2 EHV charges'!$D:$O,10,FALSE)=0,"",VLOOKUP($A117,'Annex 2 EHV charges'!$D:$O,10,FALSE)),"")</f>
        <v/>
      </c>
      <c r="G117" s="76" t="str">
        <f>IFERROR(IF(VLOOKUP($A117,'Annex 2 EHV charges'!$D:$O,11,FALSE)=0,"",VLOOKUP($A117,'Annex 2 EHV charges'!$D:$O,11,FALSE)),"")</f>
        <v/>
      </c>
      <c r="H117" s="76" t="str">
        <f>IFERROR(IF(VLOOKUP($A117,'Annex 2 EHV charges'!$D:$O,12,FALSE)=0,"",VLOOKUP($A117,'Annex 2 EHV charges'!$D:$O,12,FALSE)),"")</f>
        <v/>
      </c>
    </row>
    <row r="118" spans="1:8" ht="28.5" customHeight="1" x14ac:dyDescent="0.2">
      <c r="A118" s="77" t="str">
        <f t="array" ref="A118">IFERROR(INDEX('Annex 2 EHV charges'!$D$11:$D$12, MATCH(0, IF(ISBLANK('Annex 2 EHV charges'!$D$11:$D$12),1, COUNTIF(A$4:$A117, 'Annex 2 EHV charges'!$D$11:$D$12)), 0)),"")</f>
        <v/>
      </c>
      <c r="B118" s="72" t="str">
        <f>IF($A118="","",VLOOKUP($A118,'Annex 2 EHV charges'!$D:$O,2,0))</f>
        <v/>
      </c>
      <c r="C118" s="78" t="str">
        <f>IF($A118="","",VLOOKUP($A118,'Annex 2 EHV charges'!$D:$O,3,0))</f>
        <v/>
      </c>
      <c r="D118" s="71" t="str">
        <f>IF($A118="","",VLOOKUP($A118,'Annex 2 EHV charges'!$D:$O,4,0))</f>
        <v/>
      </c>
      <c r="E118" s="74" t="str">
        <f>IFERROR(IF(VLOOKUP($A118,'Annex 2 EHV charges'!$D:$O,9,FALSE)=0,"",VLOOKUP($A118,'Annex 2 EHV charges'!$D:$O,9,FALSE)),"")</f>
        <v/>
      </c>
      <c r="F118" s="75" t="str">
        <f>IFERROR(IF(VLOOKUP($A118,'Annex 2 EHV charges'!$D:$O,10,FALSE)=0,"",VLOOKUP($A118,'Annex 2 EHV charges'!$D:$O,10,FALSE)),"")</f>
        <v/>
      </c>
      <c r="G118" s="76" t="str">
        <f>IFERROR(IF(VLOOKUP($A118,'Annex 2 EHV charges'!$D:$O,11,FALSE)=0,"",VLOOKUP($A118,'Annex 2 EHV charges'!$D:$O,11,FALSE)),"")</f>
        <v/>
      </c>
      <c r="H118" s="76" t="str">
        <f>IFERROR(IF(VLOOKUP($A118,'Annex 2 EHV charges'!$D:$O,12,FALSE)=0,"",VLOOKUP($A118,'Annex 2 EHV charges'!$D:$O,12,FALSE)),"")</f>
        <v/>
      </c>
    </row>
    <row r="119" spans="1:8" ht="28.5" customHeight="1" x14ac:dyDescent="0.2">
      <c r="A119" s="77" t="str">
        <f t="array" ref="A119">IFERROR(INDEX('Annex 2 EHV charges'!$D$11:$D$12, MATCH(0, IF(ISBLANK('Annex 2 EHV charges'!$D$11:$D$12),1, COUNTIF(A$4:$A118, 'Annex 2 EHV charges'!$D$11:$D$12)), 0)),"")</f>
        <v/>
      </c>
      <c r="B119" s="72" t="str">
        <f>IF($A119="","",VLOOKUP($A119,'Annex 2 EHV charges'!$D:$O,2,0))</f>
        <v/>
      </c>
      <c r="C119" s="78" t="str">
        <f>IF($A119="","",VLOOKUP($A119,'Annex 2 EHV charges'!$D:$O,3,0))</f>
        <v/>
      </c>
      <c r="D119" s="71" t="str">
        <f>IF($A119="","",VLOOKUP($A119,'Annex 2 EHV charges'!$D:$O,4,0))</f>
        <v/>
      </c>
      <c r="E119" s="74" t="str">
        <f>IFERROR(IF(VLOOKUP($A119,'Annex 2 EHV charges'!$D:$O,9,FALSE)=0,"",VLOOKUP($A119,'Annex 2 EHV charges'!$D:$O,9,FALSE)),"")</f>
        <v/>
      </c>
      <c r="F119" s="75" t="str">
        <f>IFERROR(IF(VLOOKUP($A119,'Annex 2 EHV charges'!$D:$O,10,FALSE)=0,"",VLOOKUP($A119,'Annex 2 EHV charges'!$D:$O,10,FALSE)),"")</f>
        <v/>
      </c>
      <c r="G119" s="76" t="str">
        <f>IFERROR(IF(VLOOKUP($A119,'Annex 2 EHV charges'!$D:$O,11,FALSE)=0,"",VLOOKUP($A119,'Annex 2 EHV charges'!$D:$O,11,FALSE)),"")</f>
        <v/>
      </c>
      <c r="H119" s="76" t="str">
        <f>IFERROR(IF(VLOOKUP($A119,'Annex 2 EHV charges'!$D:$O,12,FALSE)=0,"",VLOOKUP($A119,'Annex 2 EHV charges'!$D:$O,12,FALSE)),"")</f>
        <v/>
      </c>
    </row>
    <row r="120" spans="1:8" ht="28.5" customHeight="1" x14ac:dyDescent="0.2">
      <c r="A120" s="77" t="str">
        <f t="array" ref="A120">IFERROR(INDEX('Annex 2 EHV charges'!$D$11:$D$12, MATCH(0, IF(ISBLANK('Annex 2 EHV charges'!$D$11:$D$12),1, COUNTIF(A$4:$A119, 'Annex 2 EHV charges'!$D$11:$D$12)), 0)),"")</f>
        <v/>
      </c>
      <c r="B120" s="72" t="str">
        <f>IF($A120="","",VLOOKUP($A120,'Annex 2 EHV charges'!$D:$O,2,0))</f>
        <v/>
      </c>
      <c r="C120" s="78" t="str">
        <f>IF($A120="","",VLOOKUP($A120,'Annex 2 EHV charges'!$D:$O,3,0))</f>
        <v/>
      </c>
      <c r="D120" s="71" t="str">
        <f>IF($A120="","",VLOOKUP($A120,'Annex 2 EHV charges'!$D:$O,4,0))</f>
        <v/>
      </c>
      <c r="E120" s="74" t="str">
        <f>IFERROR(IF(VLOOKUP($A120,'Annex 2 EHV charges'!$D:$O,9,FALSE)=0,"",VLOOKUP($A120,'Annex 2 EHV charges'!$D:$O,9,FALSE)),"")</f>
        <v/>
      </c>
      <c r="F120" s="75" t="str">
        <f>IFERROR(IF(VLOOKUP($A120,'Annex 2 EHV charges'!$D:$O,10,FALSE)=0,"",VLOOKUP($A120,'Annex 2 EHV charges'!$D:$O,10,FALSE)),"")</f>
        <v/>
      </c>
      <c r="G120" s="76" t="str">
        <f>IFERROR(IF(VLOOKUP($A120,'Annex 2 EHV charges'!$D:$O,11,FALSE)=0,"",VLOOKUP($A120,'Annex 2 EHV charges'!$D:$O,11,FALSE)),"")</f>
        <v/>
      </c>
      <c r="H120" s="76" t="str">
        <f>IFERROR(IF(VLOOKUP($A120,'Annex 2 EHV charges'!$D:$O,12,FALSE)=0,"",VLOOKUP($A120,'Annex 2 EHV charges'!$D:$O,12,FALSE)),"")</f>
        <v/>
      </c>
    </row>
    <row r="121" spans="1:8" ht="28.5" customHeight="1" x14ac:dyDescent="0.2">
      <c r="A121" s="77" t="str">
        <f t="array" ref="A121">IFERROR(INDEX('Annex 2 EHV charges'!$D$11:$D$12, MATCH(0, IF(ISBLANK('Annex 2 EHV charges'!$D$11:$D$12),1, COUNTIF(A$4:$A120, 'Annex 2 EHV charges'!$D$11:$D$12)), 0)),"")</f>
        <v/>
      </c>
      <c r="B121" s="72" t="str">
        <f>IF($A121="","",VLOOKUP($A121,'Annex 2 EHV charges'!$D:$O,2,0))</f>
        <v/>
      </c>
      <c r="C121" s="78" t="str">
        <f>IF($A121="","",VLOOKUP($A121,'Annex 2 EHV charges'!$D:$O,3,0))</f>
        <v/>
      </c>
      <c r="D121" s="71" t="str">
        <f>IF($A121="","",VLOOKUP($A121,'Annex 2 EHV charges'!$D:$O,4,0))</f>
        <v/>
      </c>
      <c r="E121" s="74" t="str">
        <f>IFERROR(IF(VLOOKUP($A121,'Annex 2 EHV charges'!$D:$O,9,FALSE)=0,"",VLOOKUP($A121,'Annex 2 EHV charges'!$D:$O,9,FALSE)),"")</f>
        <v/>
      </c>
      <c r="F121" s="75" t="str">
        <f>IFERROR(IF(VLOOKUP($A121,'Annex 2 EHV charges'!$D:$O,10,FALSE)=0,"",VLOOKUP($A121,'Annex 2 EHV charges'!$D:$O,10,FALSE)),"")</f>
        <v/>
      </c>
      <c r="G121" s="76" t="str">
        <f>IFERROR(IF(VLOOKUP($A121,'Annex 2 EHV charges'!$D:$O,11,FALSE)=0,"",VLOOKUP($A121,'Annex 2 EHV charges'!$D:$O,11,FALSE)),"")</f>
        <v/>
      </c>
      <c r="H121" s="76" t="str">
        <f>IFERROR(IF(VLOOKUP($A121,'Annex 2 EHV charges'!$D:$O,12,FALSE)=0,"",VLOOKUP($A121,'Annex 2 EHV charges'!$D:$O,12,FALSE)),"")</f>
        <v/>
      </c>
    </row>
    <row r="122" spans="1:8" ht="28.5" customHeight="1" x14ac:dyDescent="0.2">
      <c r="A122" s="77" t="str">
        <f t="array" ref="A122">IFERROR(INDEX('Annex 2 EHV charges'!$D$11:$D$12, MATCH(0, IF(ISBLANK('Annex 2 EHV charges'!$D$11:$D$12),1, COUNTIF(A$4:$A121, 'Annex 2 EHV charges'!$D$11:$D$12)), 0)),"")</f>
        <v/>
      </c>
      <c r="B122" s="72" t="str">
        <f>IF($A122="","",VLOOKUP($A122,'Annex 2 EHV charges'!$D:$O,2,0))</f>
        <v/>
      </c>
      <c r="C122" s="78" t="str">
        <f>IF($A122="","",VLOOKUP($A122,'Annex 2 EHV charges'!$D:$O,3,0))</f>
        <v/>
      </c>
      <c r="D122" s="71" t="str">
        <f>IF($A122="","",VLOOKUP($A122,'Annex 2 EHV charges'!$D:$O,4,0))</f>
        <v/>
      </c>
      <c r="E122" s="74" t="str">
        <f>IFERROR(IF(VLOOKUP($A122,'Annex 2 EHV charges'!$D:$O,9,FALSE)=0,"",VLOOKUP($A122,'Annex 2 EHV charges'!$D:$O,9,FALSE)),"")</f>
        <v/>
      </c>
      <c r="F122" s="75" t="str">
        <f>IFERROR(IF(VLOOKUP($A122,'Annex 2 EHV charges'!$D:$O,10,FALSE)=0,"",VLOOKUP($A122,'Annex 2 EHV charges'!$D:$O,10,FALSE)),"")</f>
        <v/>
      </c>
      <c r="G122" s="76" t="str">
        <f>IFERROR(IF(VLOOKUP($A122,'Annex 2 EHV charges'!$D:$O,11,FALSE)=0,"",VLOOKUP($A122,'Annex 2 EHV charges'!$D:$O,11,FALSE)),"")</f>
        <v/>
      </c>
      <c r="H122" s="76" t="str">
        <f>IFERROR(IF(VLOOKUP($A122,'Annex 2 EHV charges'!$D:$O,12,FALSE)=0,"",VLOOKUP($A122,'Annex 2 EHV charges'!$D:$O,12,FALSE)),"")</f>
        <v/>
      </c>
    </row>
    <row r="123" spans="1:8" ht="28.5" customHeight="1" x14ac:dyDescent="0.2">
      <c r="A123" s="77" t="str">
        <f t="array" ref="A123">IFERROR(INDEX('Annex 2 EHV charges'!$D$11:$D$12, MATCH(0, IF(ISBLANK('Annex 2 EHV charges'!$D$11:$D$12),1, COUNTIF(A$4:$A122, 'Annex 2 EHV charges'!$D$11:$D$12)), 0)),"")</f>
        <v/>
      </c>
      <c r="B123" s="72" t="str">
        <f>IF($A123="","",VLOOKUP($A123,'Annex 2 EHV charges'!$D:$O,2,0))</f>
        <v/>
      </c>
      <c r="C123" s="78" t="str">
        <f>IF($A123="","",VLOOKUP($A123,'Annex 2 EHV charges'!$D:$O,3,0))</f>
        <v/>
      </c>
      <c r="D123" s="71" t="str">
        <f>IF($A123="","",VLOOKUP($A123,'Annex 2 EHV charges'!$D:$O,4,0))</f>
        <v/>
      </c>
      <c r="E123" s="74" t="str">
        <f>IFERROR(IF(VLOOKUP($A123,'Annex 2 EHV charges'!$D:$O,9,FALSE)=0,"",VLOOKUP($A123,'Annex 2 EHV charges'!$D:$O,9,FALSE)),"")</f>
        <v/>
      </c>
      <c r="F123" s="75" t="str">
        <f>IFERROR(IF(VLOOKUP($A123,'Annex 2 EHV charges'!$D:$O,10,FALSE)=0,"",VLOOKUP($A123,'Annex 2 EHV charges'!$D:$O,10,FALSE)),"")</f>
        <v/>
      </c>
      <c r="G123" s="76" t="str">
        <f>IFERROR(IF(VLOOKUP($A123,'Annex 2 EHV charges'!$D:$O,11,FALSE)=0,"",VLOOKUP($A123,'Annex 2 EHV charges'!$D:$O,11,FALSE)),"")</f>
        <v/>
      </c>
      <c r="H123" s="76" t="str">
        <f>IFERROR(IF(VLOOKUP($A123,'Annex 2 EHV charges'!$D:$O,12,FALSE)=0,"",VLOOKUP($A123,'Annex 2 EHV charges'!$D:$O,12,FALSE)),"")</f>
        <v/>
      </c>
    </row>
    <row r="124" spans="1:8" ht="28.5" customHeight="1" x14ac:dyDescent="0.2">
      <c r="A124" s="77" t="str">
        <f t="array" ref="A124">IFERROR(INDEX('Annex 2 EHV charges'!$D$11:$D$12, MATCH(0, IF(ISBLANK('Annex 2 EHV charges'!$D$11:$D$12),1, COUNTIF(A$4:$A123, 'Annex 2 EHV charges'!$D$11:$D$12)), 0)),"")</f>
        <v/>
      </c>
      <c r="B124" s="72" t="str">
        <f>IF($A124="","",VLOOKUP($A124,'Annex 2 EHV charges'!$D:$O,2,0))</f>
        <v/>
      </c>
      <c r="C124" s="78" t="str">
        <f>IF($A124="","",VLOOKUP($A124,'Annex 2 EHV charges'!$D:$O,3,0))</f>
        <v/>
      </c>
      <c r="D124" s="71" t="str">
        <f>IF($A124="","",VLOOKUP($A124,'Annex 2 EHV charges'!$D:$O,4,0))</f>
        <v/>
      </c>
      <c r="E124" s="74" t="str">
        <f>IFERROR(IF(VLOOKUP($A124,'Annex 2 EHV charges'!$D:$O,9,FALSE)=0,"",VLOOKUP($A124,'Annex 2 EHV charges'!$D:$O,9,FALSE)),"")</f>
        <v/>
      </c>
      <c r="F124" s="75" t="str">
        <f>IFERROR(IF(VLOOKUP($A124,'Annex 2 EHV charges'!$D:$O,10,FALSE)=0,"",VLOOKUP($A124,'Annex 2 EHV charges'!$D:$O,10,FALSE)),"")</f>
        <v/>
      </c>
      <c r="G124" s="76" t="str">
        <f>IFERROR(IF(VLOOKUP($A124,'Annex 2 EHV charges'!$D:$O,11,FALSE)=0,"",VLOOKUP($A124,'Annex 2 EHV charges'!$D:$O,11,FALSE)),"")</f>
        <v/>
      </c>
      <c r="H124" s="76" t="str">
        <f>IFERROR(IF(VLOOKUP($A124,'Annex 2 EHV charges'!$D:$O,12,FALSE)=0,"",VLOOKUP($A124,'Annex 2 EHV charges'!$D:$O,12,FALSE)),"")</f>
        <v/>
      </c>
    </row>
    <row r="125" spans="1:8" ht="28.5" customHeight="1" x14ac:dyDescent="0.2">
      <c r="A125" s="77" t="str">
        <f t="array" ref="A125">IFERROR(INDEX('Annex 2 EHV charges'!$D$11:$D$12, MATCH(0, IF(ISBLANK('Annex 2 EHV charges'!$D$11:$D$12),1, COUNTIF(A$4:$A124, 'Annex 2 EHV charges'!$D$11:$D$12)), 0)),"")</f>
        <v/>
      </c>
      <c r="B125" s="72" t="str">
        <f>IF($A125="","",VLOOKUP($A125,'Annex 2 EHV charges'!$D:$O,2,0))</f>
        <v/>
      </c>
      <c r="C125" s="78" t="str">
        <f>IF($A125="","",VLOOKUP($A125,'Annex 2 EHV charges'!$D:$O,3,0))</f>
        <v/>
      </c>
      <c r="D125" s="71" t="str">
        <f>IF($A125="","",VLOOKUP($A125,'Annex 2 EHV charges'!$D:$O,4,0))</f>
        <v/>
      </c>
      <c r="E125" s="74" t="str">
        <f>IFERROR(IF(VLOOKUP($A125,'Annex 2 EHV charges'!$D:$O,9,FALSE)=0,"",VLOOKUP($A125,'Annex 2 EHV charges'!$D:$O,9,FALSE)),"")</f>
        <v/>
      </c>
      <c r="F125" s="75" t="str">
        <f>IFERROR(IF(VLOOKUP($A125,'Annex 2 EHV charges'!$D:$O,10,FALSE)=0,"",VLOOKUP($A125,'Annex 2 EHV charges'!$D:$O,10,FALSE)),"")</f>
        <v/>
      </c>
      <c r="G125" s="76" t="str">
        <f>IFERROR(IF(VLOOKUP($A125,'Annex 2 EHV charges'!$D:$O,11,FALSE)=0,"",VLOOKUP($A125,'Annex 2 EHV charges'!$D:$O,11,FALSE)),"")</f>
        <v/>
      </c>
      <c r="H125" s="76" t="str">
        <f>IFERROR(IF(VLOOKUP($A125,'Annex 2 EHV charges'!$D:$O,12,FALSE)=0,"",VLOOKUP($A125,'Annex 2 EHV charges'!$D:$O,12,FALSE)),"")</f>
        <v/>
      </c>
    </row>
    <row r="126" spans="1:8" ht="28.5" customHeight="1" x14ac:dyDescent="0.2">
      <c r="A126" s="77" t="str">
        <f t="array" ref="A126">IFERROR(INDEX('Annex 2 EHV charges'!$D$11:$D$12, MATCH(0, IF(ISBLANK('Annex 2 EHV charges'!$D$11:$D$12),1, COUNTIF(A$4:$A125, 'Annex 2 EHV charges'!$D$11:$D$12)), 0)),"")</f>
        <v/>
      </c>
      <c r="B126" s="72" t="str">
        <f>IF($A126="","",VLOOKUP($A126,'Annex 2 EHV charges'!$D:$O,2,0))</f>
        <v/>
      </c>
      <c r="C126" s="78" t="str">
        <f>IF($A126="","",VLOOKUP($A126,'Annex 2 EHV charges'!$D:$O,3,0))</f>
        <v/>
      </c>
      <c r="D126" s="71" t="str">
        <f>IF($A126="","",VLOOKUP($A126,'Annex 2 EHV charges'!$D:$O,4,0))</f>
        <v/>
      </c>
      <c r="E126" s="74" t="str">
        <f>IFERROR(IF(VLOOKUP($A126,'Annex 2 EHV charges'!$D:$O,9,FALSE)=0,"",VLOOKUP($A126,'Annex 2 EHV charges'!$D:$O,9,FALSE)),"")</f>
        <v/>
      </c>
      <c r="F126" s="75" t="str">
        <f>IFERROR(IF(VLOOKUP($A126,'Annex 2 EHV charges'!$D:$O,10,FALSE)=0,"",VLOOKUP($A126,'Annex 2 EHV charges'!$D:$O,10,FALSE)),"")</f>
        <v/>
      </c>
      <c r="G126" s="76" t="str">
        <f>IFERROR(IF(VLOOKUP($A126,'Annex 2 EHV charges'!$D:$O,11,FALSE)=0,"",VLOOKUP($A126,'Annex 2 EHV charges'!$D:$O,11,FALSE)),"")</f>
        <v/>
      </c>
      <c r="H126" s="76" t="str">
        <f>IFERROR(IF(VLOOKUP($A126,'Annex 2 EHV charges'!$D:$O,12,FALSE)=0,"",VLOOKUP($A126,'Annex 2 EHV charges'!$D:$O,12,FALSE)),"")</f>
        <v/>
      </c>
    </row>
    <row r="127" spans="1:8" ht="28.5" customHeight="1" x14ac:dyDescent="0.2">
      <c r="A127" s="77" t="str">
        <f t="array" ref="A127">IFERROR(INDEX('Annex 2 EHV charges'!$D$11:$D$12, MATCH(0, IF(ISBLANK('Annex 2 EHV charges'!$D$11:$D$12),1, COUNTIF(A$4:$A126, 'Annex 2 EHV charges'!$D$11:$D$12)), 0)),"")</f>
        <v/>
      </c>
      <c r="B127" s="72" t="str">
        <f>IF($A127="","",VLOOKUP($A127,'Annex 2 EHV charges'!$D:$O,2,0))</f>
        <v/>
      </c>
      <c r="C127" s="78" t="str">
        <f>IF($A127="","",VLOOKUP($A127,'Annex 2 EHV charges'!$D:$O,3,0))</f>
        <v/>
      </c>
      <c r="D127" s="71" t="str">
        <f>IF($A127="","",VLOOKUP($A127,'Annex 2 EHV charges'!$D:$O,4,0))</f>
        <v/>
      </c>
      <c r="E127" s="74" t="str">
        <f>IFERROR(IF(VLOOKUP($A127,'Annex 2 EHV charges'!$D:$O,9,FALSE)=0,"",VLOOKUP($A127,'Annex 2 EHV charges'!$D:$O,9,FALSE)),"")</f>
        <v/>
      </c>
      <c r="F127" s="75" t="str">
        <f>IFERROR(IF(VLOOKUP($A127,'Annex 2 EHV charges'!$D:$O,10,FALSE)=0,"",VLOOKUP($A127,'Annex 2 EHV charges'!$D:$O,10,FALSE)),"")</f>
        <v/>
      </c>
      <c r="G127" s="76" t="str">
        <f>IFERROR(IF(VLOOKUP($A127,'Annex 2 EHV charges'!$D:$O,11,FALSE)=0,"",VLOOKUP($A127,'Annex 2 EHV charges'!$D:$O,11,FALSE)),"")</f>
        <v/>
      </c>
      <c r="H127" s="76" t="str">
        <f>IFERROR(IF(VLOOKUP($A127,'Annex 2 EHV charges'!$D:$O,12,FALSE)=0,"",VLOOKUP($A127,'Annex 2 EHV charges'!$D:$O,12,FALSE)),"")</f>
        <v/>
      </c>
    </row>
    <row r="128" spans="1:8" ht="28.5" customHeight="1" x14ac:dyDescent="0.2">
      <c r="A128" s="77" t="str">
        <f t="array" ref="A128">IFERROR(INDEX('Annex 2 EHV charges'!$D$11:$D$12, MATCH(0, IF(ISBLANK('Annex 2 EHV charges'!$D$11:$D$12),1, COUNTIF(A$4:$A127, 'Annex 2 EHV charges'!$D$11:$D$12)), 0)),"")</f>
        <v/>
      </c>
      <c r="B128" s="72" t="str">
        <f>IF($A128="","",VLOOKUP($A128,'Annex 2 EHV charges'!$D:$O,2,0))</f>
        <v/>
      </c>
      <c r="C128" s="78" t="str">
        <f>IF($A128="","",VLOOKUP($A128,'Annex 2 EHV charges'!$D:$O,3,0))</f>
        <v/>
      </c>
      <c r="D128" s="71" t="str">
        <f>IF($A128="","",VLOOKUP($A128,'Annex 2 EHV charges'!$D:$O,4,0))</f>
        <v/>
      </c>
      <c r="E128" s="74" t="str">
        <f>IFERROR(IF(VLOOKUP($A128,'Annex 2 EHV charges'!$D:$O,9,FALSE)=0,"",VLOOKUP($A128,'Annex 2 EHV charges'!$D:$O,9,FALSE)),"")</f>
        <v/>
      </c>
      <c r="F128" s="75" t="str">
        <f>IFERROR(IF(VLOOKUP($A128,'Annex 2 EHV charges'!$D:$O,10,FALSE)=0,"",VLOOKUP($A128,'Annex 2 EHV charges'!$D:$O,10,FALSE)),"")</f>
        <v/>
      </c>
      <c r="G128" s="76" t="str">
        <f>IFERROR(IF(VLOOKUP($A128,'Annex 2 EHV charges'!$D:$O,11,FALSE)=0,"",VLOOKUP($A128,'Annex 2 EHV charges'!$D:$O,11,FALSE)),"")</f>
        <v/>
      </c>
      <c r="H128" s="76" t="str">
        <f>IFERROR(IF(VLOOKUP($A128,'Annex 2 EHV charges'!$D:$O,12,FALSE)=0,"",VLOOKUP($A128,'Annex 2 EHV charges'!$D:$O,12,FALSE)),"")</f>
        <v/>
      </c>
    </row>
    <row r="129" spans="1:8" ht="28.5" customHeight="1" x14ac:dyDescent="0.2">
      <c r="A129" s="77" t="str">
        <f t="array" ref="A129">IFERROR(INDEX('Annex 2 EHV charges'!$D$11:$D$12, MATCH(0, IF(ISBLANK('Annex 2 EHV charges'!$D$11:$D$12),1, COUNTIF(A$4:$A128, 'Annex 2 EHV charges'!$D$11:$D$12)), 0)),"")</f>
        <v/>
      </c>
      <c r="B129" s="72" t="str">
        <f>IF($A129="","",VLOOKUP($A129,'Annex 2 EHV charges'!$D:$O,2,0))</f>
        <v/>
      </c>
      <c r="C129" s="78" t="str">
        <f>IF($A129="","",VLOOKUP($A129,'Annex 2 EHV charges'!$D:$O,3,0))</f>
        <v/>
      </c>
      <c r="D129" s="71" t="str">
        <f>IF($A129="","",VLOOKUP($A129,'Annex 2 EHV charges'!$D:$O,4,0))</f>
        <v/>
      </c>
      <c r="E129" s="74" t="str">
        <f>IFERROR(IF(VLOOKUP($A129,'Annex 2 EHV charges'!$D:$O,9,FALSE)=0,"",VLOOKUP($A129,'Annex 2 EHV charges'!$D:$O,9,FALSE)),"")</f>
        <v/>
      </c>
      <c r="F129" s="75" t="str">
        <f>IFERROR(IF(VLOOKUP($A129,'Annex 2 EHV charges'!$D:$O,10,FALSE)=0,"",VLOOKUP($A129,'Annex 2 EHV charges'!$D:$O,10,FALSE)),"")</f>
        <v/>
      </c>
      <c r="G129" s="76" t="str">
        <f>IFERROR(IF(VLOOKUP($A129,'Annex 2 EHV charges'!$D:$O,11,FALSE)=0,"",VLOOKUP($A129,'Annex 2 EHV charges'!$D:$O,11,FALSE)),"")</f>
        <v/>
      </c>
      <c r="H129" s="76" t="str">
        <f>IFERROR(IF(VLOOKUP($A129,'Annex 2 EHV charges'!$D:$O,12,FALSE)=0,"",VLOOKUP($A129,'Annex 2 EHV charges'!$D:$O,12,FALSE)),"")</f>
        <v/>
      </c>
    </row>
    <row r="130" spans="1:8" ht="28.5" customHeight="1" x14ac:dyDescent="0.2">
      <c r="A130" s="77" t="str">
        <f t="array" ref="A130">IFERROR(INDEX('Annex 2 EHV charges'!$D$11:$D$12, MATCH(0, IF(ISBLANK('Annex 2 EHV charges'!$D$11:$D$12),1, COUNTIF(A$4:$A129, 'Annex 2 EHV charges'!$D$11:$D$12)), 0)),"")</f>
        <v/>
      </c>
      <c r="B130" s="72" t="str">
        <f>IF($A130="","",VLOOKUP($A130,'Annex 2 EHV charges'!$D:$O,2,0))</f>
        <v/>
      </c>
      <c r="C130" s="78" t="str">
        <f>IF($A130="","",VLOOKUP($A130,'Annex 2 EHV charges'!$D:$O,3,0))</f>
        <v/>
      </c>
      <c r="D130" s="71" t="str">
        <f>IF($A130="","",VLOOKUP($A130,'Annex 2 EHV charges'!$D:$O,4,0))</f>
        <v/>
      </c>
      <c r="E130" s="74" t="str">
        <f>IFERROR(IF(VLOOKUP($A130,'Annex 2 EHV charges'!$D:$O,9,FALSE)=0,"",VLOOKUP($A130,'Annex 2 EHV charges'!$D:$O,9,FALSE)),"")</f>
        <v/>
      </c>
      <c r="F130" s="75" t="str">
        <f>IFERROR(IF(VLOOKUP($A130,'Annex 2 EHV charges'!$D:$O,10,FALSE)=0,"",VLOOKUP($A130,'Annex 2 EHV charges'!$D:$O,10,FALSE)),"")</f>
        <v/>
      </c>
      <c r="G130" s="76" t="str">
        <f>IFERROR(IF(VLOOKUP($A130,'Annex 2 EHV charges'!$D:$O,11,FALSE)=0,"",VLOOKUP($A130,'Annex 2 EHV charges'!$D:$O,11,FALSE)),"")</f>
        <v/>
      </c>
      <c r="H130" s="76" t="str">
        <f>IFERROR(IF(VLOOKUP($A130,'Annex 2 EHV charges'!$D:$O,12,FALSE)=0,"",VLOOKUP($A130,'Annex 2 EHV charges'!$D:$O,12,FALSE)),"")</f>
        <v/>
      </c>
    </row>
    <row r="131" spans="1:8" ht="28.5" customHeight="1" x14ac:dyDescent="0.2">
      <c r="A131" s="77" t="str">
        <f t="array" ref="A131">IFERROR(INDEX('Annex 2 EHV charges'!$D$11:$D$12, MATCH(0, IF(ISBLANK('Annex 2 EHV charges'!$D$11:$D$12),1, COUNTIF(A$4:$A130, 'Annex 2 EHV charges'!$D$11:$D$12)), 0)),"")</f>
        <v/>
      </c>
      <c r="B131" s="72" t="str">
        <f>IF($A131="","",VLOOKUP($A131,'Annex 2 EHV charges'!$D:$O,2,0))</f>
        <v/>
      </c>
      <c r="C131" s="78" t="str">
        <f>IF($A131="","",VLOOKUP($A131,'Annex 2 EHV charges'!$D:$O,3,0))</f>
        <v/>
      </c>
      <c r="D131" s="71" t="str">
        <f>IF($A131="","",VLOOKUP($A131,'Annex 2 EHV charges'!$D:$O,4,0))</f>
        <v/>
      </c>
      <c r="E131" s="74" t="str">
        <f>IFERROR(IF(VLOOKUP($A131,'Annex 2 EHV charges'!$D:$O,9,FALSE)=0,"",VLOOKUP($A131,'Annex 2 EHV charges'!$D:$O,9,FALSE)),"")</f>
        <v/>
      </c>
      <c r="F131" s="75" t="str">
        <f>IFERROR(IF(VLOOKUP($A131,'Annex 2 EHV charges'!$D:$O,10,FALSE)=0,"",VLOOKUP($A131,'Annex 2 EHV charges'!$D:$O,10,FALSE)),"")</f>
        <v/>
      </c>
      <c r="G131" s="76" t="str">
        <f>IFERROR(IF(VLOOKUP($A131,'Annex 2 EHV charges'!$D:$O,11,FALSE)=0,"",VLOOKUP($A131,'Annex 2 EHV charges'!$D:$O,11,FALSE)),"")</f>
        <v/>
      </c>
      <c r="H131" s="76" t="str">
        <f>IFERROR(IF(VLOOKUP($A131,'Annex 2 EHV charges'!$D:$O,12,FALSE)=0,"",VLOOKUP($A131,'Annex 2 EHV charges'!$D:$O,12,FALSE)),"")</f>
        <v/>
      </c>
    </row>
    <row r="132" spans="1:8" ht="28.5" customHeight="1" x14ac:dyDescent="0.2">
      <c r="A132" s="77" t="str">
        <f t="array" ref="A132">IFERROR(INDEX('Annex 2 EHV charges'!$D$11:$D$12, MATCH(0, IF(ISBLANK('Annex 2 EHV charges'!$D$11:$D$12),1, COUNTIF(A$4:$A131, 'Annex 2 EHV charges'!$D$11:$D$12)), 0)),"")</f>
        <v/>
      </c>
      <c r="B132" s="72" t="str">
        <f>IF($A132="","",VLOOKUP($A132,'Annex 2 EHV charges'!$D:$O,2,0))</f>
        <v/>
      </c>
      <c r="C132" s="78" t="str">
        <f>IF($A132="","",VLOOKUP($A132,'Annex 2 EHV charges'!$D:$O,3,0))</f>
        <v/>
      </c>
      <c r="D132" s="71" t="str">
        <f>IF($A132="","",VLOOKUP($A132,'Annex 2 EHV charges'!$D:$O,4,0))</f>
        <v/>
      </c>
      <c r="E132" s="74" t="str">
        <f>IFERROR(IF(VLOOKUP($A132,'Annex 2 EHV charges'!$D:$O,9,FALSE)=0,"",VLOOKUP($A132,'Annex 2 EHV charges'!$D:$O,9,FALSE)),"")</f>
        <v/>
      </c>
      <c r="F132" s="75" t="str">
        <f>IFERROR(IF(VLOOKUP($A132,'Annex 2 EHV charges'!$D:$O,10,FALSE)=0,"",VLOOKUP($A132,'Annex 2 EHV charges'!$D:$O,10,FALSE)),"")</f>
        <v/>
      </c>
      <c r="G132" s="76" t="str">
        <f>IFERROR(IF(VLOOKUP($A132,'Annex 2 EHV charges'!$D:$O,11,FALSE)=0,"",VLOOKUP($A132,'Annex 2 EHV charges'!$D:$O,11,FALSE)),"")</f>
        <v/>
      </c>
      <c r="H132" s="76" t="str">
        <f>IFERROR(IF(VLOOKUP($A132,'Annex 2 EHV charges'!$D:$O,12,FALSE)=0,"",VLOOKUP($A132,'Annex 2 EHV charges'!$D:$O,12,FALSE)),"")</f>
        <v/>
      </c>
    </row>
    <row r="133" spans="1:8" ht="28.5" customHeight="1" x14ac:dyDescent="0.2">
      <c r="A133" s="77" t="str">
        <f t="array" ref="A133">IFERROR(INDEX('Annex 2 EHV charges'!$D$11:$D$12, MATCH(0, IF(ISBLANK('Annex 2 EHV charges'!$D$11:$D$12),1, COUNTIF(A$4:$A132, 'Annex 2 EHV charges'!$D$11:$D$12)), 0)),"")</f>
        <v/>
      </c>
      <c r="B133" s="72" t="str">
        <f>IF($A133="","",VLOOKUP($A133,'Annex 2 EHV charges'!$D:$O,2,0))</f>
        <v/>
      </c>
      <c r="C133" s="78" t="str">
        <f>IF($A133="","",VLOOKUP($A133,'Annex 2 EHV charges'!$D:$O,3,0))</f>
        <v/>
      </c>
      <c r="D133" s="71" t="str">
        <f>IF($A133="","",VLOOKUP($A133,'Annex 2 EHV charges'!$D:$O,4,0))</f>
        <v/>
      </c>
      <c r="E133" s="74" t="str">
        <f>IFERROR(IF(VLOOKUP($A133,'Annex 2 EHV charges'!$D:$O,9,FALSE)=0,"",VLOOKUP($A133,'Annex 2 EHV charges'!$D:$O,9,FALSE)),"")</f>
        <v/>
      </c>
      <c r="F133" s="75" t="str">
        <f>IFERROR(IF(VLOOKUP($A133,'Annex 2 EHV charges'!$D:$O,10,FALSE)=0,"",VLOOKUP($A133,'Annex 2 EHV charges'!$D:$O,10,FALSE)),"")</f>
        <v/>
      </c>
      <c r="G133" s="76" t="str">
        <f>IFERROR(IF(VLOOKUP($A133,'Annex 2 EHV charges'!$D:$O,11,FALSE)=0,"",VLOOKUP($A133,'Annex 2 EHV charges'!$D:$O,11,FALSE)),"")</f>
        <v/>
      </c>
      <c r="H133" s="76" t="str">
        <f>IFERROR(IF(VLOOKUP($A133,'Annex 2 EHV charges'!$D:$O,12,FALSE)=0,"",VLOOKUP($A133,'Annex 2 EHV charges'!$D:$O,12,FALSE)),"")</f>
        <v/>
      </c>
    </row>
    <row r="134" spans="1:8" ht="28.5" customHeight="1" x14ac:dyDescent="0.2">
      <c r="A134" s="77" t="str">
        <f t="array" ref="A134">IFERROR(INDEX('Annex 2 EHV charges'!$D$11:$D$12, MATCH(0, IF(ISBLANK('Annex 2 EHV charges'!$D$11:$D$12),1, COUNTIF(A$4:$A133, 'Annex 2 EHV charges'!$D$11:$D$12)), 0)),"")</f>
        <v/>
      </c>
      <c r="B134" s="72" t="str">
        <f>IF($A134="","",VLOOKUP($A134,'Annex 2 EHV charges'!$D:$O,2,0))</f>
        <v/>
      </c>
      <c r="C134" s="78" t="str">
        <f>IF($A134="","",VLOOKUP($A134,'Annex 2 EHV charges'!$D:$O,3,0))</f>
        <v/>
      </c>
      <c r="D134" s="71" t="str">
        <f>IF($A134="","",VLOOKUP($A134,'Annex 2 EHV charges'!$D:$O,4,0))</f>
        <v/>
      </c>
      <c r="E134" s="74" t="str">
        <f>IFERROR(IF(VLOOKUP($A134,'Annex 2 EHV charges'!$D:$O,9,FALSE)=0,"",VLOOKUP($A134,'Annex 2 EHV charges'!$D:$O,9,FALSE)),"")</f>
        <v/>
      </c>
      <c r="F134" s="75" t="str">
        <f>IFERROR(IF(VLOOKUP($A134,'Annex 2 EHV charges'!$D:$O,10,FALSE)=0,"",VLOOKUP($A134,'Annex 2 EHV charges'!$D:$O,10,FALSE)),"")</f>
        <v/>
      </c>
      <c r="G134" s="76" t="str">
        <f>IFERROR(IF(VLOOKUP($A134,'Annex 2 EHV charges'!$D:$O,11,FALSE)=0,"",VLOOKUP($A134,'Annex 2 EHV charges'!$D:$O,11,FALSE)),"")</f>
        <v/>
      </c>
      <c r="H134" s="76" t="str">
        <f>IFERROR(IF(VLOOKUP($A134,'Annex 2 EHV charges'!$D:$O,12,FALSE)=0,"",VLOOKUP($A134,'Annex 2 EHV charges'!$D:$O,12,FALSE)),"")</f>
        <v/>
      </c>
    </row>
    <row r="135" spans="1:8" ht="28.5" customHeight="1" x14ac:dyDescent="0.2">
      <c r="A135" s="77" t="str">
        <f t="array" ref="A135">IFERROR(INDEX('Annex 2 EHV charges'!$D$11:$D$12, MATCH(0, IF(ISBLANK('Annex 2 EHV charges'!$D$11:$D$12),1, COUNTIF(A$4:$A134, 'Annex 2 EHV charges'!$D$11:$D$12)), 0)),"")</f>
        <v/>
      </c>
      <c r="B135" s="72" t="str">
        <f>IF($A135="","",VLOOKUP($A135,'Annex 2 EHV charges'!$D:$O,2,0))</f>
        <v/>
      </c>
      <c r="C135" s="78" t="str">
        <f>IF($A135="","",VLOOKUP($A135,'Annex 2 EHV charges'!$D:$O,3,0))</f>
        <v/>
      </c>
      <c r="D135" s="71" t="str">
        <f>IF($A135="","",VLOOKUP($A135,'Annex 2 EHV charges'!$D:$O,4,0))</f>
        <v/>
      </c>
      <c r="E135" s="74" t="str">
        <f>IFERROR(IF(VLOOKUP($A135,'Annex 2 EHV charges'!$D:$O,9,FALSE)=0,"",VLOOKUP($A135,'Annex 2 EHV charges'!$D:$O,9,FALSE)),"")</f>
        <v/>
      </c>
      <c r="F135" s="75" t="str">
        <f>IFERROR(IF(VLOOKUP($A135,'Annex 2 EHV charges'!$D:$O,10,FALSE)=0,"",VLOOKUP($A135,'Annex 2 EHV charges'!$D:$O,10,FALSE)),"")</f>
        <v/>
      </c>
      <c r="G135" s="76" t="str">
        <f>IFERROR(IF(VLOOKUP($A135,'Annex 2 EHV charges'!$D:$O,11,FALSE)=0,"",VLOOKUP($A135,'Annex 2 EHV charges'!$D:$O,11,FALSE)),"")</f>
        <v/>
      </c>
      <c r="H135" s="76" t="str">
        <f>IFERROR(IF(VLOOKUP($A135,'Annex 2 EHV charges'!$D:$O,12,FALSE)=0,"",VLOOKUP($A135,'Annex 2 EHV charges'!$D:$O,12,FALSE)),"")</f>
        <v/>
      </c>
    </row>
    <row r="136" spans="1:8" ht="28.5" customHeight="1" x14ac:dyDescent="0.2">
      <c r="A136" s="77" t="str">
        <f t="array" ref="A136">IFERROR(INDEX('Annex 2 EHV charges'!$D$11:$D$12, MATCH(0, IF(ISBLANK('Annex 2 EHV charges'!$D$11:$D$12),1, COUNTIF(A$4:$A135, 'Annex 2 EHV charges'!$D$11:$D$12)), 0)),"")</f>
        <v/>
      </c>
      <c r="B136" s="72" t="str">
        <f>IF($A136="","",VLOOKUP($A136,'Annex 2 EHV charges'!$D:$O,2,0))</f>
        <v/>
      </c>
      <c r="C136" s="78" t="str">
        <f>IF($A136="","",VLOOKUP($A136,'Annex 2 EHV charges'!$D:$O,3,0))</f>
        <v/>
      </c>
      <c r="D136" s="71" t="str">
        <f>IF($A136="","",VLOOKUP($A136,'Annex 2 EHV charges'!$D:$O,4,0))</f>
        <v/>
      </c>
      <c r="E136" s="74" t="str">
        <f>IFERROR(IF(VLOOKUP($A136,'Annex 2 EHV charges'!$D:$O,9,FALSE)=0,"",VLOOKUP($A136,'Annex 2 EHV charges'!$D:$O,9,FALSE)),"")</f>
        <v/>
      </c>
      <c r="F136" s="75" t="str">
        <f>IFERROR(IF(VLOOKUP($A136,'Annex 2 EHV charges'!$D:$O,10,FALSE)=0,"",VLOOKUP($A136,'Annex 2 EHV charges'!$D:$O,10,FALSE)),"")</f>
        <v/>
      </c>
      <c r="G136" s="76" t="str">
        <f>IFERROR(IF(VLOOKUP($A136,'Annex 2 EHV charges'!$D:$O,11,FALSE)=0,"",VLOOKUP($A136,'Annex 2 EHV charges'!$D:$O,11,FALSE)),"")</f>
        <v/>
      </c>
      <c r="H136" s="76" t="str">
        <f>IFERROR(IF(VLOOKUP($A136,'Annex 2 EHV charges'!$D:$O,12,FALSE)=0,"",VLOOKUP($A136,'Annex 2 EHV charges'!$D:$O,12,FALSE)),"")</f>
        <v/>
      </c>
    </row>
    <row r="137" spans="1:8" ht="28.5" customHeight="1" x14ac:dyDescent="0.2">
      <c r="A137" s="77" t="str">
        <f t="array" ref="A137">IFERROR(INDEX('Annex 2 EHV charges'!$D$11:$D$12, MATCH(0, IF(ISBLANK('Annex 2 EHV charges'!$D$11:$D$12),1, COUNTIF(A$4:$A136, 'Annex 2 EHV charges'!$D$11:$D$12)), 0)),"")</f>
        <v/>
      </c>
      <c r="B137" s="72" t="str">
        <f>IF($A137="","",VLOOKUP($A137,'Annex 2 EHV charges'!$D:$O,2,0))</f>
        <v/>
      </c>
      <c r="C137" s="78" t="str">
        <f>IF($A137="","",VLOOKUP($A137,'Annex 2 EHV charges'!$D:$O,3,0))</f>
        <v/>
      </c>
      <c r="D137" s="71" t="str">
        <f>IF($A137="","",VLOOKUP($A137,'Annex 2 EHV charges'!$D:$O,4,0))</f>
        <v/>
      </c>
      <c r="E137" s="74" t="str">
        <f>IFERROR(IF(VLOOKUP($A137,'Annex 2 EHV charges'!$D:$O,9,FALSE)=0,"",VLOOKUP($A137,'Annex 2 EHV charges'!$D:$O,9,FALSE)),"")</f>
        <v/>
      </c>
      <c r="F137" s="75" t="str">
        <f>IFERROR(IF(VLOOKUP($A137,'Annex 2 EHV charges'!$D:$O,10,FALSE)=0,"",VLOOKUP($A137,'Annex 2 EHV charges'!$D:$O,10,FALSE)),"")</f>
        <v/>
      </c>
      <c r="G137" s="76" t="str">
        <f>IFERROR(IF(VLOOKUP($A137,'Annex 2 EHV charges'!$D:$O,11,FALSE)=0,"",VLOOKUP($A137,'Annex 2 EHV charges'!$D:$O,11,FALSE)),"")</f>
        <v/>
      </c>
      <c r="H137" s="76" t="str">
        <f>IFERROR(IF(VLOOKUP($A137,'Annex 2 EHV charges'!$D:$O,12,FALSE)=0,"",VLOOKUP($A137,'Annex 2 EHV charges'!$D:$O,12,FALSE)),"")</f>
        <v/>
      </c>
    </row>
    <row r="138" spans="1:8" ht="28.5" customHeight="1" x14ac:dyDescent="0.2">
      <c r="A138" s="77" t="str">
        <f t="array" ref="A138">IFERROR(INDEX('Annex 2 EHV charges'!$D$11:$D$12, MATCH(0, IF(ISBLANK('Annex 2 EHV charges'!$D$11:$D$12),1, COUNTIF(A$4:$A137, 'Annex 2 EHV charges'!$D$11:$D$12)), 0)),"")</f>
        <v/>
      </c>
      <c r="B138" s="72" t="str">
        <f>IF($A138="","",VLOOKUP($A138,'Annex 2 EHV charges'!$D:$O,2,0))</f>
        <v/>
      </c>
      <c r="C138" s="78" t="str">
        <f>IF($A138="","",VLOOKUP($A138,'Annex 2 EHV charges'!$D:$O,3,0))</f>
        <v/>
      </c>
      <c r="D138" s="71" t="str">
        <f>IF($A138="","",VLOOKUP($A138,'Annex 2 EHV charges'!$D:$O,4,0))</f>
        <v/>
      </c>
      <c r="E138" s="74" t="str">
        <f>IFERROR(IF(VLOOKUP($A138,'Annex 2 EHV charges'!$D:$O,9,FALSE)=0,"",VLOOKUP($A138,'Annex 2 EHV charges'!$D:$O,9,FALSE)),"")</f>
        <v/>
      </c>
      <c r="F138" s="75" t="str">
        <f>IFERROR(IF(VLOOKUP($A138,'Annex 2 EHV charges'!$D:$O,10,FALSE)=0,"",VLOOKUP($A138,'Annex 2 EHV charges'!$D:$O,10,FALSE)),"")</f>
        <v/>
      </c>
      <c r="G138" s="76" t="str">
        <f>IFERROR(IF(VLOOKUP($A138,'Annex 2 EHV charges'!$D:$O,11,FALSE)=0,"",VLOOKUP($A138,'Annex 2 EHV charges'!$D:$O,11,FALSE)),"")</f>
        <v/>
      </c>
      <c r="H138" s="76" t="str">
        <f>IFERROR(IF(VLOOKUP($A138,'Annex 2 EHV charges'!$D:$O,12,FALSE)=0,"",VLOOKUP($A138,'Annex 2 EHV charges'!$D:$O,12,FALSE)),"")</f>
        <v/>
      </c>
    </row>
    <row r="139" spans="1:8" ht="28.5" customHeight="1" x14ac:dyDescent="0.2">
      <c r="A139" s="77" t="str">
        <f t="array" ref="A139">IFERROR(INDEX('Annex 2 EHV charges'!$D$11:$D$12, MATCH(0, IF(ISBLANK('Annex 2 EHV charges'!$D$11:$D$12),1, COUNTIF(A$4:$A138, 'Annex 2 EHV charges'!$D$11:$D$12)), 0)),"")</f>
        <v/>
      </c>
      <c r="B139" s="72" t="str">
        <f>IF($A139="","",VLOOKUP($A139,'Annex 2 EHV charges'!$D:$O,2,0))</f>
        <v/>
      </c>
      <c r="C139" s="78" t="str">
        <f>IF($A139="","",VLOOKUP($A139,'Annex 2 EHV charges'!$D:$O,3,0))</f>
        <v/>
      </c>
      <c r="D139" s="71" t="str">
        <f>IF($A139="","",VLOOKUP($A139,'Annex 2 EHV charges'!$D:$O,4,0))</f>
        <v/>
      </c>
      <c r="E139" s="74" t="str">
        <f>IFERROR(IF(VLOOKUP($A139,'Annex 2 EHV charges'!$D:$O,9,FALSE)=0,"",VLOOKUP($A139,'Annex 2 EHV charges'!$D:$O,9,FALSE)),"")</f>
        <v/>
      </c>
      <c r="F139" s="75" t="str">
        <f>IFERROR(IF(VLOOKUP($A139,'Annex 2 EHV charges'!$D:$O,10,FALSE)=0,"",VLOOKUP($A139,'Annex 2 EHV charges'!$D:$O,10,FALSE)),"")</f>
        <v/>
      </c>
      <c r="G139" s="76" t="str">
        <f>IFERROR(IF(VLOOKUP($A139,'Annex 2 EHV charges'!$D:$O,11,FALSE)=0,"",VLOOKUP($A139,'Annex 2 EHV charges'!$D:$O,11,FALSE)),"")</f>
        <v/>
      </c>
      <c r="H139" s="76" t="str">
        <f>IFERROR(IF(VLOOKUP($A139,'Annex 2 EHV charges'!$D:$O,12,FALSE)=0,"",VLOOKUP($A139,'Annex 2 EHV charges'!$D:$O,12,FALSE)),"")</f>
        <v/>
      </c>
    </row>
    <row r="140" spans="1:8" ht="28.5" customHeight="1" x14ac:dyDescent="0.2">
      <c r="A140" s="77" t="str">
        <f t="array" ref="A140">IFERROR(INDEX('Annex 2 EHV charges'!$D$11:$D$12, MATCH(0, IF(ISBLANK('Annex 2 EHV charges'!$D$11:$D$12),1, COUNTIF(A$4:$A139, 'Annex 2 EHV charges'!$D$11:$D$12)), 0)),"")</f>
        <v/>
      </c>
      <c r="B140" s="72" t="str">
        <f>IF($A140="","",VLOOKUP($A140,'Annex 2 EHV charges'!$D:$O,2,0))</f>
        <v/>
      </c>
      <c r="C140" s="78" t="str">
        <f>IF($A140="","",VLOOKUP($A140,'Annex 2 EHV charges'!$D:$O,3,0))</f>
        <v/>
      </c>
      <c r="D140" s="71" t="str">
        <f>IF($A140="","",VLOOKUP($A140,'Annex 2 EHV charges'!$D:$O,4,0))</f>
        <v/>
      </c>
      <c r="E140" s="74" t="str">
        <f>IFERROR(IF(VLOOKUP($A140,'Annex 2 EHV charges'!$D:$O,9,FALSE)=0,"",VLOOKUP($A140,'Annex 2 EHV charges'!$D:$O,9,FALSE)),"")</f>
        <v/>
      </c>
      <c r="F140" s="75" t="str">
        <f>IFERROR(IF(VLOOKUP($A140,'Annex 2 EHV charges'!$D:$O,10,FALSE)=0,"",VLOOKUP($A140,'Annex 2 EHV charges'!$D:$O,10,FALSE)),"")</f>
        <v/>
      </c>
      <c r="G140" s="76" t="str">
        <f>IFERROR(IF(VLOOKUP($A140,'Annex 2 EHV charges'!$D:$O,11,FALSE)=0,"",VLOOKUP($A140,'Annex 2 EHV charges'!$D:$O,11,FALSE)),"")</f>
        <v/>
      </c>
      <c r="H140" s="76" t="str">
        <f>IFERROR(IF(VLOOKUP($A140,'Annex 2 EHV charges'!$D:$O,12,FALSE)=0,"",VLOOKUP($A140,'Annex 2 EHV charges'!$D:$O,12,FALSE)),"")</f>
        <v/>
      </c>
    </row>
    <row r="141" spans="1:8" ht="28.5" customHeight="1" x14ac:dyDescent="0.2">
      <c r="A141" s="77" t="str">
        <f t="array" ref="A141">IFERROR(INDEX('Annex 2 EHV charges'!$D$11:$D$12, MATCH(0, IF(ISBLANK('Annex 2 EHV charges'!$D$11:$D$12),1, COUNTIF(A$4:$A140, 'Annex 2 EHV charges'!$D$11:$D$12)), 0)),"")</f>
        <v/>
      </c>
      <c r="B141" s="72" t="str">
        <f>IF($A141="","",VLOOKUP($A141,'Annex 2 EHV charges'!$D:$O,2,0))</f>
        <v/>
      </c>
      <c r="C141" s="78" t="str">
        <f>IF($A141="","",VLOOKUP($A141,'Annex 2 EHV charges'!$D:$O,3,0))</f>
        <v/>
      </c>
      <c r="D141" s="71" t="str">
        <f>IF($A141="","",VLOOKUP($A141,'Annex 2 EHV charges'!$D:$O,4,0))</f>
        <v/>
      </c>
      <c r="E141" s="74" t="str">
        <f>IFERROR(IF(VLOOKUP($A141,'Annex 2 EHV charges'!$D:$O,9,FALSE)=0,"",VLOOKUP($A141,'Annex 2 EHV charges'!$D:$O,9,FALSE)),"")</f>
        <v/>
      </c>
      <c r="F141" s="75" t="str">
        <f>IFERROR(IF(VLOOKUP($A141,'Annex 2 EHV charges'!$D:$O,10,FALSE)=0,"",VLOOKUP($A141,'Annex 2 EHV charges'!$D:$O,10,FALSE)),"")</f>
        <v/>
      </c>
      <c r="G141" s="76" t="str">
        <f>IFERROR(IF(VLOOKUP($A141,'Annex 2 EHV charges'!$D:$O,11,FALSE)=0,"",VLOOKUP($A141,'Annex 2 EHV charges'!$D:$O,11,FALSE)),"")</f>
        <v/>
      </c>
      <c r="H141" s="76" t="str">
        <f>IFERROR(IF(VLOOKUP($A141,'Annex 2 EHV charges'!$D:$O,12,FALSE)=0,"",VLOOKUP($A141,'Annex 2 EHV charges'!$D:$O,12,FALSE)),"")</f>
        <v/>
      </c>
    </row>
    <row r="142" spans="1:8" ht="28.5" customHeight="1" x14ac:dyDescent="0.2">
      <c r="A142" s="77" t="str">
        <f t="array" ref="A142">IFERROR(INDEX('Annex 2 EHV charges'!$D$11:$D$12, MATCH(0, IF(ISBLANK('Annex 2 EHV charges'!$D$11:$D$12),1, COUNTIF(A$4:$A141, 'Annex 2 EHV charges'!$D$11:$D$12)), 0)),"")</f>
        <v/>
      </c>
      <c r="B142" s="72" t="str">
        <f>IF($A142="","",VLOOKUP($A142,'Annex 2 EHV charges'!$D:$O,2,0))</f>
        <v/>
      </c>
      <c r="C142" s="78" t="str">
        <f>IF($A142="","",VLOOKUP($A142,'Annex 2 EHV charges'!$D:$O,3,0))</f>
        <v/>
      </c>
      <c r="D142" s="71" t="str">
        <f>IF($A142="","",VLOOKUP($A142,'Annex 2 EHV charges'!$D:$O,4,0))</f>
        <v/>
      </c>
      <c r="E142" s="74" t="str">
        <f>IFERROR(IF(VLOOKUP($A142,'Annex 2 EHV charges'!$D:$O,9,FALSE)=0,"",VLOOKUP($A142,'Annex 2 EHV charges'!$D:$O,9,FALSE)),"")</f>
        <v/>
      </c>
      <c r="F142" s="75" t="str">
        <f>IFERROR(IF(VLOOKUP($A142,'Annex 2 EHV charges'!$D:$O,10,FALSE)=0,"",VLOOKUP($A142,'Annex 2 EHV charges'!$D:$O,10,FALSE)),"")</f>
        <v/>
      </c>
      <c r="G142" s="76" t="str">
        <f>IFERROR(IF(VLOOKUP($A142,'Annex 2 EHV charges'!$D:$O,11,FALSE)=0,"",VLOOKUP($A142,'Annex 2 EHV charges'!$D:$O,11,FALSE)),"")</f>
        <v/>
      </c>
      <c r="H142" s="76" t="str">
        <f>IFERROR(IF(VLOOKUP($A142,'Annex 2 EHV charges'!$D:$O,12,FALSE)=0,"",VLOOKUP($A142,'Annex 2 EHV charges'!$D:$O,12,FALSE)),"")</f>
        <v/>
      </c>
    </row>
    <row r="143" spans="1:8" ht="28.5" customHeight="1" x14ac:dyDescent="0.2">
      <c r="A143" s="77" t="str">
        <f t="array" ref="A143">IFERROR(INDEX('Annex 2 EHV charges'!$D$11:$D$12, MATCH(0, IF(ISBLANK('Annex 2 EHV charges'!$D$11:$D$12),1, COUNTIF(A$4:$A142, 'Annex 2 EHV charges'!$D$11:$D$12)), 0)),"")</f>
        <v/>
      </c>
      <c r="B143" s="72" t="str">
        <f>IF($A143="","",VLOOKUP($A143,'Annex 2 EHV charges'!$D:$O,2,0))</f>
        <v/>
      </c>
      <c r="C143" s="78" t="str">
        <f>IF($A143="","",VLOOKUP($A143,'Annex 2 EHV charges'!$D:$O,3,0))</f>
        <v/>
      </c>
      <c r="D143" s="71" t="str">
        <f>IF($A143="","",VLOOKUP($A143,'Annex 2 EHV charges'!$D:$O,4,0))</f>
        <v/>
      </c>
      <c r="E143" s="74" t="str">
        <f>IFERROR(IF(VLOOKUP($A143,'Annex 2 EHV charges'!$D:$O,9,FALSE)=0,"",VLOOKUP($A143,'Annex 2 EHV charges'!$D:$O,9,FALSE)),"")</f>
        <v/>
      </c>
      <c r="F143" s="75" t="str">
        <f>IFERROR(IF(VLOOKUP($A143,'Annex 2 EHV charges'!$D:$O,10,FALSE)=0,"",VLOOKUP($A143,'Annex 2 EHV charges'!$D:$O,10,FALSE)),"")</f>
        <v/>
      </c>
      <c r="G143" s="76" t="str">
        <f>IFERROR(IF(VLOOKUP($A143,'Annex 2 EHV charges'!$D:$O,11,FALSE)=0,"",VLOOKUP($A143,'Annex 2 EHV charges'!$D:$O,11,FALSE)),"")</f>
        <v/>
      </c>
      <c r="H143" s="76" t="str">
        <f>IFERROR(IF(VLOOKUP($A143,'Annex 2 EHV charges'!$D:$O,12,FALSE)=0,"",VLOOKUP($A143,'Annex 2 EHV charges'!$D:$O,12,FALSE)),"")</f>
        <v/>
      </c>
    </row>
    <row r="144" spans="1:8" ht="28.5" customHeight="1" x14ac:dyDescent="0.2">
      <c r="A144" s="77" t="str">
        <f t="array" ref="A144">IFERROR(INDEX('Annex 2 EHV charges'!$D$11:$D$12, MATCH(0, IF(ISBLANK('Annex 2 EHV charges'!$D$11:$D$12),1, COUNTIF(A$4:$A143, 'Annex 2 EHV charges'!$D$11:$D$12)), 0)),"")</f>
        <v/>
      </c>
      <c r="B144" s="72" t="str">
        <f>IF($A144="","",VLOOKUP($A144,'Annex 2 EHV charges'!$D:$O,2,0))</f>
        <v/>
      </c>
      <c r="C144" s="78" t="str">
        <f>IF($A144="","",VLOOKUP($A144,'Annex 2 EHV charges'!$D:$O,3,0))</f>
        <v/>
      </c>
      <c r="D144" s="71" t="str">
        <f>IF($A144="","",VLOOKUP($A144,'Annex 2 EHV charges'!$D:$O,4,0))</f>
        <v/>
      </c>
      <c r="E144" s="74" t="str">
        <f>IFERROR(IF(VLOOKUP($A144,'Annex 2 EHV charges'!$D:$O,9,FALSE)=0,"",VLOOKUP($A144,'Annex 2 EHV charges'!$D:$O,9,FALSE)),"")</f>
        <v/>
      </c>
      <c r="F144" s="75" t="str">
        <f>IFERROR(IF(VLOOKUP($A144,'Annex 2 EHV charges'!$D:$O,10,FALSE)=0,"",VLOOKUP($A144,'Annex 2 EHV charges'!$D:$O,10,FALSE)),"")</f>
        <v/>
      </c>
      <c r="G144" s="76" t="str">
        <f>IFERROR(IF(VLOOKUP($A144,'Annex 2 EHV charges'!$D:$O,11,FALSE)=0,"",VLOOKUP($A144,'Annex 2 EHV charges'!$D:$O,11,FALSE)),"")</f>
        <v/>
      </c>
      <c r="H144" s="76" t="str">
        <f>IFERROR(IF(VLOOKUP($A144,'Annex 2 EHV charges'!$D:$O,12,FALSE)=0,"",VLOOKUP($A144,'Annex 2 EHV charges'!$D:$O,12,FALSE)),"")</f>
        <v/>
      </c>
    </row>
    <row r="145" spans="1:8" ht="28.5" customHeight="1" x14ac:dyDescent="0.2">
      <c r="A145" s="77" t="str">
        <f t="array" ref="A145">IFERROR(INDEX('Annex 2 EHV charges'!$D$11:$D$12, MATCH(0, IF(ISBLANK('Annex 2 EHV charges'!$D$11:$D$12),1, COUNTIF(A$4:$A144, 'Annex 2 EHV charges'!$D$11:$D$12)), 0)),"")</f>
        <v/>
      </c>
      <c r="B145" s="72" t="str">
        <f>IF($A145="","",VLOOKUP($A145,'Annex 2 EHV charges'!$D:$O,2,0))</f>
        <v/>
      </c>
      <c r="C145" s="78" t="str">
        <f>IF($A145="","",VLOOKUP($A145,'Annex 2 EHV charges'!$D:$O,3,0))</f>
        <v/>
      </c>
      <c r="D145" s="71" t="str">
        <f>IF($A145="","",VLOOKUP($A145,'Annex 2 EHV charges'!$D:$O,4,0))</f>
        <v/>
      </c>
      <c r="E145" s="74" t="str">
        <f>IFERROR(IF(VLOOKUP($A145,'Annex 2 EHV charges'!$D:$O,9,FALSE)=0,"",VLOOKUP($A145,'Annex 2 EHV charges'!$D:$O,9,FALSE)),"")</f>
        <v/>
      </c>
      <c r="F145" s="75" t="str">
        <f>IFERROR(IF(VLOOKUP($A145,'Annex 2 EHV charges'!$D:$O,10,FALSE)=0,"",VLOOKUP($A145,'Annex 2 EHV charges'!$D:$O,10,FALSE)),"")</f>
        <v/>
      </c>
      <c r="G145" s="76" t="str">
        <f>IFERROR(IF(VLOOKUP($A145,'Annex 2 EHV charges'!$D:$O,11,FALSE)=0,"",VLOOKUP($A145,'Annex 2 EHV charges'!$D:$O,11,FALSE)),"")</f>
        <v/>
      </c>
      <c r="H145" s="76" t="str">
        <f>IFERROR(IF(VLOOKUP($A145,'Annex 2 EHV charges'!$D:$O,12,FALSE)=0,"",VLOOKUP($A145,'Annex 2 EHV charges'!$D:$O,12,FALSE)),"")</f>
        <v/>
      </c>
    </row>
    <row r="146" spans="1:8" ht="28.5" customHeight="1" x14ac:dyDescent="0.2">
      <c r="A146" s="77" t="str">
        <f t="array" ref="A146">IFERROR(INDEX('Annex 2 EHV charges'!$D$11:$D$12, MATCH(0, IF(ISBLANK('Annex 2 EHV charges'!$D$11:$D$12),1, COUNTIF(A$4:$A145, 'Annex 2 EHV charges'!$D$11:$D$12)), 0)),"")</f>
        <v/>
      </c>
      <c r="B146" s="72" t="str">
        <f>IF($A146="","",VLOOKUP($A146,'Annex 2 EHV charges'!$D:$O,2,0))</f>
        <v/>
      </c>
      <c r="C146" s="78" t="str">
        <f>IF($A146="","",VLOOKUP($A146,'Annex 2 EHV charges'!$D:$O,3,0))</f>
        <v/>
      </c>
      <c r="D146" s="71" t="str">
        <f>IF($A146="","",VLOOKUP($A146,'Annex 2 EHV charges'!$D:$O,4,0))</f>
        <v/>
      </c>
      <c r="E146" s="74" t="str">
        <f>IFERROR(IF(VLOOKUP($A146,'Annex 2 EHV charges'!$D:$O,9,FALSE)=0,"",VLOOKUP($A146,'Annex 2 EHV charges'!$D:$O,9,FALSE)),"")</f>
        <v/>
      </c>
      <c r="F146" s="75" t="str">
        <f>IFERROR(IF(VLOOKUP($A146,'Annex 2 EHV charges'!$D:$O,10,FALSE)=0,"",VLOOKUP($A146,'Annex 2 EHV charges'!$D:$O,10,FALSE)),"")</f>
        <v/>
      </c>
      <c r="G146" s="76" t="str">
        <f>IFERROR(IF(VLOOKUP($A146,'Annex 2 EHV charges'!$D:$O,11,FALSE)=0,"",VLOOKUP($A146,'Annex 2 EHV charges'!$D:$O,11,FALSE)),"")</f>
        <v/>
      </c>
      <c r="H146" s="76" t="str">
        <f>IFERROR(IF(VLOOKUP($A146,'Annex 2 EHV charges'!$D:$O,12,FALSE)=0,"",VLOOKUP($A146,'Annex 2 EHV charges'!$D:$O,12,FALSE)),"")</f>
        <v/>
      </c>
    </row>
    <row r="147" spans="1:8" ht="28.5" customHeight="1" x14ac:dyDescent="0.2">
      <c r="A147" s="77" t="str">
        <f t="array" ref="A147">IFERROR(INDEX('Annex 2 EHV charges'!$D$11:$D$12, MATCH(0, IF(ISBLANK('Annex 2 EHV charges'!$D$11:$D$12),1, COUNTIF(A$4:$A146, 'Annex 2 EHV charges'!$D$11:$D$12)), 0)),"")</f>
        <v/>
      </c>
      <c r="B147" s="72" t="str">
        <f>IF($A147="","",VLOOKUP($A147,'Annex 2 EHV charges'!$D:$O,2,0))</f>
        <v/>
      </c>
      <c r="C147" s="78" t="str">
        <f>IF($A147="","",VLOOKUP($A147,'Annex 2 EHV charges'!$D:$O,3,0))</f>
        <v/>
      </c>
      <c r="D147" s="71" t="str">
        <f>IF($A147="","",VLOOKUP($A147,'Annex 2 EHV charges'!$D:$O,4,0))</f>
        <v/>
      </c>
      <c r="E147" s="74" t="str">
        <f>IFERROR(IF(VLOOKUP($A147,'Annex 2 EHV charges'!$D:$O,9,FALSE)=0,"",VLOOKUP($A147,'Annex 2 EHV charges'!$D:$O,9,FALSE)),"")</f>
        <v/>
      </c>
      <c r="F147" s="75" t="str">
        <f>IFERROR(IF(VLOOKUP($A147,'Annex 2 EHV charges'!$D:$O,10,FALSE)=0,"",VLOOKUP($A147,'Annex 2 EHV charges'!$D:$O,10,FALSE)),"")</f>
        <v/>
      </c>
      <c r="G147" s="76" t="str">
        <f>IFERROR(IF(VLOOKUP($A147,'Annex 2 EHV charges'!$D:$O,11,FALSE)=0,"",VLOOKUP($A147,'Annex 2 EHV charges'!$D:$O,11,FALSE)),"")</f>
        <v/>
      </c>
      <c r="H147" s="76" t="str">
        <f>IFERROR(IF(VLOOKUP($A147,'Annex 2 EHV charges'!$D:$O,12,FALSE)=0,"",VLOOKUP($A147,'Annex 2 EHV charges'!$D:$O,12,FALSE)),"")</f>
        <v/>
      </c>
    </row>
    <row r="148" spans="1:8" ht="28.5" customHeight="1" x14ac:dyDescent="0.2">
      <c r="A148" s="77" t="str">
        <f t="array" ref="A148">IFERROR(INDEX('Annex 2 EHV charges'!$D$11:$D$12, MATCH(0, IF(ISBLANK('Annex 2 EHV charges'!$D$11:$D$12),1, COUNTIF(A$4:$A147, 'Annex 2 EHV charges'!$D$11:$D$12)), 0)),"")</f>
        <v/>
      </c>
      <c r="B148" s="72" t="str">
        <f>IF($A148="","",VLOOKUP($A148,'Annex 2 EHV charges'!$D:$O,2,0))</f>
        <v/>
      </c>
      <c r="C148" s="78" t="str">
        <f>IF($A148="","",VLOOKUP($A148,'Annex 2 EHV charges'!$D:$O,3,0))</f>
        <v/>
      </c>
      <c r="D148" s="71" t="str">
        <f>IF($A148="","",VLOOKUP($A148,'Annex 2 EHV charges'!$D:$O,4,0))</f>
        <v/>
      </c>
      <c r="E148" s="74" t="str">
        <f>IFERROR(IF(VLOOKUP($A148,'Annex 2 EHV charges'!$D:$O,9,FALSE)=0,"",VLOOKUP($A148,'Annex 2 EHV charges'!$D:$O,9,FALSE)),"")</f>
        <v/>
      </c>
      <c r="F148" s="75" t="str">
        <f>IFERROR(IF(VLOOKUP($A148,'Annex 2 EHV charges'!$D:$O,10,FALSE)=0,"",VLOOKUP($A148,'Annex 2 EHV charges'!$D:$O,10,FALSE)),"")</f>
        <v/>
      </c>
      <c r="G148" s="76" t="str">
        <f>IFERROR(IF(VLOOKUP($A148,'Annex 2 EHV charges'!$D:$O,11,FALSE)=0,"",VLOOKUP($A148,'Annex 2 EHV charges'!$D:$O,11,FALSE)),"")</f>
        <v/>
      </c>
      <c r="H148" s="76" t="str">
        <f>IFERROR(IF(VLOOKUP($A148,'Annex 2 EHV charges'!$D:$O,12,FALSE)=0,"",VLOOKUP($A148,'Annex 2 EHV charges'!$D:$O,12,FALSE)),"")</f>
        <v/>
      </c>
    </row>
    <row r="149" spans="1:8" ht="28.5" customHeight="1" x14ac:dyDescent="0.2">
      <c r="A149" s="77" t="str">
        <f t="array" ref="A149">IFERROR(INDEX('Annex 2 EHV charges'!$D$11:$D$12, MATCH(0, IF(ISBLANK('Annex 2 EHV charges'!$D$11:$D$12),1, COUNTIF(A$4:$A148, 'Annex 2 EHV charges'!$D$11:$D$12)), 0)),"")</f>
        <v/>
      </c>
      <c r="B149" s="72" t="str">
        <f>IF($A149="","",VLOOKUP($A149,'Annex 2 EHV charges'!$D:$O,2,0))</f>
        <v/>
      </c>
      <c r="C149" s="78" t="str">
        <f>IF($A149="","",VLOOKUP($A149,'Annex 2 EHV charges'!$D:$O,3,0))</f>
        <v/>
      </c>
      <c r="D149" s="71" t="str">
        <f>IF($A149="","",VLOOKUP($A149,'Annex 2 EHV charges'!$D:$O,4,0))</f>
        <v/>
      </c>
      <c r="E149" s="74" t="str">
        <f>IFERROR(IF(VLOOKUP($A149,'Annex 2 EHV charges'!$D:$O,9,FALSE)=0,"",VLOOKUP($A149,'Annex 2 EHV charges'!$D:$O,9,FALSE)),"")</f>
        <v/>
      </c>
      <c r="F149" s="75" t="str">
        <f>IFERROR(IF(VLOOKUP($A149,'Annex 2 EHV charges'!$D:$O,10,FALSE)=0,"",VLOOKUP($A149,'Annex 2 EHV charges'!$D:$O,10,FALSE)),"")</f>
        <v/>
      </c>
      <c r="G149" s="76" t="str">
        <f>IFERROR(IF(VLOOKUP($A149,'Annex 2 EHV charges'!$D:$O,11,FALSE)=0,"",VLOOKUP($A149,'Annex 2 EHV charges'!$D:$O,11,FALSE)),"")</f>
        <v/>
      </c>
      <c r="H149" s="76" t="str">
        <f>IFERROR(IF(VLOOKUP($A149,'Annex 2 EHV charges'!$D:$O,12,FALSE)=0,"",VLOOKUP($A149,'Annex 2 EHV charges'!$D:$O,12,FALSE)),"")</f>
        <v/>
      </c>
    </row>
    <row r="150" spans="1:8" ht="28.5" customHeight="1" x14ac:dyDescent="0.2">
      <c r="A150" s="77" t="str">
        <f t="array" ref="A150">IFERROR(INDEX('Annex 2 EHV charges'!$D$11:$D$12, MATCH(0, IF(ISBLANK('Annex 2 EHV charges'!$D$11:$D$12),1, COUNTIF(A$4:$A149, 'Annex 2 EHV charges'!$D$11:$D$12)), 0)),"")</f>
        <v/>
      </c>
      <c r="B150" s="72" t="str">
        <f>IF($A150="","",VLOOKUP($A150,'Annex 2 EHV charges'!$D:$O,2,0))</f>
        <v/>
      </c>
      <c r="C150" s="78" t="str">
        <f>IF($A150="","",VLOOKUP($A150,'Annex 2 EHV charges'!$D:$O,3,0))</f>
        <v/>
      </c>
      <c r="D150" s="71" t="str">
        <f>IF($A150="","",VLOOKUP($A150,'Annex 2 EHV charges'!$D:$O,4,0))</f>
        <v/>
      </c>
      <c r="E150" s="74" t="str">
        <f>IFERROR(IF(VLOOKUP($A150,'Annex 2 EHV charges'!$D:$O,9,FALSE)=0,"",VLOOKUP($A150,'Annex 2 EHV charges'!$D:$O,9,FALSE)),"")</f>
        <v/>
      </c>
      <c r="F150" s="75" t="str">
        <f>IFERROR(IF(VLOOKUP($A150,'Annex 2 EHV charges'!$D:$O,10,FALSE)=0,"",VLOOKUP($A150,'Annex 2 EHV charges'!$D:$O,10,FALSE)),"")</f>
        <v/>
      </c>
      <c r="G150" s="76" t="str">
        <f>IFERROR(IF(VLOOKUP($A150,'Annex 2 EHV charges'!$D:$O,11,FALSE)=0,"",VLOOKUP($A150,'Annex 2 EHV charges'!$D:$O,11,FALSE)),"")</f>
        <v/>
      </c>
      <c r="H150" s="76" t="str">
        <f>IFERROR(IF(VLOOKUP($A150,'Annex 2 EHV charges'!$D:$O,12,FALSE)=0,"",VLOOKUP($A150,'Annex 2 EHV charges'!$D:$O,12,FALSE)),"")</f>
        <v/>
      </c>
    </row>
    <row r="151" spans="1:8" ht="28.5" customHeight="1" x14ac:dyDescent="0.2">
      <c r="A151" s="77" t="str">
        <f t="array" ref="A151">IFERROR(INDEX('Annex 2 EHV charges'!$D$11:$D$12, MATCH(0, IF(ISBLANK('Annex 2 EHV charges'!$D$11:$D$12),1, COUNTIF(A$4:$A150, 'Annex 2 EHV charges'!$D$11:$D$12)), 0)),"")</f>
        <v/>
      </c>
      <c r="B151" s="72" t="str">
        <f>IF($A151="","",VLOOKUP($A151,'Annex 2 EHV charges'!$D:$O,2,0))</f>
        <v/>
      </c>
      <c r="C151" s="78" t="str">
        <f>IF($A151="","",VLOOKUP($A151,'Annex 2 EHV charges'!$D:$O,3,0))</f>
        <v/>
      </c>
      <c r="D151" s="71" t="str">
        <f>IF($A151="","",VLOOKUP($A151,'Annex 2 EHV charges'!$D:$O,4,0))</f>
        <v/>
      </c>
      <c r="E151" s="74" t="str">
        <f>IFERROR(IF(VLOOKUP($A151,'Annex 2 EHV charges'!$D:$O,9,FALSE)=0,"",VLOOKUP($A151,'Annex 2 EHV charges'!$D:$O,9,FALSE)),"")</f>
        <v/>
      </c>
      <c r="F151" s="75" t="str">
        <f>IFERROR(IF(VLOOKUP($A151,'Annex 2 EHV charges'!$D:$O,10,FALSE)=0,"",VLOOKUP($A151,'Annex 2 EHV charges'!$D:$O,10,FALSE)),"")</f>
        <v/>
      </c>
      <c r="G151" s="76" t="str">
        <f>IFERROR(IF(VLOOKUP($A151,'Annex 2 EHV charges'!$D:$O,11,FALSE)=0,"",VLOOKUP($A151,'Annex 2 EHV charges'!$D:$O,11,FALSE)),"")</f>
        <v/>
      </c>
      <c r="H151" s="76" t="str">
        <f>IFERROR(IF(VLOOKUP($A151,'Annex 2 EHV charges'!$D:$O,12,FALSE)=0,"",VLOOKUP($A151,'Annex 2 EHV charges'!$D:$O,12,FALSE)),"")</f>
        <v/>
      </c>
    </row>
    <row r="152" spans="1:8" ht="28.5" customHeight="1" x14ac:dyDescent="0.2">
      <c r="A152" s="77" t="str">
        <f t="array" ref="A152">IFERROR(INDEX('Annex 2 EHV charges'!$D$11:$D$12, MATCH(0, IF(ISBLANK('Annex 2 EHV charges'!$D$11:$D$12),1, COUNTIF(A$4:$A151, 'Annex 2 EHV charges'!$D$11:$D$12)), 0)),"")</f>
        <v/>
      </c>
      <c r="B152" s="72" t="str">
        <f>IF($A152="","",VLOOKUP($A152,'Annex 2 EHV charges'!$D:$O,2,0))</f>
        <v/>
      </c>
      <c r="C152" s="78" t="str">
        <f>IF($A152="","",VLOOKUP($A152,'Annex 2 EHV charges'!$D:$O,3,0))</f>
        <v/>
      </c>
      <c r="D152" s="71" t="str">
        <f>IF($A152="","",VLOOKUP($A152,'Annex 2 EHV charges'!$D:$O,4,0))</f>
        <v/>
      </c>
      <c r="E152" s="74" t="str">
        <f>IFERROR(IF(VLOOKUP($A152,'Annex 2 EHV charges'!$D:$O,9,FALSE)=0,"",VLOOKUP($A152,'Annex 2 EHV charges'!$D:$O,9,FALSE)),"")</f>
        <v/>
      </c>
      <c r="F152" s="75" t="str">
        <f>IFERROR(IF(VLOOKUP($A152,'Annex 2 EHV charges'!$D:$O,10,FALSE)=0,"",VLOOKUP($A152,'Annex 2 EHV charges'!$D:$O,10,FALSE)),"")</f>
        <v/>
      </c>
      <c r="G152" s="76" t="str">
        <f>IFERROR(IF(VLOOKUP($A152,'Annex 2 EHV charges'!$D:$O,11,FALSE)=0,"",VLOOKUP($A152,'Annex 2 EHV charges'!$D:$O,11,FALSE)),"")</f>
        <v/>
      </c>
      <c r="H152" s="76" t="str">
        <f>IFERROR(IF(VLOOKUP($A152,'Annex 2 EHV charges'!$D:$O,12,FALSE)=0,"",VLOOKUP($A152,'Annex 2 EHV charges'!$D:$O,12,FALSE)),"")</f>
        <v/>
      </c>
    </row>
    <row r="153" spans="1:8" ht="28.5" customHeight="1" x14ac:dyDescent="0.2">
      <c r="A153" s="77" t="str">
        <f t="array" ref="A153">IFERROR(INDEX('Annex 2 EHV charges'!$D$11:$D$12, MATCH(0, IF(ISBLANK('Annex 2 EHV charges'!$D$11:$D$12),1, COUNTIF(A$4:$A152, 'Annex 2 EHV charges'!$D$11:$D$12)), 0)),"")</f>
        <v/>
      </c>
      <c r="B153" s="72" t="str">
        <f>IF($A153="","",VLOOKUP($A153,'Annex 2 EHV charges'!$D:$O,2,0))</f>
        <v/>
      </c>
      <c r="C153" s="78" t="str">
        <f>IF($A153="","",VLOOKUP($A153,'Annex 2 EHV charges'!$D:$O,3,0))</f>
        <v/>
      </c>
      <c r="D153" s="71" t="str">
        <f>IF($A153="","",VLOOKUP($A153,'Annex 2 EHV charges'!$D:$O,4,0))</f>
        <v/>
      </c>
      <c r="E153" s="74" t="str">
        <f>IFERROR(IF(VLOOKUP($A153,'Annex 2 EHV charges'!$D:$O,9,FALSE)=0,"",VLOOKUP($A153,'Annex 2 EHV charges'!$D:$O,9,FALSE)),"")</f>
        <v/>
      </c>
      <c r="F153" s="75" t="str">
        <f>IFERROR(IF(VLOOKUP($A153,'Annex 2 EHV charges'!$D:$O,10,FALSE)=0,"",VLOOKUP($A153,'Annex 2 EHV charges'!$D:$O,10,FALSE)),"")</f>
        <v/>
      </c>
      <c r="G153" s="76" t="str">
        <f>IFERROR(IF(VLOOKUP($A153,'Annex 2 EHV charges'!$D:$O,11,FALSE)=0,"",VLOOKUP($A153,'Annex 2 EHV charges'!$D:$O,11,FALSE)),"")</f>
        <v/>
      </c>
      <c r="H153" s="76" t="str">
        <f>IFERROR(IF(VLOOKUP($A153,'Annex 2 EHV charges'!$D:$O,12,FALSE)=0,"",VLOOKUP($A153,'Annex 2 EHV charges'!$D:$O,12,FALSE)),"")</f>
        <v/>
      </c>
    </row>
    <row r="154" spans="1:8" ht="28.5" customHeight="1" x14ac:dyDescent="0.2">
      <c r="A154" s="77" t="str">
        <f t="array" ref="A154">IFERROR(INDEX('Annex 2 EHV charges'!$D$11:$D$12, MATCH(0, IF(ISBLANK('Annex 2 EHV charges'!$D$11:$D$12),1, COUNTIF(A$4:$A153, 'Annex 2 EHV charges'!$D$11:$D$12)), 0)),"")</f>
        <v/>
      </c>
      <c r="B154" s="72" t="str">
        <f>IF($A154="","",VLOOKUP($A154,'Annex 2 EHV charges'!$D:$O,2,0))</f>
        <v/>
      </c>
      <c r="C154" s="78" t="str">
        <f>IF($A154="","",VLOOKUP($A154,'Annex 2 EHV charges'!$D:$O,3,0))</f>
        <v/>
      </c>
      <c r="D154" s="71" t="str">
        <f>IF($A154="","",VLOOKUP($A154,'Annex 2 EHV charges'!$D:$O,4,0))</f>
        <v/>
      </c>
      <c r="E154" s="74" t="str">
        <f>IFERROR(IF(VLOOKUP($A154,'Annex 2 EHV charges'!$D:$O,9,FALSE)=0,"",VLOOKUP($A154,'Annex 2 EHV charges'!$D:$O,9,FALSE)),"")</f>
        <v/>
      </c>
      <c r="F154" s="75" t="str">
        <f>IFERROR(IF(VLOOKUP($A154,'Annex 2 EHV charges'!$D:$O,10,FALSE)=0,"",VLOOKUP($A154,'Annex 2 EHV charges'!$D:$O,10,FALSE)),"")</f>
        <v/>
      </c>
      <c r="G154" s="76" t="str">
        <f>IFERROR(IF(VLOOKUP($A154,'Annex 2 EHV charges'!$D:$O,11,FALSE)=0,"",VLOOKUP($A154,'Annex 2 EHV charges'!$D:$O,11,FALSE)),"")</f>
        <v/>
      </c>
      <c r="H154" s="76" t="str">
        <f>IFERROR(IF(VLOOKUP($A154,'Annex 2 EHV charges'!$D:$O,12,FALSE)=0,"",VLOOKUP($A154,'Annex 2 EHV charges'!$D:$O,12,FALSE)),"")</f>
        <v/>
      </c>
    </row>
    <row r="155" spans="1:8" ht="28.5" customHeight="1" x14ac:dyDescent="0.2">
      <c r="A155" s="77" t="str">
        <f t="array" ref="A155">IFERROR(INDEX('Annex 2 EHV charges'!$D$11:$D$12, MATCH(0, IF(ISBLANK('Annex 2 EHV charges'!$D$11:$D$12),1, COUNTIF(A$4:$A154, 'Annex 2 EHV charges'!$D$11:$D$12)), 0)),"")</f>
        <v/>
      </c>
      <c r="B155" s="72" t="str">
        <f>IF($A155="","",VLOOKUP($A155,'Annex 2 EHV charges'!$D:$O,2,0))</f>
        <v/>
      </c>
      <c r="C155" s="78" t="str">
        <f>IF($A155="","",VLOOKUP($A155,'Annex 2 EHV charges'!$D:$O,3,0))</f>
        <v/>
      </c>
      <c r="D155" s="71" t="str">
        <f>IF($A155="","",VLOOKUP($A155,'Annex 2 EHV charges'!$D:$O,4,0))</f>
        <v/>
      </c>
      <c r="E155" s="74" t="str">
        <f>IFERROR(IF(VLOOKUP($A155,'Annex 2 EHV charges'!$D:$O,9,FALSE)=0,"",VLOOKUP($A155,'Annex 2 EHV charges'!$D:$O,9,FALSE)),"")</f>
        <v/>
      </c>
      <c r="F155" s="75" t="str">
        <f>IFERROR(IF(VLOOKUP($A155,'Annex 2 EHV charges'!$D:$O,10,FALSE)=0,"",VLOOKUP($A155,'Annex 2 EHV charges'!$D:$O,10,FALSE)),"")</f>
        <v/>
      </c>
      <c r="G155" s="76" t="str">
        <f>IFERROR(IF(VLOOKUP($A155,'Annex 2 EHV charges'!$D:$O,11,FALSE)=0,"",VLOOKUP($A155,'Annex 2 EHV charges'!$D:$O,11,FALSE)),"")</f>
        <v/>
      </c>
      <c r="H155" s="76" t="str">
        <f>IFERROR(IF(VLOOKUP($A155,'Annex 2 EHV charges'!$D:$O,12,FALSE)=0,"",VLOOKUP($A155,'Annex 2 EHV charges'!$D:$O,12,FALSE)),"")</f>
        <v/>
      </c>
    </row>
    <row r="156" spans="1:8" ht="28.5" customHeight="1" x14ac:dyDescent="0.2">
      <c r="A156" s="77" t="str">
        <f t="array" ref="A156">IFERROR(INDEX('Annex 2 EHV charges'!$D$11:$D$12, MATCH(0, IF(ISBLANK('Annex 2 EHV charges'!$D$11:$D$12),1, COUNTIF(A$4:$A155, 'Annex 2 EHV charges'!$D$11:$D$12)), 0)),"")</f>
        <v/>
      </c>
      <c r="B156" s="72" t="str">
        <f>IF($A156="","",VLOOKUP($A156,'Annex 2 EHV charges'!$D:$O,2,0))</f>
        <v/>
      </c>
      <c r="C156" s="78" t="str">
        <f>IF($A156="","",VLOOKUP($A156,'Annex 2 EHV charges'!$D:$O,3,0))</f>
        <v/>
      </c>
      <c r="D156" s="71" t="str">
        <f>IF($A156="","",VLOOKUP($A156,'Annex 2 EHV charges'!$D:$O,4,0))</f>
        <v/>
      </c>
      <c r="E156" s="74" t="str">
        <f>IFERROR(IF(VLOOKUP($A156,'Annex 2 EHV charges'!$D:$O,9,FALSE)=0,"",VLOOKUP($A156,'Annex 2 EHV charges'!$D:$O,9,FALSE)),"")</f>
        <v/>
      </c>
      <c r="F156" s="75" t="str">
        <f>IFERROR(IF(VLOOKUP($A156,'Annex 2 EHV charges'!$D:$O,10,FALSE)=0,"",VLOOKUP($A156,'Annex 2 EHV charges'!$D:$O,10,FALSE)),"")</f>
        <v/>
      </c>
      <c r="G156" s="76" t="str">
        <f>IFERROR(IF(VLOOKUP($A156,'Annex 2 EHV charges'!$D:$O,11,FALSE)=0,"",VLOOKUP($A156,'Annex 2 EHV charges'!$D:$O,11,FALSE)),"")</f>
        <v/>
      </c>
      <c r="H156" s="76" t="str">
        <f>IFERROR(IF(VLOOKUP($A156,'Annex 2 EHV charges'!$D:$O,12,FALSE)=0,"",VLOOKUP($A156,'Annex 2 EHV charges'!$D:$O,12,FALSE)),"")</f>
        <v/>
      </c>
    </row>
    <row r="157" spans="1:8" ht="28.5" customHeight="1" x14ac:dyDescent="0.2">
      <c r="A157" s="77" t="str">
        <f t="array" ref="A157">IFERROR(INDEX('Annex 2 EHV charges'!$D$11:$D$12, MATCH(0, IF(ISBLANK('Annex 2 EHV charges'!$D$11:$D$12),1, COUNTIF(A$4:$A156, 'Annex 2 EHV charges'!$D$11:$D$12)), 0)),"")</f>
        <v/>
      </c>
      <c r="B157" s="72" t="str">
        <f>IF($A157="","",VLOOKUP($A157,'Annex 2 EHV charges'!$D:$O,2,0))</f>
        <v/>
      </c>
      <c r="C157" s="78" t="str">
        <f>IF($A157="","",VLOOKUP($A157,'Annex 2 EHV charges'!$D:$O,3,0))</f>
        <v/>
      </c>
      <c r="D157" s="71" t="str">
        <f>IF($A157="","",VLOOKUP($A157,'Annex 2 EHV charges'!$D:$O,4,0))</f>
        <v/>
      </c>
      <c r="E157" s="74" t="str">
        <f>IFERROR(IF(VLOOKUP($A157,'Annex 2 EHV charges'!$D:$O,9,FALSE)=0,"",VLOOKUP($A157,'Annex 2 EHV charges'!$D:$O,9,FALSE)),"")</f>
        <v/>
      </c>
      <c r="F157" s="75" t="str">
        <f>IFERROR(IF(VLOOKUP($A157,'Annex 2 EHV charges'!$D:$O,10,FALSE)=0,"",VLOOKUP($A157,'Annex 2 EHV charges'!$D:$O,10,FALSE)),"")</f>
        <v/>
      </c>
      <c r="G157" s="76" t="str">
        <f>IFERROR(IF(VLOOKUP($A157,'Annex 2 EHV charges'!$D:$O,11,FALSE)=0,"",VLOOKUP($A157,'Annex 2 EHV charges'!$D:$O,11,FALSE)),"")</f>
        <v/>
      </c>
      <c r="H157" s="76" t="str">
        <f>IFERROR(IF(VLOOKUP($A157,'Annex 2 EHV charges'!$D:$O,12,FALSE)=0,"",VLOOKUP($A157,'Annex 2 EHV charges'!$D:$O,12,FALSE)),"")</f>
        <v/>
      </c>
    </row>
    <row r="158" spans="1:8" ht="28.5" customHeight="1" x14ac:dyDescent="0.2">
      <c r="A158" s="77" t="str">
        <f t="array" ref="A158">IFERROR(INDEX('Annex 2 EHV charges'!$D$11:$D$12, MATCH(0, IF(ISBLANK('Annex 2 EHV charges'!$D$11:$D$12),1, COUNTIF(A$4:$A157, 'Annex 2 EHV charges'!$D$11:$D$12)), 0)),"")</f>
        <v/>
      </c>
      <c r="B158" s="72" t="str">
        <f>IF($A158="","",VLOOKUP($A158,'Annex 2 EHV charges'!$D:$O,2,0))</f>
        <v/>
      </c>
      <c r="C158" s="78" t="str">
        <f>IF($A158="","",VLOOKUP($A158,'Annex 2 EHV charges'!$D:$O,3,0))</f>
        <v/>
      </c>
      <c r="D158" s="71" t="str">
        <f>IF($A158="","",VLOOKUP($A158,'Annex 2 EHV charges'!$D:$O,4,0))</f>
        <v/>
      </c>
      <c r="E158" s="74" t="str">
        <f>IFERROR(IF(VLOOKUP($A158,'Annex 2 EHV charges'!$D:$O,9,FALSE)=0,"",VLOOKUP($A158,'Annex 2 EHV charges'!$D:$O,9,FALSE)),"")</f>
        <v/>
      </c>
      <c r="F158" s="75" t="str">
        <f>IFERROR(IF(VLOOKUP($A158,'Annex 2 EHV charges'!$D:$O,10,FALSE)=0,"",VLOOKUP($A158,'Annex 2 EHV charges'!$D:$O,10,FALSE)),"")</f>
        <v/>
      </c>
      <c r="G158" s="76" t="str">
        <f>IFERROR(IF(VLOOKUP($A158,'Annex 2 EHV charges'!$D:$O,11,FALSE)=0,"",VLOOKUP($A158,'Annex 2 EHV charges'!$D:$O,11,FALSE)),"")</f>
        <v/>
      </c>
      <c r="H158" s="76" t="str">
        <f>IFERROR(IF(VLOOKUP($A158,'Annex 2 EHV charges'!$D:$O,12,FALSE)=0,"",VLOOKUP($A158,'Annex 2 EHV charges'!$D:$O,12,FALSE)),"")</f>
        <v/>
      </c>
    </row>
    <row r="159" spans="1:8" ht="28.5" customHeight="1" x14ac:dyDescent="0.2">
      <c r="A159" s="77" t="str">
        <f t="array" ref="A159">IFERROR(INDEX('Annex 2 EHV charges'!$D$11:$D$12, MATCH(0, IF(ISBLANK('Annex 2 EHV charges'!$D$11:$D$12),1, COUNTIF(A$4:$A158, 'Annex 2 EHV charges'!$D$11:$D$12)), 0)),"")</f>
        <v/>
      </c>
      <c r="B159" s="72" t="str">
        <f>IF($A159="","",VLOOKUP($A159,'Annex 2 EHV charges'!$D:$O,2,0))</f>
        <v/>
      </c>
      <c r="C159" s="78" t="str">
        <f>IF($A159="","",VLOOKUP($A159,'Annex 2 EHV charges'!$D:$O,3,0))</f>
        <v/>
      </c>
      <c r="D159" s="71" t="str">
        <f>IF($A159="","",VLOOKUP($A159,'Annex 2 EHV charges'!$D:$O,4,0))</f>
        <v/>
      </c>
      <c r="E159" s="74" t="str">
        <f>IFERROR(IF(VLOOKUP($A159,'Annex 2 EHV charges'!$D:$O,9,FALSE)=0,"",VLOOKUP($A159,'Annex 2 EHV charges'!$D:$O,9,FALSE)),"")</f>
        <v/>
      </c>
      <c r="F159" s="75" t="str">
        <f>IFERROR(IF(VLOOKUP($A159,'Annex 2 EHV charges'!$D:$O,10,FALSE)=0,"",VLOOKUP($A159,'Annex 2 EHV charges'!$D:$O,10,FALSE)),"")</f>
        <v/>
      </c>
      <c r="G159" s="76" t="str">
        <f>IFERROR(IF(VLOOKUP($A159,'Annex 2 EHV charges'!$D:$O,11,FALSE)=0,"",VLOOKUP($A159,'Annex 2 EHV charges'!$D:$O,11,FALSE)),"")</f>
        <v/>
      </c>
      <c r="H159" s="76" t="str">
        <f>IFERROR(IF(VLOOKUP($A159,'Annex 2 EHV charges'!$D:$O,12,FALSE)=0,"",VLOOKUP($A159,'Annex 2 EHV charges'!$D:$O,12,FALSE)),"")</f>
        <v/>
      </c>
    </row>
    <row r="160" spans="1:8" ht="28.5" customHeight="1" x14ac:dyDescent="0.2">
      <c r="A160" s="77" t="str">
        <f t="array" ref="A160">IFERROR(INDEX('Annex 2 EHV charges'!$D$11:$D$12, MATCH(0, IF(ISBLANK('Annex 2 EHV charges'!$D$11:$D$12),1, COUNTIF(A$4:$A159, 'Annex 2 EHV charges'!$D$11:$D$12)), 0)),"")</f>
        <v/>
      </c>
      <c r="B160" s="72" t="str">
        <f>IF($A160="","",VLOOKUP($A160,'Annex 2 EHV charges'!$D:$O,2,0))</f>
        <v/>
      </c>
      <c r="C160" s="78" t="str">
        <f>IF($A160="","",VLOOKUP($A160,'Annex 2 EHV charges'!$D:$O,3,0))</f>
        <v/>
      </c>
      <c r="D160" s="71" t="str">
        <f>IF($A160="","",VLOOKUP($A160,'Annex 2 EHV charges'!$D:$O,4,0))</f>
        <v/>
      </c>
      <c r="E160" s="74" t="str">
        <f>IFERROR(IF(VLOOKUP($A160,'Annex 2 EHV charges'!$D:$O,9,FALSE)=0,"",VLOOKUP($A160,'Annex 2 EHV charges'!$D:$O,9,FALSE)),"")</f>
        <v/>
      </c>
      <c r="F160" s="75" t="str">
        <f>IFERROR(IF(VLOOKUP($A160,'Annex 2 EHV charges'!$D:$O,10,FALSE)=0,"",VLOOKUP($A160,'Annex 2 EHV charges'!$D:$O,10,FALSE)),"")</f>
        <v/>
      </c>
      <c r="G160" s="76" t="str">
        <f>IFERROR(IF(VLOOKUP($A160,'Annex 2 EHV charges'!$D:$O,11,FALSE)=0,"",VLOOKUP($A160,'Annex 2 EHV charges'!$D:$O,11,FALSE)),"")</f>
        <v/>
      </c>
      <c r="H160" s="76" t="str">
        <f>IFERROR(IF(VLOOKUP($A160,'Annex 2 EHV charges'!$D:$O,12,FALSE)=0,"",VLOOKUP($A160,'Annex 2 EHV charges'!$D:$O,12,FALSE)),"")</f>
        <v/>
      </c>
    </row>
    <row r="161" spans="1:8" ht="28.5" customHeight="1" x14ac:dyDescent="0.2">
      <c r="A161" s="77" t="str">
        <f t="array" ref="A161">IFERROR(INDEX('Annex 2 EHV charges'!$D$11:$D$12, MATCH(0, IF(ISBLANK('Annex 2 EHV charges'!$D$11:$D$12),1, COUNTIF(A$4:$A160, 'Annex 2 EHV charges'!$D$11:$D$12)), 0)),"")</f>
        <v/>
      </c>
      <c r="B161" s="72" t="str">
        <f>IF($A161="","",VLOOKUP($A161,'Annex 2 EHV charges'!$D:$O,2,0))</f>
        <v/>
      </c>
      <c r="C161" s="78" t="str">
        <f>IF($A161="","",VLOOKUP($A161,'Annex 2 EHV charges'!$D:$O,3,0))</f>
        <v/>
      </c>
      <c r="D161" s="71" t="str">
        <f>IF($A161="","",VLOOKUP($A161,'Annex 2 EHV charges'!$D:$O,4,0))</f>
        <v/>
      </c>
      <c r="E161" s="74" t="str">
        <f>IFERROR(IF(VLOOKUP($A161,'Annex 2 EHV charges'!$D:$O,9,FALSE)=0,"",VLOOKUP($A161,'Annex 2 EHV charges'!$D:$O,9,FALSE)),"")</f>
        <v/>
      </c>
      <c r="F161" s="75" t="str">
        <f>IFERROR(IF(VLOOKUP($A161,'Annex 2 EHV charges'!$D:$O,10,FALSE)=0,"",VLOOKUP($A161,'Annex 2 EHV charges'!$D:$O,10,FALSE)),"")</f>
        <v/>
      </c>
      <c r="G161" s="76" t="str">
        <f>IFERROR(IF(VLOOKUP($A161,'Annex 2 EHV charges'!$D:$O,11,FALSE)=0,"",VLOOKUP($A161,'Annex 2 EHV charges'!$D:$O,11,FALSE)),"")</f>
        <v/>
      </c>
      <c r="H161" s="76" t="str">
        <f>IFERROR(IF(VLOOKUP($A161,'Annex 2 EHV charges'!$D:$O,12,FALSE)=0,"",VLOOKUP($A161,'Annex 2 EHV charges'!$D:$O,12,FALSE)),"")</f>
        <v/>
      </c>
    </row>
    <row r="162" spans="1:8" ht="28.5" customHeight="1" x14ac:dyDescent="0.2">
      <c r="A162" s="77" t="str">
        <f t="array" ref="A162">IFERROR(INDEX('Annex 2 EHV charges'!$D$11:$D$12, MATCH(0, IF(ISBLANK('Annex 2 EHV charges'!$D$11:$D$12),1, COUNTIF(A$4:$A161, 'Annex 2 EHV charges'!$D$11:$D$12)), 0)),"")</f>
        <v/>
      </c>
      <c r="B162" s="72" t="str">
        <f>IF($A162="","",VLOOKUP($A162,'Annex 2 EHV charges'!$D:$O,2,0))</f>
        <v/>
      </c>
      <c r="C162" s="78" t="str">
        <f>IF($A162="","",VLOOKUP($A162,'Annex 2 EHV charges'!$D:$O,3,0))</f>
        <v/>
      </c>
      <c r="D162" s="71" t="str">
        <f>IF($A162="","",VLOOKUP($A162,'Annex 2 EHV charges'!$D:$O,4,0))</f>
        <v/>
      </c>
      <c r="E162" s="74" t="str">
        <f>IFERROR(IF(VLOOKUP($A162,'Annex 2 EHV charges'!$D:$O,9,FALSE)=0,"",VLOOKUP($A162,'Annex 2 EHV charges'!$D:$O,9,FALSE)),"")</f>
        <v/>
      </c>
      <c r="F162" s="75" t="str">
        <f>IFERROR(IF(VLOOKUP($A162,'Annex 2 EHV charges'!$D:$O,10,FALSE)=0,"",VLOOKUP($A162,'Annex 2 EHV charges'!$D:$O,10,FALSE)),"")</f>
        <v/>
      </c>
      <c r="G162" s="76" t="str">
        <f>IFERROR(IF(VLOOKUP($A162,'Annex 2 EHV charges'!$D:$O,11,FALSE)=0,"",VLOOKUP($A162,'Annex 2 EHV charges'!$D:$O,11,FALSE)),"")</f>
        <v/>
      </c>
      <c r="H162" s="76" t="str">
        <f>IFERROR(IF(VLOOKUP($A162,'Annex 2 EHV charges'!$D:$O,12,FALSE)=0,"",VLOOKUP($A162,'Annex 2 EHV charges'!$D:$O,12,FALSE)),"")</f>
        <v/>
      </c>
    </row>
    <row r="163" spans="1:8" ht="28.5" customHeight="1" x14ac:dyDescent="0.2">
      <c r="A163" s="77" t="str">
        <f t="array" ref="A163">IFERROR(INDEX('Annex 2 EHV charges'!$D$11:$D$12, MATCH(0, IF(ISBLANK('Annex 2 EHV charges'!$D$11:$D$12),1, COUNTIF(A$4:$A162, 'Annex 2 EHV charges'!$D$11:$D$12)), 0)),"")</f>
        <v/>
      </c>
      <c r="B163" s="72" t="str">
        <f>IF($A163="","",VLOOKUP($A163,'Annex 2 EHV charges'!$D:$O,2,0))</f>
        <v/>
      </c>
      <c r="C163" s="78" t="str">
        <f>IF($A163="","",VLOOKUP($A163,'Annex 2 EHV charges'!$D:$O,3,0))</f>
        <v/>
      </c>
      <c r="D163" s="71" t="str">
        <f>IF($A163="","",VLOOKUP($A163,'Annex 2 EHV charges'!$D:$O,4,0))</f>
        <v/>
      </c>
      <c r="E163" s="74" t="str">
        <f>IFERROR(IF(VLOOKUP($A163,'Annex 2 EHV charges'!$D:$O,9,FALSE)=0,"",VLOOKUP($A163,'Annex 2 EHV charges'!$D:$O,9,FALSE)),"")</f>
        <v/>
      </c>
      <c r="F163" s="75" t="str">
        <f>IFERROR(IF(VLOOKUP($A163,'Annex 2 EHV charges'!$D:$O,10,FALSE)=0,"",VLOOKUP($A163,'Annex 2 EHV charges'!$D:$O,10,FALSE)),"")</f>
        <v/>
      </c>
      <c r="G163" s="76" t="str">
        <f>IFERROR(IF(VLOOKUP($A163,'Annex 2 EHV charges'!$D:$O,11,FALSE)=0,"",VLOOKUP($A163,'Annex 2 EHV charges'!$D:$O,11,FALSE)),"")</f>
        <v/>
      </c>
      <c r="H163" s="76" t="str">
        <f>IFERROR(IF(VLOOKUP($A163,'Annex 2 EHV charges'!$D:$O,12,FALSE)=0,"",VLOOKUP($A163,'Annex 2 EHV charges'!$D:$O,12,FALSE)),"")</f>
        <v/>
      </c>
    </row>
    <row r="164" spans="1:8" ht="28.5" customHeight="1" x14ac:dyDescent="0.2">
      <c r="A164" s="77" t="str">
        <f t="array" ref="A164">IFERROR(INDEX('Annex 2 EHV charges'!$D$11:$D$12, MATCH(0, IF(ISBLANK('Annex 2 EHV charges'!$D$11:$D$12),1, COUNTIF(A$4:$A163, 'Annex 2 EHV charges'!$D$11:$D$12)), 0)),"")</f>
        <v/>
      </c>
      <c r="B164" s="72" t="str">
        <f>IF($A164="","",VLOOKUP($A164,'Annex 2 EHV charges'!$D:$O,2,0))</f>
        <v/>
      </c>
      <c r="C164" s="78" t="str">
        <f>IF($A164="","",VLOOKUP($A164,'Annex 2 EHV charges'!$D:$O,3,0))</f>
        <v/>
      </c>
      <c r="D164" s="71" t="str">
        <f>IF($A164="","",VLOOKUP($A164,'Annex 2 EHV charges'!$D:$O,4,0))</f>
        <v/>
      </c>
      <c r="E164" s="74" t="str">
        <f>IFERROR(IF(VLOOKUP($A164,'Annex 2 EHV charges'!$D:$O,9,FALSE)=0,"",VLOOKUP($A164,'Annex 2 EHV charges'!$D:$O,9,FALSE)),"")</f>
        <v/>
      </c>
      <c r="F164" s="75" t="str">
        <f>IFERROR(IF(VLOOKUP($A164,'Annex 2 EHV charges'!$D:$O,10,FALSE)=0,"",VLOOKUP($A164,'Annex 2 EHV charges'!$D:$O,10,FALSE)),"")</f>
        <v/>
      </c>
      <c r="G164" s="76" t="str">
        <f>IFERROR(IF(VLOOKUP($A164,'Annex 2 EHV charges'!$D:$O,11,FALSE)=0,"",VLOOKUP($A164,'Annex 2 EHV charges'!$D:$O,11,FALSE)),"")</f>
        <v/>
      </c>
      <c r="H164" s="76" t="str">
        <f>IFERROR(IF(VLOOKUP($A164,'Annex 2 EHV charges'!$D:$O,12,FALSE)=0,"",VLOOKUP($A164,'Annex 2 EHV charges'!$D:$O,12,FALSE)),"")</f>
        <v/>
      </c>
    </row>
    <row r="165" spans="1:8" ht="28.5" customHeight="1" x14ac:dyDescent="0.2">
      <c r="A165" s="77" t="str">
        <f t="array" ref="A165">IFERROR(INDEX('Annex 2 EHV charges'!$D$11:$D$12, MATCH(0, IF(ISBLANK('Annex 2 EHV charges'!$D$11:$D$12),1, COUNTIF(A$4:$A164, 'Annex 2 EHV charges'!$D$11:$D$12)), 0)),"")</f>
        <v/>
      </c>
      <c r="B165" s="72" t="str">
        <f>IF($A165="","",VLOOKUP($A165,'Annex 2 EHV charges'!$D:$O,2,0))</f>
        <v/>
      </c>
      <c r="C165" s="78" t="str">
        <f>IF($A165="","",VLOOKUP($A165,'Annex 2 EHV charges'!$D:$O,3,0))</f>
        <v/>
      </c>
      <c r="D165" s="71" t="str">
        <f>IF($A165="","",VLOOKUP($A165,'Annex 2 EHV charges'!$D:$O,4,0))</f>
        <v/>
      </c>
      <c r="E165" s="74" t="str">
        <f>IFERROR(IF(VLOOKUP($A165,'Annex 2 EHV charges'!$D:$O,9,FALSE)=0,"",VLOOKUP($A165,'Annex 2 EHV charges'!$D:$O,9,FALSE)),"")</f>
        <v/>
      </c>
      <c r="F165" s="75" t="str">
        <f>IFERROR(IF(VLOOKUP($A165,'Annex 2 EHV charges'!$D:$O,10,FALSE)=0,"",VLOOKUP($A165,'Annex 2 EHV charges'!$D:$O,10,FALSE)),"")</f>
        <v/>
      </c>
      <c r="G165" s="76" t="str">
        <f>IFERROR(IF(VLOOKUP($A165,'Annex 2 EHV charges'!$D:$O,11,FALSE)=0,"",VLOOKUP($A165,'Annex 2 EHV charges'!$D:$O,11,FALSE)),"")</f>
        <v/>
      </c>
      <c r="H165" s="76" t="str">
        <f>IFERROR(IF(VLOOKUP($A165,'Annex 2 EHV charges'!$D:$O,12,FALSE)=0,"",VLOOKUP($A165,'Annex 2 EHV charges'!$D:$O,12,FALSE)),"")</f>
        <v/>
      </c>
    </row>
    <row r="166" spans="1:8" ht="28.5" customHeight="1" x14ac:dyDescent="0.2">
      <c r="A166" s="77" t="str">
        <f t="array" ref="A166">IFERROR(INDEX('Annex 2 EHV charges'!$D$11:$D$12, MATCH(0, IF(ISBLANK('Annex 2 EHV charges'!$D$11:$D$12),1, COUNTIF(A$4:$A165, 'Annex 2 EHV charges'!$D$11:$D$12)), 0)),"")</f>
        <v/>
      </c>
      <c r="B166" s="72" t="str">
        <f>IF($A166="","",VLOOKUP($A166,'Annex 2 EHV charges'!$D:$O,2,0))</f>
        <v/>
      </c>
      <c r="C166" s="78" t="str">
        <f>IF($A166="","",VLOOKUP($A166,'Annex 2 EHV charges'!$D:$O,3,0))</f>
        <v/>
      </c>
      <c r="D166" s="71" t="str">
        <f>IF($A166="","",VLOOKUP($A166,'Annex 2 EHV charges'!$D:$O,4,0))</f>
        <v/>
      </c>
      <c r="E166" s="74" t="str">
        <f>IFERROR(IF(VLOOKUP($A166,'Annex 2 EHV charges'!$D:$O,9,FALSE)=0,"",VLOOKUP($A166,'Annex 2 EHV charges'!$D:$O,9,FALSE)),"")</f>
        <v/>
      </c>
      <c r="F166" s="75" t="str">
        <f>IFERROR(IF(VLOOKUP($A166,'Annex 2 EHV charges'!$D:$O,10,FALSE)=0,"",VLOOKUP($A166,'Annex 2 EHV charges'!$D:$O,10,FALSE)),"")</f>
        <v/>
      </c>
      <c r="G166" s="76" t="str">
        <f>IFERROR(IF(VLOOKUP($A166,'Annex 2 EHV charges'!$D:$O,11,FALSE)=0,"",VLOOKUP($A166,'Annex 2 EHV charges'!$D:$O,11,FALSE)),"")</f>
        <v/>
      </c>
      <c r="H166" s="76" t="str">
        <f>IFERROR(IF(VLOOKUP($A166,'Annex 2 EHV charges'!$D:$O,12,FALSE)=0,"",VLOOKUP($A166,'Annex 2 EHV charges'!$D:$O,12,FALSE)),"")</f>
        <v/>
      </c>
    </row>
    <row r="167" spans="1:8" ht="28.5" customHeight="1" x14ac:dyDescent="0.2">
      <c r="A167" s="77" t="str">
        <f t="array" ref="A167">IFERROR(INDEX('Annex 2 EHV charges'!$D$11:$D$12, MATCH(0, IF(ISBLANK('Annex 2 EHV charges'!$D$11:$D$12),1, COUNTIF(A$4:$A166, 'Annex 2 EHV charges'!$D$11:$D$12)), 0)),"")</f>
        <v/>
      </c>
      <c r="B167" s="72" t="str">
        <f>IF($A167="","",VLOOKUP($A167,'Annex 2 EHV charges'!$D:$O,2,0))</f>
        <v/>
      </c>
      <c r="C167" s="78" t="str">
        <f>IF($A167="","",VLOOKUP($A167,'Annex 2 EHV charges'!$D:$O,3,0))</f>
        <v/>
      </c>
      <c r="D167" s="71" t="str">
        <f>IF($A167="","",VLOOKUP($A167,'Annex 2 EHV charges'!$D:$O,4,0))</f>
        <v/>
      </c>
      <c r="E167" s="74" t="str">
        <f>IFERROR(IF(VLOOKUP($A167,'Annex 2 EHV charges'!$D:$O,9,FALSE)=0,"",VLOOKUP($A167,'Annex 2 EHV charges'!$D:$O,9,FALSE)),"")</f>
        <v/>
      </c>
      <c r="F167" s="75" t="str">
        <f>IFERROR(IF(VLOOKUP($A167,'Annex 2 EHV charges'!$D:$O,10,FALSE)=0,"",VLOOKUP($A167,'Annex 2 EHV charges'!$D:$O,10,FALSE)),"")</f>
        <v/>
      </c>
      <c r="G167" s="76" t="str">
        <f>IFERROR(IF(VLOOKUP($A167,'Annex 2 EHV charges'!$D:$O,11,FALSE)=0,"",VLOOKUP($A167,'Annex 2 EHV charges'!$D:$O,11,FALSE)),"")</f>
        <v/>
      </c>
      <c r="H167" s="76" t="str">
        <f>IFERROR(IF(VLOOKUP($A167,'Annex 2 EHV charges'!$D:$O,12,FALSE)=0,"",VLOOKUP($A167,'Annex 2 EHV charges'!$D:$O,12,FALSE)),"")</f>
        <v/>
      </c>
    </row>
    <row r="168" spans="1:8" ht="28.5" customHeight="1" x14ac:dyDescent="0.2">
      <c r="A168" s="77" t="str">
        <f t="array" ref="A168">IFERROR(INDEX('Annex 2 EHV charges'!$D$11:$D$12, MATCH(0, IF(ISBLANK('Annex 2 EHV charges'!$D$11:$D$12),1, COUNTIF(A$4:$A167, 'Annex 2 EHV charges'!$D$11:$D$12)), 0)),"")</f>
        <v/>
      </c>
      <c r="B168" s="72" t="str">
        <f>IF($A168="","",VLOOKUP($A168,'Annex 2 EHV charges'!$D:$O,2,0))</f>
        <v/>
      </c>
      <c r="C168" s="78" t="str">
        <f>IF($A168="","",VLOOKUP($A168,'Annex 2 EHV charges'!$D:$O,3,0))</f>
        <v/>
      </c>
      <c r="D168" s="71" t="str">
        <f>IF($A168="","",VLOOKUP($A168,'Annex 2 EHV charges'!$D:$O,4,0))</f>
        <v/>
      </c>
      <c r="E168" s="74" t="str">
        <f>IFERROR(IF(VLOOKUP($A168,'Annex 2 EHV charges'!$D:$O,9,FALSE)=0,"",VLOOKUP($A168,'Annex 2 EHV charges'!$D:$O,9,FALSE)),"")</f>
        <v/>
      </c>
      <c r="F168" s="75" t="str">
        <f>IFERROR(IF(VLOOKUP($A168,'Annex 2 EHV charges'!$D:$O,10,FALSE)=0,"",VLOOKUP($A168,'Annex 2 EHV charges'!$D:$O,10,FALSE)),"")</f>
        <v/>
      </c>
      <c r="G168" s="76" t="str">
        <f>IFERROR(IF(VLOOKUP($A168,'Annex 2 EHV charges'!$D:$O,11,FALSE)=0,"",VLOOKUP($A168,'Annex 2 EHV charges'!$D:$O,11,FALSE)),"")</f>
        <v/>
      </c>
      <c r="H168" s="76" t="str">
        <f>IFERROR(IF(VLOOKUP($A168,'Annex 2 EHV charges'!$D:$O,12,FALSE)=0,"",VLOOKUP($A168,'Annex 2 EHV charges'!$D:$O,12,FALSE)),"")</f>
        <v/>
      </c>
    </row>
    <row r="169" spans="1:8" ht="28.5" customHeight="1" x14ac:dyDescent="0.2">
      <c r="A169" s="77" t="str">
        <f t="array" ref="A169">IFERROR(INDEX('Annex 2 EHV charges'!$D$11:$D$12, MATCH(0, IF(ISBLANK('Annex 2 EHV charges'!$D$11:$D$12),1, COUNTIF(A$4:$A168, 'Annex 2 EHV charges'!$D$11:$D$12)), 0)),"")</f>
        <v/>
      </c>
      <c r="B169" s="72" t="str">
        <f>IF($A169="","",VLOOKUP($A169,'Annex 2 EHV charges'!$D:$O,2,0))</f>
        <v/>
      </c>
      <c r="C169" s="78" t="str">
        <f>IF($A169="","",VLOOKUP($A169,'Annex 2 EHV charges'!$D:$O,3,0))</f>
        <v/>
      </c>
      <c r="D169" s="71" t="str">
        <f>IF($A169="","",VLOOKUP($A169,'Annex 2 EHV charges'!$D:$O,4,0))</f>
        <v/>
      </c>
      <c r="E169" s="74" t="str">
        <f>IFERROR(IF(VLOOKUP($A169,'Annex 2 EHV charges'!$D:$O,9,FALSE)=0,"",VLOOKUP($A169,'Annex 2 EHV charges'!$D:$O,9,FALSE)),"")</f>
        <v/>
      </c>
      <c r="F169" s="75" t="str">
        <f>IFERROR(IF(VLOOKUP($A169,'Annex 2 EHV charges'!$D:$O,10,FALSE)=0,"",VLOOKUP($A169,'Annex 2 EHV charges'!$D:$O,10,FALSE)),"")</f>
        <v/>
      </c>
      <c r="G169" s="76" t="str">
        <f>IFERROR(IF(VLOOKUP($A169,'Annex 2 EHV charges'!$D:$O,11,FALSE)=0,"",VLOOKUP($A169,'Annex 2 EHV charges'!$D:$O,11,FALSE)),"")</f>
        <v/>
      </c>
      <c r="H169" s="76" t="str">
        <f>IFERROR(IF(VLOOKUP($A169,'Annex 2 EHV charges'!$D:$O,12,FALSE)=0,"",VLOOKUP($A169,'Annex 2 EHV charges'!$D:$O,12,FALSE)),"")</f>
        <v/>
      </c>
    </row>
    <row r="170" spans="1:8" ht="28.5" customHeight="1" x14ac:dyDescent="0.2">
      <c r="A170" s="77" t="str">
        <f t="array" ref="A170">IFERROR(INDEX('Annex 2 EHV charges'!$D$11:$D$12, MATCH(0, IF(ISBLANK('Annex 2 EHV charges'!$D$11:$D$12),1, COUNTIF(A$4:$A169, 'Annex 2 EHV charges'!$D$11:$D$12)), 0)),"")</f>
        <v/>
      </c>
      <c r="B170" s="72" t="str">
        <f>IF($A170="","",VLOOKUP($A170,'Annex 2 EHV charges'!$D:$O,2,0))</f>
        <v/>
      </c>
      <c r="C170" s="78" t="str">
        <f>IF($A170="","",VLOOKUP($A170,'Annex 2 EHV charges'!$D:$O,3,0))</f>
        <v/>
      </c>
      <c r="D170" s="71" t="str">
        <f>IF($A170="","",VLOOKUP($A170,'Annex 2 EHV charges'!$D:$O,4,0))</f>
        <v/>
      </c>
      <c r="E170" s="74" t="str">
        <f>IFERROR(IF(VLOOKUP($A170,'Annex 2 EHV charges'!$D:$O,9,FALSE)=0,"",VLOOKUP($A170,'Annex 2 EHV charges'!$D:$O,9,FALSE)),"")</f>
        <v/>
      </c>
      <c r="F170" s="75" t="str">
        <f>IFERROR(IF(VLOOKUP($A170,'Annex 2 EHV charges'!$D:$O,10,FALSE)=0,"",VLOOKUP($A170,'Annex 2 EHV charges'!$D:$O,10,FALSE)),"")</f>
        <v/>
      </c>
      <c r="G170" s="76" t="str">
        <f>IFERROR(IF(VLOOKUP($A170,'Annex 2 EHV charges'!$D:$O,11,FALSE)=0,"",VLOOKUP($A170,'Annex 2 EHV charges'!$D:$O,11,FALSE)),"")</f>
        <v/>
      </c>
      <c r="H170" s="76"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4" customWidth="1"/>
    <col min="2" max="2" width="11" style="34" customWidth="1"/>
    <col min="3" max="3" width="9.140625" style="34"/>
    <col min="4" max="10" width="16.5703125" style="34" customWidth="1"/>
    <col min="11" max="16384" width="9.140625" style="34"/>
  </cols>
  <sheetData>
    <row r="1" spans="1:12" s="35" customFormat="1" ht="27.75" customHeight="1" x14ac:dyDescent="0.2">
      <c r="A1" s="41" t="s">
        <v>26</v>
      </c>
      <c r="B1" s="16"/>
      <c r="C1" s="21"/>
      <c r="D1" s="16"/>
      <c r="E1" s="16"/>
      <c r="F1" s="16"/>
      <c r="G1" s="79"/>
      <c r="H1" s="20"/>
      <c r="I1" s="20"/>
      <c r="J1" s="21"/>
    </row>
    <row r="2" spans="1:12" s="35" customFormat="1" ht="27" customHeight="1" x14ac:dyDescent="0.2">
      <c r="A2" s="230" t="str">
        <f>Overview!B4&amp; " - Effective from "&amp;Overview!D4&amp;" - "&amp;Overview!E4&amp;" LV and HV tariffs"</f>
        <v>Fulcrum Electricity Assets Limited - GSP_M - Effective from 1 April 2021 - FINAL LV and HV tariffs</v>
      </c>
      <c r="B2" s="230"/>
      <c r="C2" s="230"/>
      <c r="D2" s="230"/>
      <c r="E2" s="230"/>
      <c r="F2" s="230"/>
      <c r="G2" s="230"/>
      <c r="H2" s="230"/>
      <c r="I2" s="230"/>
      <c r="J2" s="230"/>
      <c r="K2" s="34"/>
      <c r="L2" s="34"/>
    </row>
    <row r="3" spans="1:12" s="35" customFormat="1" ht="27" customHeight="1" x14ac:dyDescent="0.2">
      <c r="A3" s="276" t="s">
        <v>66</v>
      </c>
      <c r="B3" s="276"/>
      <c r="C3" s="276"/>
      <c r="D3" s="276"/>
      <c r="E3" s="276"/>
      <c r="F3" s="276"/>
      <c r="G3" s="276"/>
      <c r="H3" s="276"/>
      <c r="I3" s="276"/>
      <c r="J3" s="276"/>
      <c r="K3" s="34"/>
      <c r="L3" s="34"/>
    </row>
    <row r="4" spans="1:12" s="35" customFormat="1" ht="71.25" customHeight="1" x14ac:dyDescent="0.2">
      <c r="A4" s="80"/>
      <c r="B4" s="36" t="s">
        <v>45</v>
      </c>
      <c r="C4" s="37" t="s">
        <v>40</v>
      </c>
      <c r="D4" s="37" t="s">
        <v>67</v>
      </c>
      <c r="E4" s="37" t="s">
        <v>68</v>
      </c>
      <c r="F4" s="37" t="s">
        <v>41</v>
      </c>
      <c r="G4" s="37"/>
      <c r="H4" s="37"/>
      <c r="I4" s="37"/>
      <c r="J4" s="37"/>
      <c r="K4" s="34"/>
      <c r="L4" s="34"/>
    </row>
    <row r="5" spans="1:12" s="35" customFormat="1" ht="32.25" customHeight="1" x14ac:dyDescent="0.2">
      <c r="A5" s="38"/>
      <c r="B5" s="81"/>
      <c r="C5" s="82"/>
      <c r="D5" s="83"/>
      <c r="E5" s="83"/>
      <c r="F5" s="84"/>
      <c r="G5" s="85"/>
      <c r="H5" s="85"/>
      <c r="I5" s="85"/>
      <c r="J5" s="85"/>
      <c r="K5" s="34"/>
      <c r="L5" s="34"/>
    </row>
    <row r="6" spans="1:12" x14ac:dyDescent="0.2">
      <c r="A6" s="264" t="s">
        <v>69</v>
      </c>
      <c r="B6" s="267" t="str">
        <f>Overview!B4&amp; " has no Preserved NHH Tariffs/Additional LLFC classes"</f>
        <v>Fulcrum Electricity Assets Limited - GSP_M has no Preserved NHH Tariffs/Additional LLFC classes</v>
      </c>
      <c r="C6" s="268"/>
      <c r="D6" s="268"/>
      <c r="E6" s="268"/>
      <c r="F6" s="268"/>
      <c r="G6" s="268"/>
      <c r="H6" s="268"/>
      <c r="I6" s="268"/>
      <c r="J6" s="277"/>
    </row>
    <row r="7" spans="1:12" x14ac:dyDescent="0.2">
      <c r="A7" s="265"/>
      <c r="B7" s="270"/>
      <c r="C7" s="271"/>
      <c r="D7" s="271"/>
      <c r="E7" s="271"/>
      <c r="F7" s="271"/>
      <c r="G7" s="271"/>
      <c r="H7" s="271"/>
      <c r="I7" s="271"/>
      <c r="J7" s="278"/>
    </row>
    <row r="8" spans="1:12" x14ac:dyDescent="0.2">
      <c r="A8" s="266"/>
      <c r="B8" s="273"/>
      <c r="C8" s="274"/>
      <c r="D8" s="274"/>
      <c r="E8" s="274"/>
      <c r="F8" s="274"/>
      <c r="G8" s="274"/>
      <c r="H8" s="274"/>
      <c r="I8" s="274"/>
      <c r="J8" s="279"/>
    </row>
    <row r="9" spans="1:12" s="35" customFormat="1" x14ac:dyDescent="0.2">
      <c r="A9" s="34"/>
      <c r="B9" s="34"/>
      <c r="C9" s="34"/>
      <c r="D9" s="34"/>
      <c r="E9" s="34"/>
      <c r="F9" s="34"/>
      <c r="G9" s="34"/>
      <c r="H9" s="34"/>
      <c r="I9" s="34"/>
      <c r="J9" s="34"/>
      <c r="K9" s="34"/>
      <c r="L9" s="34"/>
    </row>
    <row r="10" spans="1:12" s="35" customFormat="1" x14ac:dyDescent="0.2">
      <c r="A10" s="34"/>
      <c r="B10" s="34"/>
      <c r="C10" s="34"/>
      <c r="D10" s="34"/>
      <c r="E10" s="34"/>
      <c r="F10" s="34"/>
      <c r="G10" s="34"/>
      <c r="H10" s="34"/>
      <c r="I10" s="34"/>
      <c r="J10" s="34"/>
      <c r="K10" s="34"/>
      <c r="L10" s="34"/>
    </row>
    <row r="11" spans="1:12" ht="27" customHeight="1" x14ac:dyDescent="0.2">
      <c r="A11" s="276" t="s">
        <v>70</v>
      </c>
      <c r="B11" s="276"/>
      <c r="C11" s="276"/>
      <c r="D11" s="276"/>
      <c r="E11" s="276"/>
      <c r="F11" s="276"/>
      <c r="G11" s="276"/>
      <c r="H11" s="276"/>
      <c r="I11" s="276"/>
      <c r="J11" s="276"/>
    </row>
    <row r="12" spans="1:12" ht="69" customHeight="1" x14ac:dyDescent="0.2">
      <c r="A12" s="80"/>
      <c r="B12" s="36" t="s">
        <v>45</v>
      </c>
      <c r="C12" s="37" t="s">
        <v>40</v>
      </c>
      <c r="D12" s="36" t="s">
        <v>71</v>
      </c>
      <c r="E12" s="36" t="s">
        <v>72</v>
      </c>
      <c r="F12" s="36" t="s">
        <v>73</v>
      </c>
      <c r="G12" s="37" t="s">
        <v>41</v>
      </c>
      <c r="H12" s="37" t="s">
        <v>42</v>
      </c>
      <c r="I12" s="36" t="s">
        <v>43</v>
      </c>
      <c r="J12" s="37" t="s">
        <v>44</v>
      </c>
    </row>
    <row r="13" spans="1:12" ht="32.25" customHeight="1" x14ac:dyDescent="0.2">
      <c r="A13" s="38"/>
      <c r="B13" s="81"/>
      <c r="C13" s="82"/>
      <c r="D13" s="83"/>
      <c r="E13" s="83"/>
      <c r="F13" s="83"/>
      <c r="G13" s="84"/>
      <c r="H13" s="84"/>
      <c r="I13" s="84"/>
      <c r="J13" s="83"/>
    </row>
    <row r="14" spans="1:12" ht="12.75" customHeight="1" x14ac:dyDescent="0.2">
      <c r="A14" s="264" t="s">
        <v>69</v>
      </c>
      <c r="B14" s="267" t="str">
        <f>Overview!B4&amp; " has no Preserved HH Tariffs/Additional LLFC classes"</f>
        <v>Fulcrum Electricity Assets Limited - GSP_M has no Preserved HH Tariffs/Additional LLFC classes</v>
      </c>
      <c r="C14" s="268"/>
      <c r="D14" s="268"/>
      <c r="E14" s="268"/>
      <c r="F14" s="268"/>
      <c r="G14" s="268"/>
      <c r="H14" s="268"/>
      <c r="I14" s="268"/>
      <c r="J14" s="269"/>
    </row>
    <row r="15" spans="1:12" ht="12.75" customHeight="1" x14ac:dyDescent="0.2">
      <c r="A15" s="265"/>
      <c r="B15" s="270"/>
      <c r="C15" s="271"/>
      <c r="D15" s="271"/>
      <c r="E15" s="271"/>
      <c r="F15" s="271"/>
      <c r="G15" s="271"/>
      <c r="H15" s="271"/>
      <c r="I15" s="271"/>
      <c r="J15" s="272"/>
    </row>
    <row r="16" spans="1:12" ht="12.75" customHeight="1" x14ac:dyDescent="0.2">
      <c r="A16" s="266"/>
      <c r="B16" s="273"/>
      <c r="C16" s="274"/>
      <c r="D16" s="274"/>
      <c r="E16" s="274"/>
      <c r="F16" s="274"/>
      <c r="G16" s="274"/>
      <c r="H16" s="274"/>
      <c r="I16" s="274"/>
      <c r="J16" s="275"/>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8"/>
  <sheetViews>
    <sheetView zoomScale="80" zoomScaleNormal="80" zoomScaleSheetLayoutView="85" workbookViewId="0">
      <selection activeCell="B18" sqref="B18:B29"/>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1" t="s">
        <v>26</v>
      </c>
      <c r="B1" s="280"/>
      <c r="C1" s="281"/>
      <c r="D1" s="281"/>
      <c r="F1" s="282"/>
      <c r="G1" s="283"/>
      <c r="H1" s="284"/>
      <c r="I1" s="20"/>
      <c r="J1" s="21"/>
      <c r="K1" s="21"/>
    </row>
    <row r="2" spans="1:13" ht="31.5" customHeight="1" x14ac:dyDescent="0.2">
      <c r="A2" s="285" t="str">
        <f>Overview!B4&amp; " - Effective from "&amp;Overview!D4&amp;" - "&amp;Overview!E4&amp;" LDNO tariffs"</f>
        <v>Fulcrum Electricity Assets Limited - GSP_M - Effective from 1 April 2021 - FINAL LDNO tariffs</v>
      </c>
      <c r="B2" s="285"/>
      <c r="C2" s="285"/>
      <c r="D2" s="285"/>
      <c r="E2" s="285"/>
      <c r="F2" s="285"/>
      <c r="G2" s="285"/>
      <c r="H2" s="285"/>
      <c r="I2" s="285"/>
      <c r="J2" s="285"/>
    </row>
    <row r="3" spans="1:13" ht="8.25" customHeight="1" x14ac:dyDescent="0.2">
      <c r="A3" s="86"/>
      <c r="B3" s="86"/>
      <c r="C3" s="86"/>
      <c r="D3" s="86"/>
      <c r="E3" s="86"/>
      <c r="F3" s="86"/>
      <c r="G3" s="86"/>
      <c r="H3" s="86"/>
      <c r="I3" s="86"/>
      <c r="J3" s="86"/>
    </row>
    <row r="4" spans="1:13" ht="27" customHeight="1" x14ac:dyDescent="0.2">
      <c r="A4" s="231" t="s">
        <v>525</v>
      </c>
      <c r="B4" s="231"/>
      <c r="C4" s="231"/>
      <c r="D4" s="231"/>
      <c r="E4" s="87"/>
      <c r="F4" s="231" t="s">
        <v>526</v>
      </c>
      <c r="G4" s="231"/>
      <c r="H4" s="231"/>
      <c r="I4" s="231"/>
      <c r="J4" s="231"/>
      <c r="L4" s="20"/>
    </row>
    <row r="5" spans="1:13" ht="32.25" customHeight="1" x14ac:dyDescent="0.2">
      <c r="A5" s="38" t="s">
        <v>27</v>
      </c>
      <c r="B5" s="26" t="s">
        <v>28</v>
      </c>
      <c r="C5" s="88" t="s">
        <v>29</v>
      </c>
      <c r="D5" s="27" t="s">
        <v>30</v>
      </c>
      <c r="E5" s="22"/>
      <c r="F5" s="237"/>
      <c r="G5" s="238"/>
      <c r="H5" s="28" t="s">
        <v>31</v>
      </c>
      <c r="I5" s="29" t="s">
        <v>32</v>
      </c>
      <c r="J5" s="27" t="s">
        <v>30</v>
      </c>
      <c r="K5" s="22"/>
      <c r="L5" s="20"/>
      <c r="M5" s="20"/>
    </row>
    <row r="6" spans="1:13" ht="56.25" customHeight="1" x14ac:dyDescent="0.2">
      <c r="A6" s="172" t="s">
        <v>33</v>
      </c>
      <c r="B6" s="30" t="s">
        <v>537</v>
      </c>
      <c r="C6" s="137" t="s">
        <v>538</v>
      </c>
      <c r="D6" s="31" t="s">
        <v>536</v>
      </c>
      <c r="E6" s="89"/>
      <c r="F6" s="286" t="s">
        <v>521</v>
      </c>
      <c r="G6" s="286"/>
      <c r="H6" s="170"/>
      <c r="I6" s="169" t="s">
        <v>535</v>
      </c>
      <c r="J6" s="31" t="s">
        <v>536</v>
      </c>
      <c r="K6" s="22"/>
      <c r="L6" s="20"/>
      <c r="M6" s="20"/>
    </row>
    <row r="7" spans="1:13" ht="56.25" customHeight="1" x14ac:dyDescent="0.2">
      <c r="A7" s="172" t="s">
        <v>35</v>
      </c>
      <c r="B7" s="170"/>
      <c r="C7" s="177" t="s">
        <v>539</v>
      </c>
      <c r="D7" s="169" t="s">
        <v>540</v>
      </c>
      <c r="E7" s="89"/>
      <c r="F7" s="286" t="s">
        <v>34</v>
      </c>
      <c r="G7" s="286"/>
      <c r="H7" s="30" t="s">
        <v>537</v>
      </c>
      <c r="I7" s="169" t="s">
        <v>538</v>
      </c>
      <c r="J7" s="31" t="s">
        <v>536</v>
      </c>
      <c r="K7" s="22"/>
      <c r="L7" s="20"/>
      <c r="M7" s="20"/>
    </row>
    <row r="8" spans="1:13" ht="55.5" customHeight="1" x14ac:dyDescent="0.2">
      <c r="A8" s="175" t="s">
        <v>36</v>
      </c>
      <c r="B8" s="287" t="s">
        <v>541</v>
      </c>
      <c r="C8" s="288"/>
      <c r="D8" s="289"/>
      <c r="E8" s="90"/>
      <c r="F8" s="286" t="s">
        <v>545</v>
      </c>
      <c r="G8" s="286"/>
      <c r="H8" s="170"/>
      <c r="I8" s="169" t="s">
        <v>535</v>
      </c>
      <c r="J8" s="31" t="s">
        <v>536</v>
      </c>
      <c r="K8" s="22"/>
      <c r="L8" s="20"/>
      <c r="M8" s="20"/>
    </row>
    <row r="9" spans="1:13" s="35" customFormat="1" ht="55.5" customHeight="1" x14ac:dyDescent="0.2">
      <c r="E9" s="24"/>
      <c r="F9" s="227" t="s">
        <v>523</v>
      </c>
      <c r="G9" s="227"/>
      <c r="H9" s="170"/>
      <c r="I9" s="31" t="s">
        <v>539</v>
      </c>
      <c r="J9" s="31" t="s">
        <v>543</v>
      </c>
      <c r="K9" s="22"/>
      <c r="L9" s="34"/>
      <c r="M9" s="34"/>
    </row>
    <row r="10" spans="1:13" s="35" customFormat="1" ht="55.5" customHeight="1" x14ac:dyDescent="0.2">
      <c r="E10" s="24"/>
      <c r="F10" s="243" t="s">
        <v>36</v>
      </c>
      <c r="G10" s="243"/>
      <c r="H10" s="243" t="s">
        <v>541</v>
      </c>
      <c r="I10" s="243"/>
      <c r="J10" s="243"/>
      <c r="K10" s="22"/>
      <c r="L10" s="34"/>
      <c r="M10" s="34"/>
    </row>
    <row r="11" spans="1:13" s="35" customFormat="1" ht="55.5" customHeight="1" x14ac:dyDescent="0.2">
      <c r="E11" s="24"/>
      <c r="F11" s="176"/>
      <c r="G11" s="176"/>
      <c r="H11" s="176"/>
      <c r="I11" s="176"/>
      <c r="J11" s="176"/>
      <c r="K11" s="22"/>
      <c r="L11" s="34"/>
      <c r="M11" s="34"/>
    </row>
    <row r="12" spans="1:13" s="24" customFormat="1" ht="12" customHeight="1" x14ac:dyDescent="0.2">
      <c r="A12" s="22"/>
      <c r="B12" s="22"/>
      <c r="C12" s="22"/>
      <c r="D12" s="22"/>
      <c r="E12" s="22"/>
      <c r="F12" s="91"/>
      <c r="G12" s="91"/>
      <c r="H12" s="92"/>
      <c r="I12" s="92"/>
      <c r="J12" s="92"/>
      <c r="K12" s="23"/>
      <c r="L12" s="23"/>
    </row>
    <row r="13" spans="1:13" ht="45" customHeight="1" x14ac:dyDescent="0.2">
      <c r="A13" s="36" t="s">
        <v>38</v>
      </c>
      <c r="B13" s="36" t="s">
        <v>74</v>
      </c>
      <c r="C13" s="130" t="s">
        <v>40</v>
      </c>
      <c r="D13" s="46" t="s">
        <v>405</v>
      </c>
      <c r="E13" s="46" t="s">
        <v>406</v>
      </c>
      <c r="F13" s="46" t="s">
        <v>407</v>
      </c>
      <c r="G13" s="130" t="s">
        <v>41</v>
      </c>
      <c r="H13" s="130" t="s">
        <v>42</v>
      </c>
      <c r="I13" s="130" t="s">
        <v>43</v>
      </c>
      <c r="J13" s="130" t="s">
        <v>44</v>
      </c>
    </row>
    <row r="14" spans="1:13" ht="27.75" customHeight="1" x14ac:dyDescent="0.2">
      <c r="A14" s="192" t="s">
        <v>424</v>
      </c>
      <c r="B14" s="40" t="s">
        <v>558</v>
      </c>
      <c r="C14" s="207" t="s">
        <v>570</v>
      </c>
      <c r="D14" s="210">
        <v>3.3340000000000001</v>
      </c>
      <c r="E14" s="211">
        <v>1.0960000000000001</v>
      </c>
      <c r="F14" s="212">
        <v>0.66200000000000003</v>
      </c>
      <c r="G14" s="206">
        <v>4.01</v>
      </c>
      <c r="H14" s="209">
        <v>0</v>
      </c>
      <c r="I14" s="209">
        <v>0</v>
      </c>
      <c r="J14" s="208">
        <v>0</v>
      </c>
    </row>
    <row r="15" spans="1:13" ht="27.75" customHeight="1" x14ac:dyDescent="0.2">
      <c r="A15" s="192" t="s">
        <v>425</v>
      </c>
      <c r="B15" s="132"/>
      <c r="C15" s="207">
        <v>2</v>
      </c>
      <c r="D15" s="210">
        <v>3.3340000000000001</v>
      </c>
      <c r="E15" s="211">
        <v>1.0960000000000001</v>
      </c>
      <c r="F15" s="212">
        <v>0.66200000000000003</v>
      </c>
      <c r="G15" s="209">
        <v>0</v>
      </c>
      <c r="H15" s="209">
        <v>0</v>
      </c>
      <c r="I15" s="209">
        <v>0</v>
      </c>
      <c r="J15" s="208">
        <v>0</v>
      </c>
    </row>
    <row r="16" spans="1:13" ht="27.75" customHeight="1" x14ac:dyDescent="0.2">
      <c r="A16" s="192" t="s">
        <v>426</v>
      </c>
      <c r="B16" s="40" t="s">
        <v>559</v>
      </c>
      <c r="C16" s="207" t="s">
        <v>571</v>
      </c>
      <c r="D16" s="210">
        <v>3.6819999999999999</v>
      </c>
      <c r="E16" s="211">
        <v>1.157</v>
      </c>
      <c r="F16" s="212">
        <v>0.66700000000000004</v>
      </c>
      <c r="G16" s="206">
        <v>4.25</v>
      </c>
      <c r="H16" s="209">
        <v>0</v>
      </c>
      <c r="I16" s="209">
        <v>0</v>
      </c>
      <c r="J16" s="208">
        <v>0</v>
      </c>
    </row>
    <row r="17" spans="1:10" ht="27.75" customHeight="1" x14ac:dyDescent="0.2">
      <c r="A17" s="192" t="s">
        <v>427</v>
      </c>
      <c r="B17" s="132"/>
      <c r="C17" s="207">
        <v>4</v>
      </c>
      <c r="D17" s="210">
        <v>3.6819999999999999</v>
      </c>
      <c r="E17" s="211">
        <v>1.157</v>
      </c>
      <c r="F17" s="212">
        <v>0.66700000000000004</v>
      </c>
      <c r="G17" s="209">
        <v>0</v>
      </c>
      <c r="H17" s="209">
        <v>0</v>
      </c>
      <c r="I17" s="209">
        <v>0</v>
      </c>
      <c r="J17" s="208">
        <v>0</v>
      </c>
    </row>
    <row r="18" spans="1:10" ht="27.75" customHeight="1" x14ac:dyDescent="0.2">
      <c r="A18" s="192" t="s">
        <v>428</v>
      </c>
      <c r="B18" s="218">
        <v>230</v>
      </c>
      <c r="C18" s="207">
        <v>0</v>
      </c>
      <c r="D18" s="210">
        <v>3.0259999999999998</v>
      </c>
      <c r="E18" s="211">
        <v>1.034</v>
      </c>
      <c r="F18" s="212">
        <v>0.65700000000000003</v>
      </c>
      <c r="G18" s="206">
        <v>9</v>
      </c>
      <c r="H18" s="206">
        <v>0.77</v>
      </c>
      <c r="I18" s="217">
        <v>1.61</v>
      </c>
      <c r="J18" s="213">
        <v>8.4000000000000005E-2</v>
      </c>
    </row>
    <row r="19" spans="1:10" ht="27.75" customHeight="1" x14ac:dyDescent="0.2">
      <c r="A19" s="192" t="s">
        <v>580</v>
      </c>
      <c r="B19" s="132"/>
      <c r="C19" s="207">
        <v>0</v>
      </c>
      <c r="D19" s="210">
        <v>2.4020000000000001</v>
      </c>
      <c r="E19" s="211">
        <v>0.41</v>
      </c>
      <c r="F19" s="212">
        <v>3.3000000000000002E-2</v>
      </c>
      <c r="G19" s="206">
        <v>9</v>
      </c>
      <c r="H19" s="206">
        <v>0.77</v>
      </c>
      <c r="I19" s="217">
        <v>1.61</v>
      </c>
      <c r="J19" s="213">
        <v>8.4000000000000005E-2</v>
      </c>
    </row>
    <row r="20" spans="1:10" ht="27.75" customHeight="1" x14ac:dyDescent="0.2">
      <c r="A20" s="192" t="s">
        <v>429</v>
      </c>
      <c r="B20" s="40" t="s">
        <v>560</v>
      </c>
      <c r="C20" s="207" t="s">
        <v>599</v>
      </c>
      <c r="D20" s="214">
        <v>6.976</v>
      </c>
      <c r="E20" s="215">
        <v>1.01</v>
      </c>
      <c r="F20" s="216">
        <v>0.65700000000000003</v>
      </c>
      <c r="G20" s="209">
        <v>0</v>
      </c>
      <c r="H20" s="209">
        <v>0</v>
      </c>
      <c r="I20" s="209">
        <v>0</v>
      </c>
      <c r="J20" s="208">
        <v>0</v>
      </c>
    </row>
    <row r="21" spans="1:10" ht="27.75" customHeight="1" x14ac:dyDescent="0.2">
      <c r="A21" s="192" t="s">
        <v>430</v>
      </c>
      <c r="B21" s="132"/>
      <c r="C21" s="207" t="s">
        <v>600</v>
      </c>
      <c r="D21" s="210">
        <v>-3.4079999999999999</v>
      </c>
      <c r="E21" s="211">
        <v>-0.59299999999999997</v>
      </c>
      <c r="F21" s="212">
        <v>-4.8000000000000001E-2</v>
      </c>
      <c r="G21" s="209">
        <v>0</v>
      </c>
      <c r="H21" s="209">
        <v>0</v>
      </c>
      <c r="I21" s="209">
        <v>0</v>
      </c>
      <c r="J21" s="208">
        <v>0</v>
      </c>
    </row>
    <row r="22" spans="1:10" ht="27.75" customHeight="1" x14ac:dyDescent="0.2">
      <c r="A22" s="192" t="s">
        <v>431</v>
      </c>
      <c r="B22" s="40" t="s">
        <v>556</v>
      </c>
      <c r="C22" s="207">
        <v>0</v>
      </c>
      <c r="D22" s="210">
        <v>-3.4079999999999999</v>
      </c>
      <c r="E22" s="211">
        <v>-0.59299999999999997</v>
      </c>
      <c r="F22" s="212">
        <v>-4.8000000000000001E-2</v>
      </c>
      <c r="G22" s="209">
        <v>0</v>
      </c>
      <c r="H22" s="209">
        <v>0</v>
      </c>
      <c r="I22" s="209">
        <v>0</v>
      </c>
      <c r="J22" s="213">
        <v>0.107</v>
      </c>
    </row>
    <row r="23" spans="1:10" ht="27.75" customHeight="1" x14ac:dyDescent="0.2">
      <c r="A23" s="193" t="s">
        <v>432</v>
      </c>
      <c r="B23" s="40" t="s">
        <v>561</v>
      </c>
      <c r="C23" s="207" t="s">
        <v>570</v>
      </c>
      <c r="D23" s="210">
        <v>2.2810000000000001</v>
      </c>
      <c r="E23" s="211">
        <v>0.75</v>
      </c>
      <c r="F23" s="212">
        <v>0.45300000000000001</v>
      </c>
      <c r="G23" s="206">
        <v>2.79</v>
      </c>
      <c r="H23" s="209">
        <v>0</v>
      </c>
      <c r="I23" s="209">
        <v>0</v>
      </c>
      <c r="J23" s="208">
        <v>0</v>
      </c>
    </row>
    <row r="24" spans="1:10" ht="27.75" customHeight="1" x14ac:dyDescent="0.2">
      <c r="A24" s="193" t="s">
        <v>433</v>
      </c>
      <c r="B24" s="132"/>
      <c r="C24" s="207">
        <v>2</v>
      </c>
      <c r="D24" s="210">
        <v>2.2810000000000001</v>
      </c>
      <c r="E24" s="211">
        <v>0.75</v>
      </c>
      <c r="F24" s="212">
        <v>0.45300000000000001</v>
      </c>
      <c r="G24" s="209">
        <v>0</v>
      </c>
      <c r="H24" s="209">
        <v>0</v>
      </c>
      <c r="I24" s="209">
        <v>0</v>
      </c>
      <c r="J24" s="208">
        <v>0</v>
      </c>
    </row>
    <row r="25" spans="1:10" ht="27.75" customHeight="1" x14ac:dyDescent="0.2">
      <c r="A25" s="193" t="s">
        <v>434</v>
      </c>
      <c r="B25" s="40" t="s">
        <v>562</v>
      </c>
      <c r="C25" s="207" t="s">
        <v>571</v>
      </c>
      <c r="D25" s="210">
        <v>2.5190000000000001</v>
      </c>
      <c r="E25" s="211">
        <v>0.79100000000000004</v>
      </c>
      <c r="F25" s="212">
        <v>0.45700000000000002</v>
      </c>
      <c r="G25" s="206">
        <v>2.96</v>
      </c>
      <c r="H25" s="209">
        <v>0</v>
      </c>
      <c r="I25" s="209">
        <v>0</v>
      </c>
      <c r="J25" s="208">
        <v>0</v>
      </c>
    </row>
    <row r="26" spans="1:10" ht="27.75" customHeight="1" x14ac:dyDescent="0.2">
      <c r="A26" s="193" t="s">
        <v>435</v>
      </c>
      <c r="B26" s="132"/>
      <c r="C26" s="207">
        <v>4</v>
      </c>
      <c r="D26" s="210">
        <v>2.5190000000000001</v>
      </c>
      <c r="E26" s="211">
        <v>0.79100000000000004</v>
      </c>
      <c r="F26" s="212">
        <v>0.45700000000000002</v>
      </c>
      <c r="G26" s="209">
        <v>0</v>
      </c>
      <c r="H26" s="209">
        <v>0</v>
      </c>
      <c r="I26" s="209">
        <v>0</v>
      </c>
      <c r="J26" s="208">
        <v>0</v>
      </c>
    </row>
    <row r="27" spans="1:10" ht="27.75" customHeight="1" x14ac:dyDescent="0.2">
      <c r="A27" s="193" t="s">
        <v>436</v>
      </c>
      <c r="B27" s="218">
        <v>244</v>
      </c>
      <c r="C27" s="207">
        <v>0</v>
      </c>
      <c r="D27" s="210">
        <v>2.0710000000000002</v>
      </c>
      <c r="E27" s="211">
        <v>0.70799999999999996</v>
      </c>
      <c r="F27" s="212">
        <v>0.45</v>
      </c>
      <c r="G27" s="206">
        <v>6.21</v>
      </c>
      <c r="H27" s="206">
        <v>0.53</v>
      </c>
      <c r="I27" s="217">
        <v>1.1000000000000001</v>
      </c>
      <c r="J27" s="213">
        <v>5.8000000000000003E-2</v>
      </c>
    </row>
    <row r="28" spans="1:10" ht="27.75" customHeight="1" x14ac:dyDescent="0.2">
      <c r="A28" s="193" t="s">
        <v>437</v>
      </c>
      <c r="B28" s="218">
        <v>505</v>
      </c>
      <c r="C28" s="207">
        <v>0</v>
      </c>
      <c r="D28" s="210">
        <v>2.585</v>
      </c>
      <c r="E28" s="211">
        <v>1.0189999999999999</v>
      </c>
      <c r="F28" s="212">
        <v>0.73899999999999999</v>
      </c>
      <c r="G28" s="206">
        <v>10.3</v>
      </c>
      <c r="H28" s="206">
        <v>1.07</v>
      </c>
      <c r="I28" s="217">
        <v>1.66</v>
      </c>
      <c r="J28" s="213">
        <v>5.8999999999999997E-2</v>
      </c>
    </row>
    <row r="29" spans="1:10" ht="27.75" customHeight="1" x14ac:dyDescent="0.2">
      <c r="A29" s="193" t="s">
        <v>438</v>
      </c>
      <c r="B29" s="218">
        <v>630</v>
      </c>
      <c r="C29" s="207">
        <v>0</v>
      </c>
      <c r="D29" s="210">
        <v>2.5659999999999998</v>
      </c>
      <c r="E29" s="211">
        <v>1.147</v>
      </c>
      <c r="F29" s="212">
        <v>0.91500000000000004</v>
      </c>
      <c r="G29" s="206">
        <v>155.27000000000001</v>
      </c>
      <c r="H29" s="206">
        <v>1.63</v>
      </c>
      <c r="I29" s="217">
        <v>2.6</v>
      </c>
      <c r="J29" s="213">
        <v>4.5999999999999999E-2</v>
      </c>
    </row>
    <row r="30" spans="1:10" ht="27.75" customHeight="1" x14ac:dyDescent="0.2">
      <c r="A30" s="193" t="s">
        <v>581</v>
      </c>
      <c r="B30" s="132"/>
      <c r="C30" s="207">
        <v>0</v>
      </c>
      <c r="D30" s="210">
        <v>1.643</v>
      </c>
      <c r="E30" s="211">
        <v>0.28100000000000003</v>
      </c>
      <c r="F30" s="212">
        <v>2.1999999999999999E-2</v>
      </c>
      <c r="G30" s="206">
        <v>6.21</v>
      </c>
      <c r="H30" s="206">
        <v>0.53</v>
      </c>
      <c r="I30" s="217">
        <v>1.1000000000000001</v>
      </c>
      <c r="J30" s="213">
        <v>5.8000000000000003E-2</v>
      </c>
    </row>
    <row r="31" spans="1:10" ht="27.75" customHeight="1" x14ac:dyDescent="0.2">
      <c r="A31" s="193" t="s">
        <v>582</v>
      </c>
      <c r="B31" s="132"/>
      <c r="C31" s="207">
        <v>0</v>
      </c>
      <c r="D31" s="210">
        <v>1.869</v>
      </c>
      <c r="E31" s="211">
        <v>0.30399999999999999</v>
      </c>
      <c r="F31" s="212">
        <v>2.4E-2</v>
      </c>
      <c r="G31" s="206">
        <v>10.3</v>
      </c>
      <c r="H31" s="206">
        <v>1.07</v>
      </c>
      <c r="I31" s="217">
        <v>1.66</v>
      </c>
      <c r="J31" s="213">
        <v>5.8999999999999997E-2</v>
      </c>
    </row>
    <row r="32" spans="1:10" ht="27.75" customHeight="1" x14ac:dyDescent="0.2">
      <c r="A32" s="193" t="s">
        <v>583</v>
      </c>
      <c r="B32" s="132"/>
      <c r="C32" s="207">
        <v>0</v>
      </c>
      <c r="D32" s="210">
        <v>1.669</v>
      </c>
      <c r="E32" s="211">
        <v>0.251</v>
      </c>
      <c r="F32" s="212">
        <v>1.9E-2</v>
      </c>
      <c r="G32" s="206">
        <v>155.27000000000001</v>
      </c>
      <c r="H32" s="206">
        <v>1.63</v>
      </c>
      <c r="I32" s="217">
        <v>2.6</v>
      </c>
      <c r="J32" s="213">
        <v>4.5999999999999999E-2</v>
      </c>
    </row>
    <row r="33" spans="1:10" ht="27.75" customHeight="1" x14ac:dyDescent="0.2">
      <c r="A33" s="193" t="s">
        <v>439</v>
      </c>
      <c r="B33" s="40" t="s">
        <v>563</v>
      </c>
      <c r="C33" s="207" t="s">
        <v>599</v>
      </c>
      <c r="D33" s="214">
        <v>4.7729999999999997</v>
      </c>
      <c r="E33" s="215">
        <v>0.69099999999999995</v>
      </c>
      <c r="F33" s="216">
        <v>0.45</v>
      </c>
      <c r="G33" s="209">
        <v>0</v>
      </c>
      <c r="H33" s="209">
        <v>0</v>
      </c>
      <c r="I33" s="209">
        <v>0</v>
      </c>
      <c r="J33" s="208">
        <v>0</v>
      </c>
    </row>
    <row r="34" spans="1:10" ht="27.75" customHeight="1" x14ac:dyDescent="0.2">
      <c r="A34" s="193" t="s">
        <v>440</v>
      </c>
      <c r="B34" s="132"/>
      <c r="C34" s="207" t="s">
        <v>600</v>
      </c>
      <c r="D34" s="210">
        <v>-3.4079999999999999</v>
      </c>
      <c r="E34" s="211">
        <v>-0.59299999999999997</v>
      </c>
      <c r="F34" s="212">
        <v>-4.8000000000000001E-2</v>
      </c>
      <c r="G34" s="209">
        <v>0</v>
      </c>
      <c r="H34" s="209">
        <v>0</v>
      </c>
      <c r="I34" s="209">
        <v>0</v>
      </c>
      <c r="J34" s="208">
        <v>0</v>
      </c>
    </row>
    <row r="35" spans="1:10" ht="27.75" customHeight="1" x14ac:dyDescent="0.2">
      <c r="A35" s="193" t="s">
        <v>441</v>
      </c>
      <c r="B35" s="132"/>
      <c r="C35" s="207">
        <v>8</v>
      </c>
      <c r="D35" s="210">
        <v>-3.0249999999999999</v>
      </c>
      <c r="E35" s="211">
        <v>-0.52100000000000002</v>
      </c>
      <c r="F35" s="212">
        <v>-4.2000000000000003E-2</v>
      </c>
      <c r="G35" s="209">
        <v>0</v>
      </c>
      <c r="H35" s="209">
        <v>0</v>
      </c>
      <c r="I35" s="209">
        <v>0</v>
      </c>
      <c r="J35" s="208">
        <v>0</v>
      </c>
    </row>
    <row r="36" spans="1:10" ht="27.75" customHeight="1" x14ac:dyDescent="0.2">
      <c r="A36" s="193" t="s">
        <v>442</v>
      </c>
      <c r="B36" s="40"/>
      <c r="C36" s="207">
        <v>0</v>
      </c>
      <c r="D36" s="210">
        <v>-3.4079999999999999</v>
      </c>
      <c r="E36" s="211">
        <v>-0.59299999999999997</v>
      </c>
      <c r="F36" s="212">
        <v>-4.8000000000000001E-2</v>
      </c>
      <c r="G36" s="209">
        <v>0</v>
      </c>
      <c r="H36" s="209">
        <v>0</v>
      </c>
      <c r="I36" s="209">
        <v>0</v>
      </c>
      <c r="J36" s="213">
        <v>0.107</v>
      </c>
    </row>
    <row r="37" spans="1:10" ht="27.75" customHeight="1" x14ac:dyDescent="0.2">
      <c r="A37" s="193" t="s">
        <v>443</v>
      </c>
      <c r="B37" s="132"/>
      <c r="C37" s="207">
        <v>0</v>
      </c>
      <c r="D37" s="210">
        <v>-3.0249999999999999</v>
      </c>
      <c r="E37" s="211">
        <v>-0.52100000000000002</v>
      </c>
      <c r="F37" s="212">
        <v>-4.2000000000000003E-2</v>
      </c>
      <c r="G37" s="209">
        <v>0</v>
      </c>
      <c r="H37" s="209">
        <v>0</v>
      </c>
      <c r="I37" s="209">
        <v>0</v>
      </c>
      <c r="J37" s="213">
        <v>0.1</v>
      </c>
    </row>
    <row r="38" spans="1:10" ht="27.75" customHeight="1" x14ac:dyDescent="0.2">
      <c r="A38" s="193" t="s">
        <v>444</v>
      </c>
      <c r="B38" s="40" t="s">
        <v>564</v>
      </c>
      <c r="C38" s="207">
        <v>0</v>
      </c>
      <c r="D38" s="210">
        <v>-2.1949999999999998</v>
      </c>
      <c r="E38" s="211">
        <v>-0.35299999999999998</v>
      </c>
      <c r="F38" s="212">
        <v>-2.8000000000000001E-2</v>
      </c>
      <c r="G38" s="209">
        <v>0</v>
      </c>
      <c r="H38" s="209">
        <v>0</v>
      </c>
      <c r="I38" s="209">
        <v>0</v>
      </c>
      <c r="J38" s="213">
        <v>8.1000000000000003E-2</v>
      </c>
    </row>
    <row r="39" spans="1:10" ht="27.75" customHeight="1" x14ac:dyDescent="0.2">
      <c r="A39" s="192" t="s">
        <v>445</v>
      </c>
      <c r="B39" s="132"/>
      <c r="C39" s="207" t="s">
        <v>570</v>
      </c>
      <c r="D39" s="210">
        <v>1.5740000000000001</v>
      </c>
      <c r="E39" s="211">
        <v>0.51800000000000002</v>
      </c>
      <c r="F39" s="212">
        <v>0.313</v>
      </c>
      <c r="G39" s="206">
        <v>1.98</v>
      </c>
      <c r="H39" s="209">
        <v>0</v>
      </c>
      <c r="I39" s="209">
        <v>0</v>
      </c>
      <c r="J39" s="208">
        <v>0</v>
      </c>
    </row>
    <row r="40" spans="1:10" ht="27.75" customHeight="1" x14ac:dyDescent="0.2">
      <c r="A40" s="192" t="s">
        <v>446</v>
      </c>
      <c r="B40" s="132"/>
      <c r="C40" s="207">
        <v>2</v>
      </c>
      <c r="D40" s="210">
        <v>1.5740000000000001</v>
      </c>
      <c r="E40" s="211">
        <v>0.51800000000000002</v>
      </c>
      <c r="F40" s="212">
        <v>0.313</v>
      </c>
      <c r="G40" s="209">
        <v>0</v>
      </c>
      <c r="H40" s="209">
        <v>0</v>
      </c>
      <c r="I40" s="209">
        <v>0</v>
      </c>
      <c r="J40" s="208">
        <v>0</v>
      </c>
    </row>
    <row r="41" spans="1:10" ht="27.75" customHeight="1" x14ac:dyDescent="0.2">
      <c r="A41" s="192" t="s">
        <v>447</v>
      </c>
      <c r="B41" s="132"/>
      <c r="C41" s="207" t="s">
        <v>571</v>
      </c>
      <c r="D41" s="210">
        <v>1.7390000000000001</v>
      </c>
      <c r="E41" s="211">
        <v>0.54600000000000004</v>
      </c>
      <c r="F41" s="212">
        <v>0.315</v>
      </c>
      <c r="G41" s="206">
        <v>2.09</v>
      </c>
      <c r="H41" s="209">
        <v>0</v>
      </c>
      <c r="I41" s="209">
        <v>0</v>
      </c>
      <c r="J41" s="208">
        <v>0</v>
      </c>
    </row>
    <row r="42" spans="1:10" ht="27.75" customHeight="1" x14ac:dyDescent="0.2">
      <c r="A42" s="192" t="s">
        <v>448</v>
      </c>
      <c r="B42" s="132"/>
      <c r="C42" s="207">
        <v>4</v>
      </c>
      <c r="D42" s="210">
        <v>1.7390000000000001</v>
      </c>
      <c r="E42" s="211">
        <v>0.54600000000000004</v>
      </c>
      <c r="F42" s="212">
        <v>0.315</v>
      </c>
      <c r="G42" s="209">
        <v>0</v>
      </c>
      <c r="H42" s="209">
        <v>0</v>
      </c>
      <c r="I42" s="209">
        <v>0</v>
      </c>
      <c r="J42" s="208">
        <v>0</v>
      </c>
    </row>
    <row r="43" spans="1:10" ht="27.75" customHeight="1" x14ac:dyDescent="0.2">
      <c r="A43" s="192" t="s">
        <v>449</v>
      </c>
      <c r="B43" s="132"/>
      <c r="C43" s="207">
        <v>0</v>
      </c>
      <c r="D43" s="210">
        <v>1.429</v>
      </c>
      <c r="E43" s="211">
        <v>0.48899999999999999</v>
      </c>
      <c r="F43" s="212">
        <v>0.31</v>
      </c>
      <c r="G43" s="206">
        <v>4.33</v>
      </c>
      <c r="H43" s="206">
        <v>0.36</v>
      </c>
      <c r="I43" s="217">
        <v>0.76</v>
      </c>
      <c r="J43" s="213">
        <v>0.04</v>
      </c>
    </row>
    <row r="44" spans="1:10" ht="27.75" customHeight="1" x14ac:dyDescent="0.2">
      <c r="A44" s="192" t="s">
        <v>450</v>
      </c>
      <c r="B44" s="132"/>
      <c r="C44" s="207">
        <v>0</v>
      </c>
      <c r="D44" s="210">
        <v>1.7629999999999999</v>
      </c>
      <c r="E44" s="211">
        <v>0.69499999999999995</v>
      </c>
      <c r="F44" s="212">
        <v>0.504</v>
      </c>
      <c r="G44" s="206">
        <v>7.07</v>
      </c>
      <c r="H44" s="206">
        <v>0.73</v>
      </c>
      <c r="I44" s="217">
        <v>1.1299999999999999</v>
      </c>
      <c r="J44" s="213">
        <v>0.04</v>
      </c>
    </row>
    <row r="45" spans="1:10" ht="27.75" customHeight="1" x14ac:dyDescent="0.2">
      <c r="A45" s="192" t="s">
        <v>451</v>
      </c>
      <c r="B45" s="132"/>
      <c r="C45" s="207">
        <v>0</v>
      </c>
      <c r="D45" s="210">
        <v>1.7330000000000001</v>
      </c>
      <c r="E45" s="211">
        <v>0.77500000000000002</v>
      </c>
      <c r="F45" s="212">
        <v>0.61799999999999999</v>
      </c>
      <c r="G45" s="206">
        <v>104.92</v>
      </c>
      <c r="H45" s="206">
        <v>1.1000000000000001</v>
      </c>
      <c r="I45" s="217">
        <v>1.76</v>
      </c>
      <c r="J45" s="213">
        <v>3.1E-2</v>
      </c>
    </row>
    <row r="46" spans="1:10" ht="27.75" customHeight="1" x14ac:dyDescent="0.2">
      <c r="A46" s="192" t="s">
        <v>584</v>
      </c>
      <c r="B46" s="132"/>
      <c r="C46" s="207">
        <v>0</v>
      </c>
      <c r="D46" s="210">
        <v>1.1339999999999999</v>
      </c>
      <c r="E46" s="211">
        <v>0.19400000000000001</v>
      </c>
      <c r="F46" s="212">
        <v>1.4999999999999999E-2</v>
      </c>
      <c r="G46" s="206">
        <v>4.33</v>
      </c>
      <c r="H46" s="206">
        <v>0.36</v>
      </c>
      <c r="I46" s="217">
        <v>0.76</v>
      </c>
      <c r="J46" s="213">
        <v>0.04</v>
      </c>
    </row>
    <row r="47" spans="1:10" ht="27.75" customHeight="1" x14ac:dyDescent="0.2">
      <c r="A47" s="192" t="s">
        <v>585</v>
      </c>
      <c r="B47" s="132"/>
      <c r="C47" s="207">
        <v>0</v>
      </c>
      <c r="D47" s="210">
        <v>1.2749999999999999</v>
      </c>
      <c r="E47" s="211">
        <v>0.20699999999999999</v>
      </c>
      <c r="F47" s="212">
        <v>1.6E-2</v>
      </c>
      <c r="G47" s="206">
        <v>7.07</v>
      </c>
      <c r="H47" s="206">
        <v>0.73</v>
      </c>
      <c r="I47" s="217">
        <v>1.1299999999999999</v>
      </c>
      <c r="J47" s="213">
        <v>0.04</v>
      </c>
    </row>
    <row r="48" spans="1:10" ht="27.75" customHeight="1" x14ac:dyDescent="0.2">
      <c r="A48" s="192" t="s">
        <v>586</v>
      </c>
      <c r="B48" s="132"/>
      <c r="C48" s="207">
        <v>0</v>
      </c>
      <c r="D48" s="210">
        <v>1.1279999999999999</v>
      </c>
      <c r="E48" s="211">
        <v>0.17</v>
      </c>
      <c r="F48" s="212">
        <v>1.2999999999999999E-2</v>
      </c>
      <c r="G48" s="206">
        <v>104.92</v>
      </c>
      <c r="H48" s="206">
        <v>1.1000000000000001</v>
      </c>
      <c r="I48" s="217">
        <v>1.76</v>
      </c>
      <c r="J48" s="213">
        <v>3.1E-2</v>
      </c>
    </row>
    <row r="49" spans="1:10" ht="27.75" customHeight="1" x14ac:dyDescent="0.2">
      <c r="A49" s="192" t="s">
        <v>452</v>
      </c>
      <c r="B49" s="132"/>
      <c r="C49" s="207" t="s">
        <v>599</v>
      </c>
      <c r="D49" s="214">
        <v>3.2949999999999999</v>
      </c>
      <c r="E49" s="215">
        <v>0.47699999999999998</v>
      </c>
      <c r="F49" s="216">
        <v>0.31</v>
      </c>
      <c r="G49" s="209">
        <v>0</v>
      </c>
      <c r="H49" s="209">
        <v>0</v>
      </c>
      <c r="I49" s="209">
        <v>0</v>
      </c>
      <c r="J49" s="208">
        <v>0</v>
      </c>
    </row>
    <row r="50" spans="1:10" ht="27.75" customHeight="1" x14ac:dyDescent="0.2">
      <c r="A50" s="192" t="s">
        <v>453</v>
      </c>
      <c r="B50" s="132"/>
      <c r="C50" s="207">
        <v>8</v>
      </c>
      <c r="D50" s="210">
        <v>-1.599</v>
      </c>
      <c r="E50" s="211">
        <v>-0.27800000000000002</v>
      </c>
      <c r="F50" s="212">
        <v>-2.1999999999999999E-2</v>
      </c>
      <c r="G50" s="209">
        <v>0</v>
      </c>
      <c r="H50" s="209">
        <v>0</v>
      </c>
      <c r="I50" s="209">
        <v>0</v>
      </c>
      <c r="J50" s="208">
        <v>0</v>
      </c>
    </row>
    <row r="51" spans="1:10" ht="27.75" customHeight="1" x14ac:dyDescent="0.2">
      <c r="A51" s="192" t="s">
        <v>454</v>
      </c>
      <c r="B51" s="132"/>
      <c r="C51" s="207">
        <v>8</v>
      </c>
      <c r="D51" s="210">
        <v>-1.7589999999999999</v>
      </c>
      <c r="E51" s="211">
        <v>-0.30299999999999999</v>
      </c>
      <c r="F51" s="212">
        <v>-2.4E-2</v>
      </c>
      <c r="G51" s="209">
        <v>0</v>
      </c>
      <c r="H51" s="209">
        <v>0</v>
      </c>
      <c r="I51" s="209">
        <v>0</v>
      </c>
      <c r="J51" s="208">
        <v>0</v>
      </c>
    </row>
    <row r="52" spans="1:10" ht="27.75" customHeight="1" x14ac:dyDescent="0.2">
      <c r="A52" s="192" t="s">
        <v>455</v>
      </c>
      <c r="B52" s="132"/>
      <c r="C52" s="207">
        <v>0</v>
      </c>
      <c r="D52" s="210">
        <v>-1.599</v>
      </c>
      <c r="E52" s="211">
        <v>-0.27800000000000002</v>
      </c>
      <c r="F52" s="212">
        <v>-2.1999999999999999E-2</v>
      </c>
      <c r="G52" s="209">
        <v>0</v>
      </c>
      <c r="H52" s="209">
        <v>0</v>
      </c>
      <c r="I52" s="209">
        <v>0</v>
      </c>
      <c r="J52" s="213">
        <v>0.05</v>
      </c>
    </row>
    <row r="53" spans="1:10" ht="27.75" customHeight="1" x14ac:dyDescent="0.2">
      <c r="A53" s="192" t="s">
        <v>456</v>
      </c>
      <c r="B53" s="132"/>
      <c r="C53" s="207">
        <v>0</v>
      </c>
      <c r="D53" s="210">
        <v>-1.7589999999999999</v>
      </c>
      <c r="E53" s="211">
        <v>-0.30299999999999999</v>
      </c>
      <c r="F53" s="212">
        <v>-2.4E-2</v>
      </c>
      <c r="G53" s="209">
        <v>0</v>
      </c>
      <c r="H53" s="209">
        <v>0</v>
      </c>
      <c r="I53" s="209">
        <v>0</v>
      </c>
      <c r="J53" s="213">
        <v>5.8000000000000003E-2</v>
      </c>
    </row>
    <row r="54" spans="1:10" ht="27.75" customHeight="1" x14ac:dyDescent="0.2">
      <c r="A54" s="192" t="s">
        <v>457</v>
      </c>
      <c r="B54" s="132"/>
      <c r="C54" s="207">
        <v>0</v>
      </c>
      <c r="D54" s="210">
        <v>-2.1949999999999998</v>
      </c>
      <c r="E54" s="211">
        <v>-0.35299999999999998</v>
      </c>
      <c r="F54" s="212">
        <v>-2.8000000000000001E-2</v>
      </c>
      <c r="G54" s="206">
        <v>112.5</v>
      </c>
      <c r="H54" s="209">
        <v>0</v>
      </c>
      <c r="I54" s="209">
        <v>0</v>
      </c>
      <c r="J54" s="213">
        <v>8.1000000000000003E-2</v>
      </c>
    </row>
    <row r="55" spans="1:10" ht="27.75" customHeight="1" x14ac:dyDescent="0.2">
      <c r="A55" s="192" t="s">
        <v>458</v>
      </c>
      <c r="B55" s="132"/>
      <c r="C55" s="207" t="s">
        <v>570</v>
      </c>
      <c r="D55" s="210">
        <v>1.0900000000000001</v>
      </c>
      <c r="E55" s="211">
        <v>0.35799999999999998</v>
      </c>
      <c r="F55" s="212">
        <v>0.217</v>
      </c>
      <c r="G55" s="206">
        <v>1.42</v>
      </c>
      <c r="H55" s="209">
        <v>0</v>
      </c>
      <c r="I55" s="209">
        <v>0</v>
      </c>
      <c r="J55" s="208">
        <v>0</v>
      </c>
    </row>
    <row r="56" spans="1:10" ht="27.75" customHeight="1" x14ac:dyDescent="0.2">
      <c r="A56" s="192" t="s">
        <v>459</v>
      </c>
      <c r="B56" s="132"/>
      <c r="C56" s="207">
        <v>2</v>
      </c>
      <c r="D56" s="210">
        <v>1.0900000000000001</v>
      </c>
      <c r="E56" s="211">
        <v>0.35799999999999998</v>
      </c>
      <c r="F56" s="212">
        <v>0.217</v>
      </c>
      <c r="G56" s="209">
        <v>0</v>
      </c>
      <c r="H56" s="209">
        <v>0</v>
      </c>
      <c r="I56" s="209">
        <v>0</v>
      </c>
      <c r="J56" s="208">
        <v>0</v>
      </c>
    </row>
    <row r="57" spans="1:10" ht="27.75" customHeight="1" x14ac:dyDescent="0.2">
      <c r="A57" s="192" t="s">
        <v>460</v>
      </c>
      <c r="B57" s="132"/>
      <c r="C57" s="207" t="s">
        <v>571</v>
      </c>
      <c r="D57" s="210">
        <v>1.204</v>
      </c>
      <c r="E57" s="211">
        <v>0.378</v>
      </c>
      <c r="F57" s="212">
        <v>0.218</v>
      </c>
      <c r="G57" s="206">
        <v>1.49</v>
      </c>
      <c r="H57" s="209">
        <v>0</v>
      </c>
      <c r="I57" s="209">
        <v>0</v>
      </c>
      <c r="J57" s="208">
        <v>0</v>
      </c>
    </row>
    <row r="58" spans="1:10" ht="27.75" customHeight="1" x14ac:dyDescent="0.2">
      <c r="A58" s="192" t="s">
        <v>461</v>
      </c>
      <c r="B58" s="132"/>
      <c r="C58" s="207">
        <v>4</v>
      </c>
      <c r="D58" s="210">
        <v>1.204</v>
      </c>
      <c r="E58" s="211">
        <v>0.378</v>
      </c>
      <c r="F58" s="212">
        <v>0.218</v>
      </c>
      <c r="G58" s="209">
        <v>0</v>
      </c>
      <c r="H58" s="209">
        <v>0</v>
      </c>
      <c r="I58" s="209">
        <v>0</v>
      </c>
      <c r="J58" s="208">
        <v>0</v>
      </c>
    </row>
    <row r="59" spans="1:10" ht="27.75" customHeight="1" x14ac:dyDescent="0.2">
      <c r="A59" s="192" t="s">
        <v>462</v>
      </c>
      <c r="B59" s="132"/>
      <c r="C59" s="207">
        <v>0</v>
      </c>
      <c r="D59" s="210">
        <v>0.98899999999999999</v>
      </c>
      <c r="E59" s="211">
        <v>0.33800000000000002</v>
      </c>
      <c r="F59" s="212">
        <v>0.215</v>
      </c>
      <c r="G59" s="206">
        <v>3.05</v>
      </c>
      <c r="H59" s="206">
        <v>0.25</v>
      </c>
      <c r="I59" s="217">
        <v>0.53</v>
      </c>
      <c r="J59" s="213">
        <v>2.8000000000000001E-2</v>
      </c>
    </row>
    <row r="60" spans="1:10" ht="27.75" customHeight="1" x14ac:dyDescent="0.2">
      <c r="A60" s="192" t="s">
        <v>463</v>
      </c>
      <c r="B60" s="132"/>
      <c r="C60" s="207">
        <v>0</v>
      </c>
      <c r="D60" s="210">
        <v>1.2210000000000001</v>
      </c>
      <c r="E60" s="211">
        <v>0.48099999999999998</v>
      </c>
      <c r="F60" s="212">
        <v>0.34899999999999998</v>
      </c>
      <c r="G60" s="206">
        <v>4.9400000000000004</v>
      </c>
      <c r="H60" s="206">
        <v>0.5</v>
      </c>
      <c r="I60" s="217">
        <v>0.78</v>
      </c>
      <c r="J60" s="213">
        <v>2.8000000000000001E-2</v>
      </c>
    </row>
    <row r="61" spans="1:10" ht="27.75" customHeight="1" x14ac:dyDescent="0.2">
      <c r="A61" s="192" t="s">
        <v>464</v>
      </c>
      <c r="B61" s="218">
        <v>631</v>
      </c>
      <c r="C61" s="207">
        <v>0</v>
      </c>
      <c r="D61" s="210">
        <v>1.2</v>
      </c>
      <c r="E61" s="211">
        <v>0.53600000000000003</v>
      </c>
      <c r="F61" s="212">
        <v>0.42799999999999999</v>
      </c>
      <c r="G61" s="206">
        <v>72.680000000000007</v>
      </c>
      <c r="H61" s="206">
        <v>0.76</v>
      </c>
      <c r="I61" s="217">
        <v>1.22</v>
      </c>
      <c r="J61" s="213">
        <v>2.1000000000000001E-2</v>
      </c>
    </row>
    <row r="62" spans="1:10" ht="27.75" customHeight="1" x14ac:dyDescent="0.2">
      <c r="A62" s="192" t="s">
        <v>587</v>
      </c>
      <c r="B62" s="132"/>
      <c r="C62" s="207">
        <v>0</v>
      </c>
      <c r="D62" s="210">
        <v>0.78500000000000003</v>
      </c>
      <c r="E62" s="211">
        <v>0.13400000000000001</v>
      </c>
      <c r="F62" s="212">
        <v>1.0999999999999999E-2</v>
      </c>
      <c r="G62" s="206">
        <v>3.05</v>
      </c>
      <c r="H62" s="206">
        <v>0.25</v>
      </c>
      <c r="I62" s="217">
        <v>0.53</v>
      </c>
      <c r="J62" s="213">
        <v>2.8000000000000001E-2</v>
      </c>
    </row>
    <row r="63" spans="1:10" ht="27.75" customHeight="1" x14ac:dyDescent="0.2">
      <c r="A63" s="192" t="s">
        <v>588</v>
      </c>
      <c r="B63" s="132"/>
      <c r="C63" s="207">
        <v>0</v>
      </c>
      <c r="D63" s="210">
        <v>0.88300000000000001</v>
      </c>
      <c r="E63" s="211">
        <v>0.14299999999999999</v>
      </c>
      <c r="F63" s="212">
        <v>1.0999999999999999E-2</v>
      </c>
      <c r="G63" s="206">
        <v>4.9400000000000004</v>
      </c>
      <c r="H63" s="206">
        <v>0.5</v>
      </c>
      <c r="I63" s="217">
        <v>0.78</v>
      </c>
      <c r="J63" s="213">
        <v>2.8000000000000001E-2</v>
      </c>
    </row>
    <row r="64" spans="1:10" ht="27.75" customHeight="1" x14ac:dyDescent="0.2">
      <c r="A64" s="192" t="s">
        <v>589</v>
      </c>
      <c r="B64" s="132"/>
      <c r="C64" s="207">
        <v>0</v>
      </c>
      <c r="D64" s="210">
        <v>0.78100000000000003</v>
      </c>
      <c r="E64" s="211">
        <v>0.11700000000000001</v>
      </c>
      <c r="F64" s="212">
        <v>8.9999999999999993E-3</v>
      </c>
      <c r="G64" s="206">
        <v>72.680000000000007</v>
      </c>
      <c r="H64" s="206">
        <v>0.76</v>
      </c>
      <c r="I64" s="217">
        <v>1.22</v>
      </c>
      <c r="J64" s="213">
        <v>2.1000000000000001E-2</v>
      </c>
    </row>
    <row r="65" spans="1:10" ht="27.75" customHeight="1" x14ac:dyDescent="0.2">
      <c r="A65" s="192" t="s">
        <v>465</v>
      </c>
      <c r="B65" s="40" t="s">
        <v>565</v>
      </c>
      <c r="C65" s="207" t="s">
        <v>599</v>
      </c>
      <c r="D65" s="214">
        <v>2.2810000000000001</v>
      </c>
      <c r="E65" s="215">
        <v>0.33</v>
      </c>
      <c r="F65" s="216">
        <v>0.215</v>
      </c>
      <c r="G65" s="209">
        <v>0</v>
      </c>
      <c r="H65" s="209">
        <v>0</v>
      </c>
      <c r="I65" s="209">
        <v>0</v>
      </c>
      <c r="J65" s="208">
        <v>0</v>
      </c>
    </row>
    <row r="66" spans="1:10" ht="27.75" customHeight="1" x14ac:dyDescent="0.2">
      <c r="A66" s="192" t="s">
        <v>466</v>
      </c>
      <c r="B66" s="132"/>
      <c r="C66" s="207">
        <v>8</v>
      </c>
      <c r="D66" s="210">
        <v>-1.107</v>
      </c>
      <c r="E66" s="211">
        <v>-0.193</v>
      </c>
      <c r="F66" s="212">
        <v>-1.6E-2</v>
      </c>
      <c r="G66" s="209">
        <v>0</v>
      </c>
      <c r="H66" s="209">
        <v>0</v>
      </c>
      <c r="I66" s="209">
        <v>0</v>
      </c>
      <c r="J66" s="208">
        <v>0</v>
      </c>
    </row>
    <row r="67" spans="1:10" ht="27.75" customHeight="1" x14ac:dyDescent="0.2">
      <c r="A67" s="192" t="s">
        <v>467</v>
      </c>
      <c r="B67" s="132"/>
      <c r="C67" s="207">
        <v>8</v>
      </c>
      <c r="D67" s="210">
        <v>-1.218</v>
      </c>
      <c r="E67" s="211">
        <v>-0.21</v>
      </c>
      <c r="F67" s="212">
        <v>-1.7000000000000001E-2</v>
      </c>
      <c r="G67" s="209">
        <v>0</v>
      </c>
      <c r="H67" s="209">
        <v>0</v>
      </c>
      <c r="I67" s="209">
        <v>0</v>
      </c>
      <c r="J67" s="208">
        <v>0</v>
      </c>
    </row>
    <row r="68" spans="1:10" ht="27.75" customHeight="1" x14ac:dyDescent="0.2">
      <c r="A68" s="192" t="s">
        <v>468</v>
      </c>
      <c r="B68" s="132"/>
      <c r="C68" s="207">
        <v>0</v>
      </c>
      <c r="D68" s="210">
        <v>-1.107</v>
      </c>
      <c r="E68" s="211">
        <v>-0.193</v>
      </c>
      <c r="F68" s="212">
        <v>-1.6E-2</v>
      </c>
      <c r="G68" s="209">
        <v>0</v>
      </c>
      <c r="H68" s="209">
        <v>0</v>
      </c>
      <c r="I68" s="209">
        <v>0</v>
      </c>
      <c r="J68" s="213">
        <v>3.5000000000000003E-2</v>
      </c>
    </row>
    <row r="69" spans="1:10" ht="27.75" customHeight="1" x14ac:dyDescent="0.2">
      <c r="A69" s="192" t="s">
        <v>469</v>
      </c>
      <c r="B69" s="132"/>
      <c r="C69" s="207">
        <v>0</v>
      </c>
      <c r="D69" s="210">
        <v>-1.218</v>
      </c>
      <c r="E69" s="211">
        <v>-0.21</v>
      </c>
      <c r="F69" s="212">
        <v>-1.7000000000000001E-2</v>
      </c>
      <c r="G69" s="209">
        <v>0</v>
      </c>
      <c r="H69" s="209">
        <v>0</v>
      </c>
      <c r="I69" s="209">
        <v>0</v>
      </c>
      <c r="J69" s="213">
        <v>0.04</v>
      </c>
    </row>
    <row r="70" spans="1:10" ht="27.75" customHeight="1" x14ac:dyDescent="0.2">
      <c r="A70" s="192" t="s">
        <v>470</v>
      </c>
      <c r="B70" s="218">
        <v>856</v>
      </c>
      <c r="C70" s="207">
        <v>0</v>
      </c>
      <c r="D70" s="210">
        <v>-1.5189999999999999</v>
      </c>
      <c r="E70" s="211">
        <v>-0.245</v>
      </c>
      <c r="F70" s="212">
        <v>-1.9E-2</v>
      </c>
      <c r="G70" s="206">
        <v>77.89</v>
      </c>
      <c r="H70" s="209">
        <v>0</v>
      </c>
      <c r="I70" s="209">
        <v>0</v>
      </c>
      <c r="J70" s="213">
        <v>5.6000000000000001E-2</v>
      </c>
    </row>
    <row r="71" spans="1:10" ht="27.75" customHeight="1" x14ac:dyDescent="0.2">
      <c r="A71" s="192" t="s">
        <v>471</v>
      </c>
      <c r="B71" s="132"/>
      <c r="C71" s="207" t="s">
        <v>570</v>
      </c>
      <c r="D71" s="210">
        <v>0.73399999999999999</v>
      </c>
      <c r="E71" s="211">
        <v>0.24099999999999999</v>
      </c>
      <c r="F71" s="212">
        <v>0.14599999999999999</v>
      </c>
      <c r="G71" s="206">
        <v>1.01</v>
      </c>
      <c r="H71" s="209">
        <v>0</v>
      </c>
      <c r="I71" s="209">
        <v>0</v>
      </c>
      <c r="J71" s="208">
        <v>0</v>
      </c>
    </row>
    <row r="72" spans="1:10" ht="27.75" customHeight="1" x14ac:dyDescent="0.2">
      <c r="A72" s="192" t="s">
        <v>472</v>
      </c>
      <c r="B72" s="132"/>
      <c r="C72" s="207">
        <v>2</v>
      </c>
      <c r="D72" s="210">
        <v>0.73399999999999999</v>
      </c>
      <c r="E72" s="211">
        <v>0.24099999999999999</v>
      </c>
      <c r="F72" s="212">
        <v>0.14599999999999999</v>
      </c>
      <c r="G72" s="209">
        <v>0</v>
      </c>
      <c r="H72" s="209">
        <v>0</v>
      </c>
      <c r="I72" s="209">
        <v>0</v>
      </c>
      <c r="J72" s="208">
        <v>0</v>
      </c>
    </row>
    <row r="73" spans="1:10" ht="27.75" customHeight="1" x14ac:dyDescent="0.2">
      <c r="A73" s="192" t="s">
        <v>473</v>
      </c>
      <c r="B73" s="132"/>
      <c r="C73" s="207" t="s">
        <v>571</v>
      </c>
      <c r="D73" s="210">
        <v>0.81</v>
      </c>
      <c r="E73" s="211">
        <v>0.255</v>
      </c>
      <c r="F73" s="212">
        <v>0.14699999999999999</v>
      </c>
      <c r="G73" s="206">
        <v>1.05</v>
      </c>
      <c r="H73" s="209">
        <v>0</v>
      </c>
      <c r="I73" s="209">
        <v>0</v>
      </c>
      <c r="J73" s="208">
        <v>0</v>
      </c>
    </row>
    <row r="74" spans="1:10" ht="27.75" customHeight="1" x14ac:dyDescent="0.2">
      <c r="A74" s="192" t="s">
        <v>474</v>
      </c>
      <c r="B74" s="132"/>
      <c r="C74" s="207">
        <v>4</v>
      </c>
      <c r="D74" s="210">
        <v>0.81</v>
      </c>
      <c r="E74" s="211">
        <v>0.255</v>
      </c>
      <c r="F74" s="212">
        <v>0.14699999999999999</v>
      </c>
      <c r="G74" s="209">
        <v>0</v>
      </c>
      <c r="H74" s="209">
        <v>0</v>
      </c>
      <c r="I74" s="209">
        <v>0</v>
      </c>
      <c r="J74" s="208">
        <v>0</v>
      </c>
    </row>
    <row r="75" spans="1:10" ht="27.75" customHeight="1" x14ac:dyDescent="0.2">
      <c r="A75" s="192" t="s">
        <v>475</v>
      </c>
      <c r="B75" s="132"/>
      <c r="C75" s="207">
        <v>0</v>
      </c>
      <c r="D75" s="210">
        <v>0.66600000000000004</v>
      </c>
      <c r="E75" s="211">
        <v>0.22800000000000001</v>
      </c>
      <c r="F75" s="212">
        <v>0.14499999999999999</v>
      </c>
      <c r="G75" s="206">
        <v>2.1</v>
      </c>
      <c r="H75" s="206">
        <v>0.17</v>
      </c>
      <c r="I75" s="217">
        <v>0.35</v>
      </c>
      <c r="J75" s="213">
        <v>1.9E-2</v>
      </c>
    </row>
    <row r="76" spans="1:10" ht="27.75" customHeight="1" x14ac:dyDescent="0.2">
      <c r="A76" s="192" t="s">
        <v>476</v>
      </c>
      <c r="B76" s="132"/>
      <c r="C76" s="207">
        <v>0</v>
      </c>
      <c r="D76" s="210">
        <v>0.82099999999999995</v>
      </c>
      <c r="E76" s="211">
        <v>0.32400000000000001</v>
      </c>
      <c r="F76" s="212">
        <v>0.23499999999999999</v>
      </c>
      <c r="G76" s="206">
        <v>3.38</v>
      </c>
      <c r="H76" s="206">
        <v>0.34</v>
      </c>
      <c r="I76" s="217">
        <v>0.53</v>
      </c>
      <c r="J76" s="213">
        <v>1.9E-2</v>
      </c>
    </row>
    <row r="77" spans="1:10" ht="27.75" customHeight="1" x14ac:dyDescent="0.2">
      <c r="A77" s="192" t="s">
        <v>477</v>
      </c>
      <c r="B77" s="132"/>
      <c r="C77" s="207">
        <v>0</v>
      </c>
      <c r="D77" s="210">
        <v>0.80700000000000005</v>
      </c>
      <c r="E77" s="211">
        <v>0.36099999999999999</v>
      </c>
      <c r="F77" s="212">
        <v>0.28799999999999998</v>
      </c>
      <c r="G77" s="206">
        <v>48.97</v>
      </c>
      <c r="H77" s="206">
        <v>0.51</v>
      </c>
      <c r="I77" s="217">
        <v>0.82</v>
      </c>
      <c r="J77" s="213">
        <v>1.4E-2</v>
      </c>
    </row>
    <row r="78" spans="1:10" ht="27.75" customHeight="1" x14ac:dyDescent="0.2">
      <c r="A78" s="192" t="s">
        <v>590</v>
      </c>
      <c r="B78" s="132"/>
      <c r="C78" s="207">
        <v>0</v>
      </c>
      <c r="D78" s="210">
        <v>0.52800000000000002</v>
      </c>
      <c r="E78" s="211">
        <v>0.09</v>
      </c>
      <c r="F78" s="212">
        <v>7.0000000000000001E-3</v>
      </c>
      <c r="G78" s="206">
        <v>2.1</v>
      </c>
      <c r="H78" s="206">
        <v>0.17</v>
      </c>
      <c r="I78" s="217">
        <v>0.35</v>
      </c>
      <c r="J78" s="213">
        <v>1.9E-2</v>
      </c>
    </row>
    <row r="79" spans="1:10" ht="27.75" customHeight="1" x14ac:dyDescent="0.2">
      <c r="A79" s="192" t="s">
        <v>591</v>
      </c>
      <c r="B79" s="132"/>
      <c r="C79" s="207">
        <v>0</v>
      </c>
      <c r="D79" s="210">
        <v>0.59399999999999997</v>
      </c>
      <c r="E79" s="211">
        <v>9.6000000000000002E-2</v>
      </c>
      <c r="F79" s="212">
        <v>8.0000000000000002E-3</v>
      </c>
      <c r="G79" s="206">
        <v>3.38</v>
      </c>
      <c r="H79" s="206">
        <v>0.34</v>
      </c>
      <c r="I79" s="217">
        <v>0.53</v>
      </c>
      <c r="J79" s="213">
        <v>1.9E-2</v>
      </c>
    </row>
    <row r="80" spans="1:10" ht="27.75" customHeight="1" x14ac:dyDescent="0.2">
      <c r="A80" s="192" t="s">
        <v>592</v>
      </c>
      <c r="B80" s="132"/>
      <c r="C80" s="207">
        <v>0</v>
      </c>
      <c r="D80" s="210">
        <v>0.52500000000000002</v>
      </c>
      <c r="E80" s="211">
        <v>7.9000000000000001E-2</v>
      </c>
      <c r="F80" s="212">
        <v>6.0000000000000001E-3</v>
      </c>
      <c r="G80" s="206">
        <v>48.97</v>
      </c>
      <c r="H80" s="206">
        <v>0.51</v>
      </c>
      <c r="I80" s="217">
        <v>0.82</v>
      </c>
      <c r="J80" s="213">
        <v>1.4E-2</v>
      </c>
    </row>
    <row r="81" spans="1:10" ht="27.75" customHeight="1" x14ac:dyDescent="0.2">
      <c r="A81" s="192" t="s">
        <v>478</v>
      </c>
      <c r="B81" s="132"/>
      <c r="C81" s="207" t="s">
        <v>599</v>
      </c>
      <c r="D81" s="214">
        <v>1.5349999999999999</v>
      </c>
      <c r="E81" s="215">
        <v>0.222</v>
      </c>
      <c r="F81" s="216">
        <v>0.14499999999999999</v>
      </c>
      <c r="G81" s="209">
        <v>0</v>
      </c>
      <c r="H81" s="209">
        <v>0</v>
      </c>
      <c r="I81" s="209">
        <v>0</v>
      </c>
      <c r="J81" s="208">
        <v>0</v>
      </c>
    </row>
    <row r="82" spans="1:10" ht="27.75" customHeight="1" x14ac:dyDescent="0.2">
      <c r="A82" s="192" t="s">
        <v>479</v>
      </c>
      <c r="B82" s="132"/>
      <c r="C82" s="207">
        <v>8</v>
      </c>
      <c r="D82" s="210">
        <v>-0.745</v>
      </c>
      <c r="E82" s="211">
        <v>-0.13</v>
      </c>
      <c r="F82" s="212">
        <v>-0.01</v>
      </c>
      <c r="G82" s="209">
        <v>0</v>
      </c>
      <c r="H82" s="209">
        <v>0</v>
      </c>
      <c r="I82" s="209">
        <v>0</v>
      </c>
      <c r="J82" s="208">
        <v>0</v>
      </c>
    </row>
    <row r="83" spans="1:10" ht="27.75" customHeight="1" x14ac:dyDescent="0.2">
      <c r="A83" s="192" t="s">
        <v>480</v>
      </c>
      <c r="B83" s="132"/>
      <c r="C83" s="207">
        <v>8</v>
      </c>
      <c r="D83" s="210">
        <v>-0.82</v>
      </c>
      <c r="E83" s="211">
        <v>-0.14099999999999999</v>
      </c>
      <c r="F83" s="212">
        <v>-1.0999999999999999E-2</v>
      </c>
      <c r="G83" s="209">
        <v>0</v>
      </c>
      <c r="H83" s="209">
        <v>0</v>
      </c>
      <c r="I83" s="209">
        <v>0</v>
      </c>
      <c r="J83" s="208">
        <v>0</v>
      </c>
    </row>
    <row r="84" spans="1:10" ht="27.75" customHeight="1" x14ac:dyDescent="0.2">
      <c r="A84" s="192" t="s">
        <v>481</v>
      </c>
      <c r="B84" s="132"/>
      <c r="C84" s="207">
        <v>0</v>
      </c>
      <c r="D84" s="210">
        <v>-0.745</v>
      </c>
      <c r="E84" s="211">
        <v>-0.13</v>
      </c>
      <c r="F84" s="212">
        <v>-0.01</v>
      </c>
      <c r="G84" s="209">
        <v>0</v>
      </c>
      <c r="H84" s="209">
        <v>0</v>
      </c>
      <c r="I84" s="209">
        <v>0</v>
      </c>
      <c r="J84" s="213">
        <v>2.3E-2</v>
      </c>
    </row>
    <row r="85" spans="1:10" ht="27.75" customHeight="1" x14ac:dyDescent="0.2">
      <c r="A85" s="192" t="s">
        <v>482</v>
      </c>
      <c r="B85" s="132"/>
      <c r="C85" s="207">
        <v>0</v>
      </c>
      <c r="D85" s="210">
        <v>-0.82</v>
      </c>
      <c r="E85" s="211">
        <v>-0.14099999999999999</v>
      </c>
      <c r="F85" s="212">
        <v>-1.0999999999999999E-2</v>
      </c>
      <c r="G85" s="209">
        <v>0</v>
      </c>
      <c r="H85" s="209">
        <v>0</v>
      </c>
      <c r="I85" s="209">
        <v>0</v>
      </c>
      <c r="J85" s="213">
        <v>2.7E-2</v>
      </c>
    </row>
    <row r="86" spans="1:10" ht="27.75" customHeight="1" x14ac:dyDescent="0.2">
      <c r="A86" s="192" t="s">
        <v>483</v>
      </c>
      <c r="B86" s="132"/>
      <c r="C86" s="207">
        <v>0</v>
      </c>
      <c r="D86" s="210">
        <v>-1.0229999999999999</v>
      </c>
      <c r="E86" s="211">
        <v>-0.16500000000000001</v>
      </c>
      <c r="F86" s="212">
        <v>-1.2999999999999999E-2</v>
      </c>
      <c r="G86" s="206">
        <v>52.42</v>
      </c>
      <c r="H86" s="209">
        <v>0</v>
      </c>
      <c r="I86" s="209">
        <v>0</v>
      </c>
      <c r="J86" s="213">
        <v>3.7999999999999999E-2</v>
      </c>
    </row>
    <row r="87" spans="1:10" ht="27.75" customHeight="1" x14ac:dyDescent="0.2">
      <c r="A87" s="192" t="s">
        <v>484</v>
      </c>
      <c r="B87" s="132"/>
      <c r="C87" s="207" t="s">
        <v>570</v>
      </c>
      <c r="D87" s="210">
        <v>0.38</v>
      </c>
      <c r="E87" s="211">
        <v>0.125</v>
      </c>
      <c r="F87" s="212">
        <v>7.4999999999999997E-2</v>
      </c>
      <c r="G87" s="206">
        <v>0.6</v>
      </c>
      <c r="H87" s="209">
        <v>0</v>
      </c>
      <c r="I87" s="209">
        <v>0</v>
      </c>
      <c r="J87" s="208">
        <v>0</v>
      </c>
    </row>
    <row r="88" spans="1:10" ht="27.75" customHeight="1" x14ac:dyDescent="0.2">
      <c r="A88" s="192" t="s">
        <v>485</v>
      </c>
      <c r="B88" s="132"/>
      <c r="C88" s="207">
        <v>2</v>
      </c>
      <c r="D88" s="210">
        <v>0.38</v>
      </c>
      <c r="E88" s="211">
        <v>0.125</v>
      </c>
      <c r="F88" s="212">
        <v>7.4999999999999997E-2</v>
      </c>
      <c r="G88" s="209">
        <v>0</v>
      </c>
      <c r="H88" s="209">
        <v>0</v>
      </c>
      <c r="I88" s="209">
        <v>0</v>
      </c>
      <c r="J88" s="208">
        <v>0</v>
      </c>
    </row>
    <row r="89" spans="1:10" ht="27.75" customHeight="1" x14ac:dyDescent="0.2">
      <c r="A89" s="192" t="s">
        <v>486</v>
      </c>
      <c r="B89" s="132"/>
      <c r="C89" s="207" t="s">
        <v>571</v>
      </c>
      <c r="D89" s="210">
        <v>0.41899999999999998</v>
      </c>
      <c r="E89" s="211">
        <v>0.13200000000000001</v>
      </c>
      <c r="F89" s="212">
        <v>7.5999999999999998E-2</v>
      </c>
      <c r="G89" s="206">
        <v>0.62</v>
      </c>
      <c r="H89" s="209">
        <v>0</v>
      </c>
      <c r="I89" s="209">
        <v>0</v>
      </c>
      <c r="J89" s="208">
        <v>0</v>
      </c>
    </row>
    <row r="90" spans="1:10" ht="27.75" customHeight="1" x14ac:dyDescent="0.2">
      <c r="A90" s="192" t="s">
        <v>487</v>
      </c>
      <c r="B90" s="132"/>
      <c r="C90" s="207">
        <v>4</v>
      </c>
      <c r="D90" s="210">
        <v>0.41899999999999998</v>
      </c>
      <c r="E90" s="211">
        <v>0.13200000000000001</v>
      </c>
      <c r="F90" s="212">
        <v>7.5999999999999998E-2</v>
      </c>
      <c r="G90" s="209">
        <v>0</v>
      </c>
      <c r="H90" s="209">
        <v>0</v>
      </c>
      <c r="I90" s="209">
        <v>0</v>
      </c>
      <c r="J90" s="208">
        <v>0</v>
      </c>
    </row>
    <row r="91" spans="1:10" ht="27.75" customHeight="1" x14ac:dyDescent="0.2">
      <c r="A91" s="192" t="s">
        <v>488</v>
      </c>
      <c r="B91" s="132"/>
      <c r="C91" s="207">
        <v>0</v>
      </c>
      <c r="D91" s="210">
        <v>0.34499999999999997</v>
      </c>
      <c r="E91" s="211">
        <v>0.11799999999999999</v>
      </c>
      <c r="F91" s="212">
        <v>7.4999999999999997E-2</v>
      </c>
      <c r="G91" s="206">
        <v>1.1599999999999999</v>
      </c>
      <c r="H91" s="206">
        <v>0.09</v>
      </c>
      <c r="I91" s="217">
        <v>0.18</v>
      </c>
      <c r="J91" s="213">
        <v>0.01</v>
      </c>
    </row>
    <row r="92" spans="1:10" ht="27.75" customHeight="1" x14ac:dyDescent="0.2">
      <c r="A92" s="192" t="s">
        <v>489</v>
      </c>
      <c r="B92" s="132"/>
      <c r="C92" s="207">
        <v>0</v>
      </c>
      <c r="D92" s="210">
        <v>0.42499999999999999</v>
      </c>
      <c r="E92" s="211">
        <v>0.16800000000000001</v>
      </c>
      <c r="F92" s="212">
        <v>0.122</v>
      </c>
      <c r="G92" s="206">
        <v>1.82</v>
      </c>
      <c r="H92" s="206">
        <v>0.18</v>
      </c>
      <c r="I92" s="217">
        <v>0.27</v>
      </c>
      <c r="J92" s="213">
        <v>0.01</v>
      </c>
    </row>
    <row r="93" spans="1:10" ht="27.75" customHeight="1" x14ac:dyDescent="0.2">
      <c r="A93" s="192" t="s">
        <v>490</v>
      </c>
      <c r="B93" s="132"/>
      <c r="C93" s="207">
        <v>0</v>
      </c>
      <c r="D93" s="210">
        <v>0.41799999999999998</v>
      </c>
      <c r="E93" s="211">
        <v>0.187</v>
      </c>
      <c r="F93" s="212">
        <v>0.14899999999999999</v>
      </c>
      <c r="G93" s="206">
        <v>25.42</v>
      </c>
      <c r="H93" s="206">
        <v>0.27</v>
      </c>
      <c r="I93" s="217">
        <v>0.42</v>
      </c>
      <c r="J93" s="213">
        <v>7.0000000000000001E-3</v>
      </c>
    </row>
    <row r="94" spans="1:10" ht="27.75" customHeight="1" x14ac:dyDescent="0.2">
      <c r="A94" s="192" t="s">
        <v>593</v>
      </c>
      <c r="B94" s="132"/>
      <c r="C94" s="207">
        <v>0</v>
      </c>
      <c r="D94" s="210">
        <v>0.27400000000000002</v>
      </c>
      <c r="E94" s="211">
        <v>4.7E-2</v>
      </c>
      <c r="F94" s="212">
        <v>4.0000000000000001E-3</v>
      </c>
      <c r="G94" s="206">
        <v>1.1599999999999999</v>
      </c>
      <c r="H94" s="206">
        <v>0.09</v>
      </c>
      <c r="I94" s="217">
        <v>0.18</v>
      </c>
      <c r="J94" s="213">
        <v>0.01</v>
      </c>
    </row>
    <row r="95" spans="1:10" ht="27.75" customHeight="1" x14ac:dyDescent="0.2">
      <c r="A95" s="192" t="s">
        <v>594</v>
      </c>
      <c r="B95" s="132"/>
      <c r="C95" s="207">
        <v>0</v>
      </c>
      <c r="D95" s="210">
        <v>0.307</v>
      </c>
      <c r="E95" s="211">
        <v>0.05</v>
      </c>
      <c r="F95" s="212">
        <v>4.0000000000000001E-3</v>
      </c>
      <c r="G95" s="206">
        <v>1.82</v>
      </c>
      <c r="H95" s="206">
        <v>0.18</v>
      </c>
      <c r="I95" s="217">
        <v>0.27</v>
      </c>
      <c r="J95" s="213">
        <v>0.01</v>
      </c>
    </row>
    <row r="96" spans="1:10" ht="27.75" customHeight="1" x14ac:dyDescent="0.2">
      <c r="A96" s="192" t="s">
        <v>595</v>
      </c>
      <c r="B96" s="132"/>
      <c r="C96" s="207">
        <v>0</v>
      </c>
      <c r="D96" s="210">
        <v>0.27200000000000002</v>
      </c>
      <c r="E96" s="211">
        <v>4.1000000000000002E-2</v>
      </c>
      <c r="F96" s="212">
        <v>3.0000000000000001E-3</v>
      </c>
      <c r="G96" s="206">
        <v>25.42</v>
      </c>
      <c r="H96" s="206">
        <v>0.27</v>
      </c>
      <c r="I96" s="217">
        <v>0.42</v>
      </c>
      <c r="J96" s="213">
        <v>7.0000000000000001E-3</v>
      </c>
    </row>
    <row r="97" spans="1:10" ht="27.75" customHeight="1" x14ac:dyDescent="0.2">
      <c r="A97" s="192" t="s">
        <v>491</v>
      </c>
      <c r="B97" s="132"/>
      <c r="C97" s="207" t="s">
        <v>599</v>
      </c>
      <c r="D97" s="214">
        <v>0.79500000000000004</v>
      </c>
      <c r="E97" s="215">
        <v>0.115</v>
      </c>
      <c r="F97" s="216">
        <v>7.4999999999999997E-2</v>
      </c>
      <c r="G97" s="209">
        <v>0</v>
      </c>
      <c r="H97" s="209">
        <v>0</v>
      </c>
      <c r="I97" s="209">
        <v>0</v>
      </c>
      <c r="J97" s="208">
        <v>0</v>
      </c>
    </row>
    <row r="98" spans="1:10" ht="27.75" customHeight="1" x14ac:dyDescent="0.2">
      <c r="A98" s="192" t="s">
        <v>492</v>
      </c>
      <c r="B98" s="132"/>
      <c r="C98" s="207">
        <v>8</v>
      </c>
      <c r="D98" s="210">
        <v>-0.38600000000000001</v>
      </c>
      <c r="E98" s="211">
        <v>-6.7000000000000004E-2</v>
      </c>
      <c r="F98" s="212">
        <v>-5.0000000000000001E-3</v>
      </c>
      <c r="G98" s="209">
        <v>0</v>
      </c>
      <c r="H98" s="209">
        <v>0</v>
      </c>
      <c r="I98" s="209">
        <v>0</v>
      </c>
      <c r="J98" s="208">
        <v>0</v>
      </c>
    </row>
    <row r="99" spans="1:10" ht="27.75" customHeight="1" x14ac:dyDescent="0.2">
      <c r="A99" s="192" t="s">
        <v>493</v>
      </c>
      <c r="B99" s="132"/>
      <c r="C99" s="207">
        <v>8</v>
      </c>
      <c r="D99" s="210">
        <v>-0.42399999999999999</v>
      </c>
      <c r="E99" s="211">
        <v>-7.2999999999999995E-2</v>
      </c>
      <c r="F99" s="212">
        <v>-6.0000000000000001E-3</v>
      </c>
      <c r="G99" s="209">
        <v>0</v>
      </c>
      <c r="H99" s="209">
        <v>0</v>
      </c>
      <c r="I99" s="209">
        <v>0</v>
      </c>
      <c r="J99" s="208">
        <v>0</v>
      </c>
    </row>
    <row r="100" spans="1:10" ht="27.75" customHeight="1" x14ac:dyDescent="0.2">
      <c r="A100" s="192" t="s">
        <v>494</v>
      </c>
      <c r="B100" s="132"/>
      <c r="C100" s="207">
        <v>0</v>
      </c>
      <c r="D100" s="210">
        <v>-0.38600000000000001</v>
      </c>
      <c r="E100" s="211">
        <v>-6.7000000000000004E-2</v>
      </c>
      <c r="F100" s="212">
        <v>-5.0000000000000001E-3</v>
      </c>
      <c r="G100" s="209">
        <v>0</v>
      </c>
      <c r="H100" s="209">
        <v>0</v>
      </c>
      <c r="I100" s="209">
        <v>0</v>
      </c>
      <c r="J100" s="213">
        <v>1.2E-2</v>
      </c>
    </row>
    <row r="101" spans="1:10" ht="27.75" customHeight="1" x14ac:dyDescent="0.2">
      <c r="A101" s="192" t="s">
        <v>495</v>
      </c>
      <c r="B101" s="132"/>
      <c r="C101" s="207">
        <v>0</v>
      </c>
      <c r="D101" s="210">
        <v>-0.42399999999999999</v>
      </c>
      <c r="E101" s="211">
        <v>-7.2999999999999995E-2</v>
      </c>
      <c r="F101" s="212">
        <v>-6.0000000000000001E-3</v>
      </c>
      <c r="G101" s="209">
        <v>0</v>
      </c>
      <c r="H101" s="209">
        <v>0</v>
      </c>
      <c r="I101" s="209">
        <v>0</v>
      </c>
      <c r="J101" s="213">
        <v>1.4E-2</v>
      </c>
    </row>
    <row r="102" spans="1:10" ht="27.75" customHeight="1" x14ac:dyDescent="0.2">
      <c r="A102" s="192" t="s">
        <v>496</v>
      </c>
      <c r="B102" s="132"/>
      <c r="C102" s="207">
        <v>0</v>
      </c>
      <c r="D102" s="210">
        <v>-0.52900000000000003</v>
      </c>
      <c r="E102" s="211">
        <v>-8.5000000000000006E-2</v>
      </c>
      <c r="F102" s="212">
        <v>-7.0000000000000001E-3</v>
      </c>
      <c r="G102" s="206">
        <v>27.13</v>
      </c>
      <c r="H102" s="209">
        <v>0</v>
      </c>
      <c r="I102" s="209">
        <v>0</v>
      </c>
      <c r="J102" s="213">
        <v>1.9E-2</v>
      </c>
    </row>
    <row r="103" spans="1:10" ht="27.75" customHeight="1" x14ac:dyDescent="0.2">
      <c r="A103" s="192" t="s">
        <v>497</v>
      </c>
      <c r="B103" s="132"/>
      <c r="C103" s="207" t="s">
        <v>570</v>
      </c>
      <c r="D103" s="210">
        <v>0.155</v>
      </c>
      <c r="E103" s="211">
        <v>5.0999999999999997E-2</v>
      </c>
      <c r="F103" s="212">
        <v>3.1E-2</v>
      </c>
      <c r="G103" s="206">
        <v>0.34</v>
      </c>
      <c r="H103" s="209">
        <v>0</v>
      </c>
      <c r="I103" s="209">
        <v>0</v>
      </c>
      <c r="J103" s="208">
        <v>0</v>
      </c>
    </row>
    <row r="104" spans="1:10" ht="27.75" customHeight="1" x14ac:dyDescent="0.2">
      <c r="A104" s="192" t="s">
        <v>498</v>
      </c>
      <c r="B104" s="132"/>
      <c r="C104" s="207">
        <v>2</v>
      </c>
      <c r="D104" s="210">
        <v>0.155</v>
      </c>
      <c r="E104" s="211">
        <v>5.0999999999999997E-2</v>
      </c>
      <c r="F104" s="212">
        <v>3.1E-2</v>
      </c>
      <c r="G104" s="209">
        <v>0</v>
      </c>
      <c r="H104" s="209">
        <v>0</v>
      </c>
      <c r="I104" s="209">
        <v>0</v>
      </c>
      <c r="J104" s="208">
        <v>0</v>
      </c>
    </row>
    <row r="105" spans="1:10" ht="27.75" customHeight="1" x14ac:dyDescent="0.2">
      <c r="A105" s="192" t="s">
        <v>499</v>
      </c>
      <c r="B105" s="132"/>
      <c r="C105" s="207" t="s">
        <v>571</v>
      </c>
      <c r="D105" s="210">
        <v>0.17100000000000001</v>
      </c>
      <c r="E105" s="211">
        <v>5.3999999999999999E-2</v>
      </c>
      <c r="F105" s="212">
        <v>3.1E-2</v>
      </c>
      <c r="G105" s="206">
        <v>0.34</v>
      </c>
      <c r="H105" s="209">
        <v>0</v>
      </c>
      <c r="I105" s="209">
        <v>0</v>
      </c>
      <c r="J105" s="208">
        <v>0</v>
      </c>
    </row>
    <row r="106" spans="1:10" ht="27.75" customHeight="1" x14ac:dyDescent="0.2">
      <c r="A106" s="192" t="s">
        <v>500</v>
      </c>
      <c r="B106" s="132"/>
      <c r="C106" s="207">
        <v>4</v>
      </c>
      <c r="D106" s="210">
        <v>0.17100000000000001</v>
      </c>
      <c r="E106" s="211">
        <v>5.3999999999999999E-2</v>
      </c>
      <c r="F106" s="212">
        <v>3.1E-2</v>
      </c>
      <c r="G106" s="209">
        <v>0</v>
      </c>
      <c r="H106" s="209">
        <v>0</v>
      </c>
      <c r="I106" s="209">
        <v>0</v>
      </c>
      <c r="J106" s="208">
        <v>0</v>
      </c>
    </row>
    <row r="107" spans="1:10" ht="27.75" customHeight="1" x14ac:dyDescent="0.2">
      <c r="A107" s="192" t="s">
        <v>501</v>
      </c>
      <c r="B107" s="132"/>
      <c r="C107" s="207">
        <v>0</v>
      </c>
      <c r="D107" s="210">
        <v>0.14099999999999999</v>
      </c>
      <c r="E107" s="211">
        <v>4.8000000000000001E-2</v>
      </c>
      <c r="F107" s="212">
        <v>3.1E-2</v>
      </c>
      <c r="G107" s="206">
        <v>0.56000000000000005</v>
      </c>
      <c r="H107" s="206">
        <v>0.04</v>
      </c>
      <c r="I107" s="217">
        <v>7.0000000000000007E-2</v>
      </c>
      <c r="J107" s="213">
        <v>4.0000000000000001E-3</v>
      </c>
    </row>
    <row r="108" spans="1:10" ht="27.75" customHeight="1" x14ac:dyDescent="0.2">
      <c r="A108" s="192" t="s">
        <v>502</v>
      </c>
      <c r="B108" s="132"/>
      <c r="C108" s="207">
        <v>0</v>
      </c>
      <c r="D108" s="210">
        <v>0.17399999999999999</v>
      </c>
      <c r="E108" s="211">
        <v>6.9000000000000006E-2</v>
      </c>
      <c r="F108" s="212">
        <v>0.05</v>
      </c>
      <c r="G108" s="206">
        <v>0.83</v>
      </c>
      <c r="H108" s="206">
        <v>7.0000000000000007E-2</v>
      </c>
      <c r="I108" s="217">
        <v>0.11</v>
      </c>
      <c r="J108" s="213">
        <v>4.0000000000000001E-3</v>
      </c>
    </row>
    <row r="109" spans="1:10" ht="27.75" customHeight="1" x14ac:dyDescent="0.2">
      <c r="A109" s="192" t="s">
        <v>503</v>
      </c>
      <c r="B109" s="132"/>
      <c r="C109" s="207">
        <v>0</v>
      </c>
      <c r="D109" s="210">
        <v>0.17100000000000001</v>
      </c>
      <c r="E109" s="211">
        <v>7.5999999999999998E-2</v>
      </c>
      <c r="F109" s="212">
        <v>6.0999999999999999E-2</v>
      </c>
      <c r="G109" s="206">
        <v>10.48</v>
      </c>
      <c r="H109" s="206">
        <v>0.11</v>
      </c>
      <c r="I109" s="217">
        <v>0.17</v>
      </c>
      <c r="J109" s="213">
        <v>3.0000000000000001E-3</v>
      </c>
    </row>
    <row r="110" spans="1:10" ht="27.75" customHeight="1" x14ac:dyDescent="0.2">
      <c r="A110" s="192" t="s">
        <v>596</v>
      </c>
      <c r="B110" s="132"/>
      <c r="C110" s="207">
        <v>0</v>
      </c>
      <c r="D110" s="210">
        <v>0.112</v>
      </c>
      <c r="E110" s="211">
        <v>1.9E-2</v>
      </c>
      <c r="F110" s="212">
        <v>2E-3</v>
      </c>
      <c r="G110" s="206">
        <v>0.56000000000000005</v>
      </c>
      <c r="H110" s="206">
        <v>0.04</v>
      </c>
      <c r="I110" s="217">
        <v>7.0000000000000007E-2</v>
      </c>
      <c r="J110" s="213">
        <v>4.0000000000000001E-3</v>
      </c>
    </row>
    <row r="111" spans="1:10" ht="27.75" customHeight="1" x14ac:dyDescent="0.2">
      <c r="A111" s="192" t="s">
        <v>597</v>
      </c>
      <c r="B111" s="132"/>
      <c r="C111" s="207">
        <v>0</v>
      </c>
      <c r="D111" s="210">
        <v>0.126</v>
      </c>
      <c r="E111" s="211">
        <v>0.02</v>
      </c>
      <c r="F111" s="212">
        <v>2E-3</v>
      </c>
      <c r="G111" s="206">
        <v>0.83</v>
      </c>
      <c r="H111" s="206">
        <v>7.0000000000000007E-2</v>
      </c>
      <c r="I111" s="217">
        <v>0.11</v>
      </c>
      <c r="J111" s="213">
        <v>4.0000000000000001E-3</v>
      </c>
    </row>
    <row r="112" spans="1:10" ht="27.75" customHeight="1" x14ac:dyDescent="0.2">
      <c r="A112" s="192" t="s">
        <v>598</v>
      </c>
      <c r="B112" s="132"/>
      <c r="C112" s="207">
        <v>0</v>
      </c>
      <c r="D112" s="210">
        <v>0.111</v>
      </c>
      <c r="E112" s="211">
        <v>1.7000000000000001E-2</v>
      </c>
      <c r="F112" s="212">
        <v>1E-3</v>
      </c>
      <c r="G112" s="206">
        <v>10.48</v>
      </c>
      <c r="H112" s="206">
        <v>0.11</v>
      </c>
      <c r="I112" s="217">
        <v>0.17</v>
      </c>
      <c r="J112" s="213">
        <v>3.0000000000000001E-3</v>
      </c>
    </row>
    <row r="113" spans="1:10" ht="27.75" customHeight="1" x14ac:dyDescent="0.2">
      <c r="A113" s="192" t="s">
        <v>504</v>
      </c>
      <c r="B113" s="132"/>
      <c r="C113" s="207" t="s">
        <v>599</v>
      </c>
      <c r="D113" s="214">
        <v>0.32500000000000001</v>
      </c>
      <c r="E113" s="215">
        <v>4.7E-2</v>
      </c>
      <c r="F113" s="216">
        <v>3.1E-2</v>
      </c>
      <c r="G113" s="209">
        <v>0</v>
      </c>
      <c r="H113" s="209">
        <v>0</v>
      </c>
      <c r="I113" s="209">
        <v>0</v>
      </c>
      <c r="J113" s="208">
        <v>0</v>
      </c>
    </row>
    <row r="114" spans="1:10" ht="27.75" customHeight="1" x14ac:dyDescent="0.2">
      <c r="A114" s="192" t="s">
        <v>505</v>
      </c>
      <c r="B114" s="132"/>
      <c r="C114" s="207">
        <v>8</v>
      </c>
      <c r="D114" s="210">
        <v>-0.158</v>
      </c>
      <c r="E114" s="211">
        <v>-2.7E-2</v>
      </c>
      <c r="F114" s="212">
        <v>-2E-3</v>
      </c>
      <c r="G114" s="209">
        <v>0</v>
      </c>
      <c r="H114" s="209">
        <v>0</v>
      </c>
      <c r="I114" s="209">
        <v>0</v>
      </c>
      <c r="J114" s="208">
        <v>0</v>
      </c>
    </row>
    <row r="115" spans="1:10" ht="27.75" customHeight="1" x14ac:dyDescent="0.2">
      <c r="A115" s="192" t="s">
        <v>506</v>
      </c>
      <c r="B115" s="132"/>
      <c r="C115" s="207">
        <v>8</v>
      </c>
      <c r="D115" s="210">
        <v>-0.17299999999999999</v>
      </c>
      <c r="E115" s="211">
        <v>-0.03</v>
      </c>
      <c r="F115" s="212">
        <v>-2E-3</v>
      </c>
      <c r="G115" s="209">
        <v>0</v>
      </c>
      <c r="H115" s="209">
        <v>0</v>
      </c>
      <c r="I115" s="209">
        <v>0</v>
      </c>
      <c r="J115" s="208">
        <v>0</v>
      </c>
    </row>
    <row r="116" spans="1:10" ht="27.75" customHeight="1" x14ac:dyDescent="0.2">
      <c r="A116" s="192" t="s">
        <v>507</v>
      </c>
      <c r="B116" s="132"/>
      <c r="C116" s="207">
        <v>0</v>
      </c>
      <c r="D116" s="210">
        <v>-0.158</v>
      </c>
      <c r="E116" s="211">
        <v>-2.7E-2</v>
      </c>
      <c r="F116" s="212">
        <v>-2E-3</v>
      </c>
      <c r="G116" s="209">
        <v>0</v>
      </c>
      <c r="H116" s="209">
        <v>0</v>
      </c>
      <c r="I116" s="209">
        <v>0</v>
      </c>
      <c r="J116" s="213">
        <v>5.0000000000000001E-3</v>
      </c>
    </row>
    <row r="117" spans="1:10" ht="27.75" customHeight="1" x14ac:dyDescent="0.2">
      <c r="A117" s="192" t="s">
        <v>508</v>
      </c>
      <c r="B117" s="132"/>
      <c r="C117" s="207">
        <v>0</v>
      </c>
      <c r="D117" s="210">
        <v>-0.17299999999999999</v>
      </c>
      <c r="E117" s="211">
        <v>-0.03</v>
      </c>
      <c r="F117" s="212">
        <v>-2E-3</v>
      </c>
      <c r="G117" s="209">
        <v>0</v>
      </c>
      <c r="H117" s="209">
        <v>0</v>
      </c>
      <c r="I117" s="209">
        <v>0</v>
      </c>
      <c r="J117" s="213">
        <v>6.0000000000000001E-3</v>
      </c>
    </row>
    <row r="118" spans="1:10" ht="27.75" customHeight="1" x14ac:dyDescent="0.2">
      <c r="A118" s="192" t="s">
        <v>509</v>
      </c>
      <c r="B118" s="132"/>
      <c r="C118" s="207">
        <v>0</v>
      </c>
      <c r="D118" s="210">
        <v>-0.216</v>
      </c>
      <c r="E118" s="211">
        <v>-3.5000000000000003E-2</v>
      </c>
      <c r="F118" s="212">
        <v>-3.0000000000000001E-3</v>
      </c>
      <c r="G118" s="206">
        <v>11.09</v>
      </c>
      <c r="H118" s="209">
        <v>0</v>
      </c>
      <c r="I118" s="209">
        <v>0</v>
      </c>
      <c r="J118" s="213">
        <v>8.0000000000000002E-3</v>
      </c>
    </row>
  </sheetData>
  <mergeCells count="13">
    <mergeCell ref="F10:G10"/>
    <mergeCell ref="H10:J10"/>
    <mergeCell ref="F9:G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abSelected="1" topLeftCell="A4" zoomScale="80" zoomScaleNormal="80" zoomScaleSheetLayoutView="85" zoomScalePageLayoutView="70" workbookViewId="0">
      <selection activeCell="C14" sqref="C14:F19"/>
    </sheetView>
  </sheetViews>
  <sheetFormatPr defaultColWidth="9.140625" defaultRowHeight="12.75" x14ac:dyDescent="0.2"/>
  <cols>
    <col min="1" max="8" width="24" style="34" customWidth="1"/>
    <col min="9" max="16384" width="9.140625" style="34"/>
  </cols>
  <sheetData>
    <row r="1" spans="1:16384" s="35" customFormat="1" ht="27.75" customHeight="1" x14ac:dyDescent="0.2">
      <c r="A1" s="93" t="s">
        <v>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spans="1:16384" s="35" customFormat="1" ht="44.25" customHeight="1" x14ac:dyDescent="0.2">
      <c r="A2" s="291" t="s">
        <v>402</v>
      </c>
      <c r="B2" s="291"/>
      <c r="C2" s="291"/>
      <c r="D2" s="291"/>
      <c r="E2" s="291"/>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spans="1:16384" ht="47.25" customHeight="1" x14ac:dyDescent="0.2">
      <c r="A3" s="230" t="str">
        <f>Overview!B4&amp; " - Illustrative LLFs for year beginning "&amp;Overview!D4</f>
        <v>Fulcrum Electricity Assets Limited - GSP_M - Illustrative LLFs for year beginning 1 April 2021</v>
      </c>
      <c r="B3" s="230"/>
      <c r="C3" s="230"/>
      <c r="D3" s="230"/>
      <c r="E3" s="230"/>
      <c r="F3" s="230"/>
      <c r="G3" s="230"/>
    </row>
    <row r="4" spans="1:16384" ht="21" customHeight="1" x14ac:dyDescent="0.2">
      <c r="A4" s="290" t="s">
        <v>27</v>
      </c>
      <c r="B4" s="290"/>
      <c r="C4" s="94" t="s">
        <v>75</v>
      </c>
      <c r="D4" s="94" t="s">
        <v>76</v>
      </c>
      <c r="E4" s="94" t="s">
        <v>77</v>
      </c>
      <c r="F4" s="94" t="s">
        <v>78</v>
      </c>
      <c r="G4" s="94" t="s">
        <v>79</v>
      </c>
    </row>
    <row r="5" spans="1:16384" ht="21" customHeight="1" x14ac:dyDescent="0.2">
      <c r="A5" s="290"/>
      <c r="B5" s="290"/>
      <c r="C5" s="94" t="s">
        <v>80</v>
      </c>
      <c r="D5" s="94" t="s">
        <v>81</v>
      </c>
      <c r="E5" s="94" t="s">
        <v>82</v>
      </c>
      <c r="F5" s="94" t="s">
        <v>83</v>
      </c>
      <c r="G5" s="94" t="s">
        <v>84</v>
      </c>
    </row>
    <row r="6" spans="1:16384" ht="45" customHeight="1" x14ac:dyDescent="0.2">
      <c r="A6" s="292" t="s">
        <v>550</v>
      </c>
      <c r="B6" s="293"/>
      <c r="C6" s="179" t="s">
        <v>546</v>
      </c>
      <c r="D6" s="179" t="s">
        <v>547</v>
      </c>
      <c r="E6" s="180"/>
      <c r="F6" s="180"/>
      <c r="G6" s="32"/>
    </row>
    <row r="7" spans="1:16384" ht="45" customHeight="1" x14ac:dyDescent="0.2">
      <c r="A7" s="292" t="s">
        <v>85</v>
      </c>
      <c r="B7" s="293"/>
      <c r="C7" s="179" t="s">
        <v>546</v>
      </c>
      <c r="D7" s="179" t="s">
        <v>548</v>
      </c>
      <c r="E7" s="181" t="s">
        <v>549</v>
      </c>
      <c r="F7" s="179" t="s">
        <v>542</v>
      </c>
      <c r="G7" s="32"/>
    </row>
    <row r="8" spans="1:16384" ht="45" customHeight="1" x14ac:dyDescent="0.2">
      <c r="A8" s="292" t="s">
        <v>35</v>
      </c>
      <c r="B8" s="293"/>
      <c r="C8" s="179" t="s">
        <v>546</v>
      </c>
      <c r="D8" s="179" t="s">
        <v>547</v>
      </c>
      <c r="E8" s="180"/>
      <c r="F8" s="180"/>
      <c r="G8" s="178"/>
    </row>
    <row r="9" spans="1:16384" s="23" customFormat="1" ht="27" customHeight="1" x14ac:dyDescent="0.2">
      <c r="A9" s="227" t="s">
        <v>36</v>
      </c>
      <c r="B9" s="227"/>
      <c r="C9" s="240" t="s">
        <v>37</v>
      </c>
      <c r="D9" s="241"/>
      <c r="E9" s="241"/>
      <c r="F9" s="241"/>
      <c r="G9" s="242"/>
    </row>
    <row r="10" spans="1:16384" x14ac:dyDescent="0.2">
      <c r="B10" s="95"/>
      <c r="C10" s="95"/>
      <c r="D10" s="95"/>
      <c r="E10" s="95"/>
    </row>
    <row r="11" spans="1:16384" ht="21" customHeight="1" x14ac:dyDescent="0.2">
      <c r="A11" s="290" t="s">
        <v>86</v>
      </c>
      <c r="B11" s="290"/>
      <c r="C11" s="290"/>
      <c r="D11" s="290"/>
      <c r="E11" s="290"/>
      <c r="F11" s="290"/>
      <c r="G11" s="290"/>
      <c r="H11" s="290"/>
    </row>
    <row r="12" spans="1:16384" ht="21" customHeight="1" x14ac:dyDescent="0.2">
      <c r="A12" s="290" t="s">
        <v>87</v>
      </c>
      <c r="B12" s="290"/>
      <c r="C12" s="290"/>
      <c r="D12" s="290"/>
      <c r="E12" s="290"/>
      <c r="F12" s="290"/>
      <c r="G12" s="290"/>
      <c r="H12" s="290"/>
    </row>
    <row r="13" spans="1:16384" ht="21" customHeight="1" x14ac:dyDescent="0.2">
      <c r="A13" s="290" t="s">
        <v>88</v>
      </c>
      <c r="B13" s="290"/>
      <c r="C13" s="96" t="s">
        <v>75</v>
      </c>
      <c r="D13" s="96" t="s">
        <v>76</v>
      </c>
      <c r="E13" s="96" t="s">
        <v>77</v>
      </c>
      <c r="F13" s="96" t="s">
        <v>78</v>
      </c>
      <c r="G13" s="96" t="s">
        <v>79</v>
      </c>
      <c r="H13" s="96" t="s">
        <v>89</v>
      </c>
    </row>
    <row r="14" spans="1:16384" ht="48.6" customHeight="1" x14ac:dyDescent="0.2">
      <c r="A14" s="294" t="s">
        <v>90</v>
      </c>
      <c r="B14" s="294"/>
      <c r="C14" s="97">
        <v>1.115</v>
      </c>
      <c r="D14" s="97">
        <v>1.105</v>
      </c>
      <c r="E14" s="97">
        <v>1.0820000000000001</v>
      </c>
      <c r="F14" s="97">
        <v>1.0920000000000001</v>
      </c>
      <c r="G14" s="97"/>
      <c r="H14" s="129" t="s">
        <v>575</v>
      </c>
    </row>
    <row r="15" spans="1:16384" ht="48.6" customHeight="1" x14ac:dyDescent="0.2">
      <c r="A15" s="294" t="s">
        <v>91</v>
      </c>
      <c r="B15" s="294"/>
      <c r="C15" s="97">
        <v>1.0429999999999999</v>
      </c>
      <c r="D15" s="97">
        <v>1.044</v>
      </c>
      <c r="E15" s="97">
        <v>1.046</v>
      </c>
      <c r="F15" s="97">
        <v>1.0429999999999999</v>
      </c>
      <c r="G15" s="97"/>
      <c r="H15" s="129"/>
    </row>
    <row r="16" spans="1:16384" ht="48.6" customHeight="1" x14ac:dyDescent="0.2">
      <c r="A16" s="294" t="s">
        <v>92</v>
      </c>
      <c r="B16" s="294"/>
      <c r="C16" s="97">
        <v>1.0289999999999999</v>
      </c>
      <c r="D16" s="97">
        <v>1.028</v>
      </c>
      <c r="E16" s="97">
        <v>1.022</v>
      </c>
      <c r="F16" s="97">
        <v>1.0249999999999999</v>
      </c>
      <c r="G16" s="97"/>
      <c r="H16" s="129" t="s">
        <v>576</v>
      </c>
    </row>
    <row r="17" spans="1:8" ht="48.6" customHeight="1" x14ac:dyDescent="0.2">
      <c r="A17" s="294" t="s">
        <v>93</v>
      </c>
      <c r="B17" s="294"/>
      <c r="C17" s="97">
        <v>1.0189999999999999</v>
      </c>
      <c r="D17" s="97">
        <v>1.0189999999999999</v>
      </c>
      <c r="E17" s="97">
        <v>1.0169999999999999</v>
      </c>
      <c r="F17" s="97">
        <v>1.018</v>
      </c>
      <c r="G17" s="97"/>
      <c r="H17" s="129">
        <v>505</v>
      </c>
    </row>
    <row r="18" spans="1:8" ht="48.6" customHeight="1" x14ac:dyDescent="0.2">
      <c r="A18" s="294" t="s">
        <v>94</v>
      </c>
      <c r="B18" s="294"/>
      <c r="C18" s="97">
        <v>1.012</v>
      </c>
      <c r="D18" s="97">
        <v>1.0129999999999999</v>
      </c>
      <c r="E18" s="97">
        <v>1.01</v>
      </c>
      <c r="F18" s="97">
        <v>1.0109999999999999</v>
      </c>
      <c r="G18" s="97"/>
      <c r="H18" s="129" t="s">
        <v>565</v>
      </c>
    </row>
    <row r="19" spans="1:8" ht="48.6" customHeight="1" x14ac:dyDescent="0.2">
      <c r="A19" s="294" t="s">
        <v>95</v>
      </c>
      <c r="B19" s="294"/>
      <c r="C19" s="97">
        <v>1.012</v>
      </c>
      <c r="D19" s="97">
        <v>1.0129999999999999</v>
      </c>
      <c r="E19" s="97">
        <v>1.01</v>
      </c>
      <c r="F19" s="97">
        <v>1.0109999999999999</v>
      </c>
      <c r="G19" s="97"/>
      <c r="H19" s="129"/>
    </row>
    <row r="20" spans="1:8" ht="21" customHeight="1" x14ac:dyDescent="0.2"/>
    <row r="21" spans="1:8" ht="19.5" customHeight="1" x14ac:dyDescent="0.2">
      <c r="A21" s="290" t="s">
        <v>96</v>
      </c>
      <c r="B21" s="290"/>
      <c r="C21" s="290"/>
      <c r="D21" s="290"/>
      <c r="E21" s="290"/>
      <c r="F21" s="290"/>
      <c r="G21" s="290"/>
      <c r="H21" s="290"/>
    </row>
    <row r="22" spans="1:8" x14ac:dyDescent="0.2">
      <c r="A22" s="290" t="s">
        <v>97</v>
      </c>
      <c r="B22" s="290"/>
      <c r="C22" s="290"/>
      <c r="D22" s="290"/>
      <c r="E22" s="290"/>
      <c r="F22" s="290"/>
      <c r="G22" s="290"/>
      <c r="H22" s="290"/>
    </row>
    <row r="23" spans="1:8" x14ac:dyDescent="0.2">
      <c r="A23" s="94" t="s">
        <v>51</v>
      </c>
      <c r="B23" s="290" t="s">
        <v>98</v>
      </c>
      <c r="C23" s="290"/>
      <c r="D23" s="94" t="s">
        <v>75</v>
      </c>
      <c r="E23" s="94" t="s">
        <v>76</v>
      </c>
      <c r="F23" s="94" t="s">
        <v>77</v>
      </c>
      <c r="G23" s="94" t="s">
        <v>78</v>
      </c>
      <c r="H23" s="94" t="s">
        <v>79</v>
      </c>
    </row>
    <row r="24" spans="1:8" ht="22.5" customHeight="1" x14ac:dyDescent="0.2">
      <c r="A24" s="295" t="s">
        <v>399</v>
      </c>
      <c r="B24" s="296"/>
      <c r="C24" s="296"/>
      <c r="D24" s="296"/>
      <c r="E24" s="296"/>
      <c r="F24" s="296"/>
      <c r="G24" s="296"/>
      <c r="H24" s="297"/>
    </row>
    <row r="25" spans="1:8" ht="18" customHeight="1" x14ac:dyDescent="0.2"/>
    <row r="26" spans="1:8" ht="20.25" customHeight="1" x14ac:dyDescent="0.2">
      <c r="A26" s="290" t="s">
        <v>96</v>
      </c>
      <c r="B26" s="290"/>
      <c r="C26" s="290"/>
      <c r="D26" s="290"/>
      <c r="E26" s="290"/>
      <c r="F26" s="290"/>
      <c r="G26" s="290"/>
      <c r="H26" s="290"/>
    </row>
    <row r="27" spans="1:8" x14ac:dyDescent="0.2">
      <c r="A27" s="290" t="s">
        <v>99</v>
      </c>
      <c r="B27" s="290"/>
      <c r="C27" s="290"/>
      <c r="D27" s="290"/>
      <c r="E27" s="290"/>
      <c r="F27" s="290"/>
      <c r="G27" s="290"/>
      <c r="H27" s="290"/>
    </row>
    <row r="28" spans="1:8" x14ac:dyDescent="0.2">
      <c r="A28" s="94" t="s">
        <v>51</v>
      </c>
      <c r="B28" s="290" t="s">
        <v>98</v>
      </c>
      <c r="C28" s="290"/>
      <c r="D28" s="94" t="s">
        <v>75</v>
      </c>
      <c r="E28" s="94" t="s">
        <v>76</v>
      </c>
      <c r="F28" s="94" t="s">
        <v>77</v>
      </c>
      <c r="G28" s="94" t="s">
        <v>78</v>
      </c>
      <c r="H28" s="94" t="s">
        <v>79</v>
      </c>
    </row>
    <row r="29" spans="1:8" ht="20.25" customHeight="1" x14ac:dyDescent="0.2">
      <c r="A29" s="295" t="s">
        <v>399</v>
      </c>
      <c r="B29" s="296"/>
      <c r="C29" s="296"/>
      <c r="D29" s="296"/>
      <c r="E29" s="296"/>
      <c r="F29" s="296"/>
      <c r="G29" s="296"/>
      <c r="H29" s="297"/>
    </row>
    <row r="30" spans="1:8" ht="19.5" customHeight="1" x14ac:dyDescent="0.2"/>
    <row r="31" spans="1:8" ht="19.5" customHeight="1" x14ac:dyDescent="0.2">
      <c r="A31" s="298" t="s">
        <v>100</v>
      </c>
      <c r="B31" s="290"/>
      <c r="C31" s="290"/>
      <c r="D31" s="290"/>
      <c r="E31" s="290"/>
      <c r="F31" s="290"/>
      <c r="G31" s="290"/>
      <c r="H31" s="290"/>
    </row>
    <row r="32" spans="1:8" x14ac:dyDescent="0.2">
      <c r="A32" s="94" t="s">
        <v>101</v>
      </c>
      <c r="B32" s="290" t="s">
        <v>98</v>
      </c>
      <c r="C32" s="290"/>
      <c r="D32" s="94" t="s">
        <v>75</v>
      </c>
      <c r="E32" s="94" t="s">
        <v>76</v>
      </c>
      <c r="F32" s="94" t="s">
        <v>77</v>
      </c>
      <c r="G32" s="94" t="s">
        <v>78</v>
      </c>
      <c r="H32" s="94" t="s">
        <v>79</v>
      </c>
    </row>
    <row r="33" spans="1:8" ht="21" customHeight="1" x14ac:dyDescent="0.2">
      <c r="A33" s="295" t="s">
        <v>399</v>
      </c>
      <c r="B33" s="296"/>
      <c r="C33" s="296"/>
      <c r="D33" s="296"/>
      <c r="E33" s="296"/>
      <c r="F33" s="296"/>
      <c r="G33" s="296"/>
      <c r="H33" s="297"/>
    </row>
  </sheetData>
  <mergeCells count="28">
    <mergeCell ref="B28:C28"/>
    <mergeCell ref="A29:H29"/>
    <mergeCell ref="A31:H31"/>
    <mergeCell ref="B32:C32"/>
    <mergeCell ref="A33:H33"/>
    <mergeCell ref="A27:H27"/>
    <mergeCell ref="A14:B14"/>
    <mergeCell ref="A15:B15"/>
    <mergeCell ref="A16:B16"/>
    <mergeCell ref="A17:B17"/>
    <mergeCell ref="A18:B18"/>
    <mergeCell ref="A19:B19"/>
    <mergeCell ref="A21:H21"/>
    <mergeCell ref="A22:H22"/>
    <mergeCell ref="B23:C23"/>
    <mergeCell ref="A24:H24"/>
    <mergeCell ref="A26:H26"/>
    <mergeCell ref="A13:B13"/>
    <mergeCell ref="A2:E2"/>
    <mergeCell ref="A3:G3"/>
    <mergeCell ref="A4:B5"/>
    <mergeCell ref="A6:B6"/>
    <mergeCell ref="A7:B7"/>
    <mergeCell ref="A8:B8"/>
    <mergeCell ref="A9:B9"/>
    <mergeCell ref="C9:G9"/>
    <mergeCell ref="A11:H11"/>
    <mergeCell ref="A12:H12"/>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9"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1" t="s">
        <v>26</v>
      </c>
      <c r="B1" s="41"/>
      <c r="C1" s="41"/>
      <c r="F1" s="98"/>
      <c r="G1" s="300" t="s">
        <v>511</v>
      </c>
      <c r="H1" s="301"/>
    </row>
    <row r="2" spans="1:17" ht="27.75" customHeight="1" x14ac:dyDescent="0.2">
      <c r="A2" s="302" t="s">
        <v>510</v>
      </c>
      <c r="B2" s="303"/>
      <c r="C2" s="303"/>
      <c r="D2" s="256"/>
      <c r="E2" s="256"/>
      <c r="F2" s="256"/>
      <c r="G2" s="256"/>
      <c r="H2" s="256"/>
      <c r="I2" s="256"/>
      <c r="J2" s="256"/>
      <c r="K2" s="256"/>
      <c r="L2" s="256"/>
      <c r="M2" s="256"/>
      <c r="N2" s="256"/>
      <c r="O2" s="257"/>
    </row>
    <row r="3" spans="1:17" ht="17.25" customHeight="1" x14ac:dyDescent="0.2">
      <c r="A3" s="41"/>
      <c r="B3" s="41"/>
      <c r="C3" s="41"/>
      <c r="F3" s="98"/>
    </row>
    <row r="4" spans="1:17" s="99" customFormat="1" ht="25.5" customHeight="1" x14ac:dyDescent="0.2">
      <c r="A4" s="255" t="str">
        <f>Overview!B4&amp; " - Effective from "&amp;Overview!D4&amp;" - "&amp;Overview!E4&amp;" new designated EHV charges"</f>
        <v>Fulcrum Electricity Assets Limited - GSP_M - Effective from 1 April 2021 - FINAL new designated EHV charges</v>
      </c>
      <c r="B4" s="256"/>
      <c r="C4" s="256"/>
      <c r="D4" s="256"/>
      <c r="E4" s="256"/>
      <c r="F4" s="256"/>
      <c r="G4" s="256"/>
      <c r="H4" s="256"/>
      <c r="I4" s="256"/>
      <c r="J4" s="256"/>
      <c r="K4" s="256"/>
      <c r="L4" s="256"/>
      <c r="M4" s="256"/>
      <c r="N4" s="256"/>
      <c r="O4" s="257"/>
    </row>
    <row r="5" spans="1:17" ht="69.75" customHeight="1" x14ac:dyDescent="0.2">
      <c r="A5" s="36" t="s">
        <v>50</v>
      </c>
      <c r="B5" s="36" t="s">
        <v>51</v>
      </c>
      <c r="C5" s="36" t="s">
        <v>52</v>
      </c>
      <c r="D5" s="36" t="s">
        <v>65</v>
      </c>
      <c r="E5" s="36" t="s">
        <v>51</v>
      </c>
      <c r="F5" s="36" t="s">
        <v>54</v>
      </c>
      <c r="G5" s="100" t="s">
        <v>55</v>
      </c>
      <c r="H5" s="100" t="str">
        <f>'Annex 2 EHV charges'!H10</f>
        <v>Import
Super Red
unit charge
(p/kWh)</v>
      </c>
      <c r="I5" s="100" t="str">
        <f>'Annex 2 EHV charges'!I10</f>
        <v>Import
fixed charge
(p/day)</v>
      </c>
      <c r="J5" s="100" t="str">
        <f>'Annex 2 EHV charges'!J10</f>
        <v>Import
capacity charge
(p/kVA/day)</v>
      </c>
      <c r="K5" s="100" t="str">
        <f>'Annex 2 EHV charges'!K10</f>
        <v>Import
exceeded capacity charge
(p/kVA/day)</v>
      </c>
      <c r="L5" s="100" t="str">
        <f>'Annex 2 EHV charges'!L10</f>
        <v>Export
Super Red
unit charge
(p/kWh)</v>
      </c>
      <c r="M5" s="100" t="str">
        <f>'Annex 2 EHV charges'!M10</f>
        <v>Export
fixed charge
(p/day)</v>
      </c>
      <c r="N5" s="100" t="str">
        <f>'Annex 2 EHV charges'!N10</f>
        <v>Export
capacity charge
(p/kVA/day)</v>
      </c>
      <c r="O5" s="100" t="str">
        <f>'Annex 2 EHV charges'!O10</f>
        <v>Export
exceeded capacity charge
(p/kVA/day)</v>
      </c>
    </row>
    <row r="6" spans="1:17" ht="22.5" customHeight="1" x14ac:dyDescent="0.2">
      <c r="A6" s="299" t="s">
        <v>102</v>
      </c>
      <c r="B6" s="252"/>
      <c r="C6" s="252"/>
      <c r="D6" s="252"/>
      <c r="E6" s="252"/>
      <c r="F6" s="252"/>
      <c r="G6" s="252"/>
      <c r="H6" s="252"/>
      <c r="I6" s="252"/>
      <c r="J6" s="252"/>
      <c r="K6" s="252"/>
      <c r="L6" s="252"/>
      <c r="M6" s="252"/>
      <c r="N6" s="252"/>
      <c r="O6" s="253"/>
    </row>
    <row r="8" spans="1:17" ht="27.75" customHeight="1" x14ac:dyDescent="0.2">
      <c r="A8" s="255" t="str">
        <f>Overview!B4&amp; " - Effective from "&amp;Overview!D4&amp;" - "&amp;Overview!E4&amp;" new designated EHV line loss factors"</f>
        <v>Fulcrum Electricity Assets Limited - GSP_M - Effective from 1 April 2021 - FINAL new designated EHV line loss factors</v>
      </c>
      <c r="B8" s="256"/>
      <c r="C8" s="256"/>
      <c r="D8" s="256"/>
      <c r="E8" s="256"/>
      <c r="F8" s="256"/>
      <c r="G8" s="256"/>
      <c r="H8" s="256"/>
      <c r="I8" s="256"/>
      <c r="J8" s="256"/>
      <c r="K8" s="256"/>
      <c r="L8" s="256"/>
      <c r="M8" s="256"/>
      <c r="N8" s="256"/>
      <c r="O8" s="256"/>
      <c r="P8" s="256"/>
      <c r="Q8" s="257"/>
    </row>
    <row r="9" spans="1:17" ht="62.25" customHeight="1" x14ac:dyDescent="0.2">
      <c r="A9" s="36" t="s">
        <v>50</v>
      </c>
      <c r="B9" s="36" t="s">
        <v>51</v>
      </c>
      <c r="C9" s="36" t="s">
        <v>52</v>
      </c>
      <c r="D9" s="36" t="s">
        <v>65</v>
      </c>
      <c r="E9" s="36" t="s">
        <v>51</v>
      </c>
      <c r="F9" s="36" t="s">
        <v>54</v>
      </c>
      <c r="G9" s="100" t="s">
        <v>55</v>
      </c>
      <c r="H9" s="101" t="s">
        <v>103</v>
      </c>
      <c r="I9" s="101" t="s">
        <v>104</v>
      </c>
      <c r="J9" s="101" t="s">
        <v>105</v>
      </c>
      <c r="K9" s="101" t="s">
        <v>106</v>
      </c>
      <c r="L9" s="101" t="s">
        <v>107</v>
      </c>
      <c r="M9" s="102" t="s">
        <v>108</v>
      </c>
      <c r="N9" s="102" t="s">
        <v>109</v>
      </c>
      <c r="O9" s="102" t="s">
        <v>110</v>
      </c>
      <c r="P9" s="102" t="s">
        <v>111</v>
      </c>
      <c r="Q9" s="102" t="s">
        <v>112</v>
      </c>
    </row>
    <row r="10" spans="1:17" ht="22.5" customHeight="1" x14ac:dyDescent="0.2">
      <c r="A10" s="299" t="s">
        <v>102</v>
      </c>
      <c r="B10" s="252"/>
      <c r="C10" s="252"/>
      <c r="D10" s="252"/>
      <c r="E10" s="252"/>
      <c r="F10" s="252"/>
      <c r="G10" s="252"/>
      <c r="H10" s="252"/>
      <c r="I10" s="252"/>
      <c r="J10" s="252"/>
      <c r="K10" s="252"/>
      <c r="L10" s="252"/>
      <c r="M10" s="252"/>
      <c r="N10" s="252"/>
      <c r="O10" s="253"/>
      <c r="P10" s="103"/>
      <c r="Q10" s="10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E577-5A31-4E7D-B400-F498FDBA05F0}">
  <sheetPr>
    <pageSetUpPr fitToPage="1"/>
  </sheetPr>
  <dimension ref="A1:G45"/>
  <sheetViews>
    <sheetView topLeftCell="A3" workbookViewId="0">
      <selection activeCell="B5" sqref="B5:B10"/>
    </sheetView>
  </sheetViews>
  <sheetFormatPr defaultColWidth="9.28515625" defaultRowHeight="12.75" x14ac:dyDescent="0.2"/>
  <cols>
    <col min="1" max="1" width="45.42578125" style="34" customWidth="1"/>
    <col min="2" max="2" width="28.5703125" style="34" customWidth="1"/>
    <col min="3" max="3" width="20.28515625" style="34" customWidth="1"/>
    <col min="4" max="4" width="17.7109375" style="34" customWidth="1"/>
    <col min="5" max="5" width="15.42578125" style="34" customWidth="1"/>
    <col min="6" max="6" width="23.42578125" style="34" customWidth="1"/>
    <col min="7" max="16384" width="9.28515625" style="34"/>
  </cols>
  <sheetData>
    <row r="1" spans="1:7" x14ac:dyDescent="0.2">
      <c r="A1" s="183" t="s">
        <v>26</v>
      </c>
    </row>
    <row r="2" spans="1:7" s="21" customFormat="1" ht="40.5" customHeight="1" x14ac:dyDescent="0.2">
      <c r="A2" s="285" t="str">
        <f>[1]Overview!B4&amp; " - Effective between "&amp;[1]Overview!D4&amp;" and "&amp;[1]Overview!E4&amp;" - "&amp;[1]Overview!F4&amp;" Supplier of Last Resort and Eligible Bad Debt Pass-Through Costs"</f>
        <v>Independent Power Networks Limited _M - Effective between 01/04/2021 and 31/03/2022 - Final Supplier of Last Resort and Eligible Bad Debt Pass-Through Costs</v>
      </c>
      <c r="B2" s="285"/>
      <c r="C2" s="285"/>
      <c r="D2" s="285"/>
      <c r="E2" s="285"/>
      <c r="F2" s="285"/>
      <c r="G2" s="20"/>
    </row>
    <row r="4" spans="1:7" ht="76.5" x14ac:dyDescent="0.2">
      <c r="A4" s="36" t="s">
        <v>38</v>
      </c>
      <c r="B4" s="182" t="s">
        <v>566</v>
      </c>
      <c r="C4" s="182" t="s">
        <v>40</v>
      </c>
      <c r="D4" s="182" t="s">
        <v>567</v>
      </c>
      <c r="E4" s="182" t="s">
        <v>568</v>
      </c>
      <c r="F4" s="182" t="s">
        <v>569</v>
      </c>
    </row>
    <row r="5" spans="1:7" ht="18.75" customHeight="1" x14ac:dyDescent="0.2">
      <c r="A5" s="38" t="s">
        <v>408</v>
      </c>
      <c r="B5" s="184"/>
      <c r="C5" s="185" t="s">
        <v>570</v>
      </c>
      <c r="D5" s="186">
        <v>6.7105309859359311E-3</v>
      </c>
      <c r="E5" s="186"/>
      <c r="F5" s="186">
        <v>0.15092271234655699</v>
      </c>
    </row>
    <row r="6" spans="1:7" ht="17.25" customHeight="1" x14ac:dyDescent="0.2">
      <c r="A6" s="38" t="s">
        <v>410</v>
      </c>
      <c r="B6" s="184"/>
      <c r="C6" s="185" t="s">
        <v>571</v>
      </c>
      <c r="D6" s="187">
        <v>0</v>
      </c>
      <c r="E6" s="187"/>
      <c r="F6" s="186">
        <v>0.15092271234655699</v>
      </c>
    </row>
    <row r="7" spans="1:7" ht="15" x14ac:dyDescent="0.2">
      <c r="A7" s="38" t="s">
        <v>412</v>
      </c>
      <c r="B7" s="188"/>
      <c r="C7" s="185">
        <v>0</v>
      </c>
      <c r="D7" s="187">
        <v>0</v>
      </c>
      <c r="E7" s="187"/>
      <c r="F7" s="186">
        <v>0.15092271234655699</v>
      </c>
    </row>
    <row r="8" spans="1:7" ht="15" x14ac:dyDescent="0.2">
      <c r="A8" s="38" t="s">
        <v>413</v>
      </c>
      <c r="B8" s="189"/>
      <c r="C8" s="185">
        <v>0</v>
      </c>
      <c r="D8" s="187">
        <v>0</v>
      </c>
      <c r="E8" s="187"/>
      <c r="F8" s="186">
        <v>0.15092271234655699</v>
      </c>
    </row>
    <row r="9" spans="1:7" ht="15" x14ac:dyDescent="0.2">
      <c r="A9" s="38" t="s">
        <v>414</v>
      </c>
      <c r="B9" s="188"/>
      <c r="C9" s="185">
        <v>0</v>
      </c>
      <c r="D9" s="187">
        <v>0</v>
      </c>
      <c r="E9" s="187"/>
      <c r="F9" s="186">
        <v>0.15092271234655699</v>
      </c>
    </row>
    <row r="10" spans="1:7" ht="15" x14ac:dyDescent="0.2">
      <c r="A10" s="133" t="s">
        <v>424</v>
      </c>
      <c r="B10" s="190"/>
      <c r="C10" s="185" t="s">
        <v>570</v>
      </c>
      <c r="D10" s="186">
        <v>6.7105309859359311E-3</v>
      </c>
      <c r="E10" s="186"/>
      <c r="F10" s="186">
        <v>0.15092271234655699</v>
      </c>
    </row>
    <row r="11" spans="1:7" ht="15" x14ac:dyDescent="0.2">
      <c r="A11" s="133" t="s">
        <v>426</v>
      </c>
      <c r="B11" s="190"/>
      <c r="C11" s="185" t="s">
        <v>571</v>
      </c>
      <c r="D11" s="187">
        <v>0</v>
      </c>
      <c r="E11" s="187"/>
      <c r="F11" s="186">
        <v>0.15092271234655699</v>
      </c>
    </row>
    <row r="12" spans="1:7" ht="15" x14ac:dyDescent="0.2">
      <c r="A12" s="133" t="s">
        <v>428</v>
      </c>
      <c r="B12" s="190"/>
      <c r="C12" s="185">
        <v>0</v>
      </c>
      <c r="D12" s="187">
        <v>0</v>
      </c>
      <c r="E12" s="187"/>
      <c r="F12" s="186">
        <v>0.15092271234655699</v>
      </c>
    </row>
    <row r="13" spans="1:7" ht="15" x14ac:dyDescent="0.2">
      <c r="A13" s="134" t="s">
        <v>432</v>
      </c>
      <c r="B13" s="190"/>
      <c r="C13" s="185" t="s">
        <v>570</v>
      </c>
      <c r="D13" s="186">
        <v>6.7105309859359311E-3</v>
      </c>
      <c r="E13" s="186"/>
      <c r="F13" s="186">
        <v>0.15092271234655699</v>
      </c>
    </row>
    <row r="14" spans="1:7" ht="15" x14ac:dyDescent="0.2">
      <c r="A14" s="134" t="s">
        <v>434</v>
      </c>
      <c r="B14" s="190"/>
      <c r="C14" s="185" t="s">
        <v>571</v>
      </c>
      <c r="D14" s="187">
        <v>0</v>
      </c>
      <c r="E14" s="187"/>
      <c r="F14" s="186">
        <v>0.15092271234655699</v>
      </c>
    </row>
    <row r="15" spans="1:7" ht="15" x14ac:dyDescent="0.2">
      <c r="A15" s="134" t="s">
        <v>436</v>
      </c>
      <c r="B15" s="190"/>
      <c r="C15" s="185">
        <v>0</v>
      </c>
      <c r="D15" s="187">
        <v>0</v>
      </c>
      <c r="E15" s="187"/>
      <c r="F15" s="186">
        <v>0.15092271234655699</v>
      </c>
    </row>
    <row r="16" spans="1:7" ht="15" x14ac:dyDescent="0.2">
      <c r="A16" s="134" t="s">
        <v>437</v>
      </c>
      <c r="B16" s="190"/>
      <c r="C16" s="185">
        <v>0</v>
      </c>
      <c r="D16" s="187">
        <v>0</v>
      </c>
      <c r="E16" s="187"/>
      <c r="F16" s="186">
        <v>0.15092271234655699</v>
      </c>
    </row>
    <row r="17" spans="1:6" ht="15" x14ac:dyDescent="0.2">
      <c r="A17" s="134" t="s">
        <v>438</v>
      </c>
      <c r="B17" s="190"/>
      <c r="C17" s="185">
        <v>0</v>
      </c>
      <c r="D17" s="187">
        <v>0</v>
      </c>
      <c r="E17" s="187"/>
      <c r="F17" s="186">
        <v>0.15092271234655699</v>
      </c>
    </row>
    <row r="18" spans="1:6" ht="15" x14ac:dyDescent="0.2">
      <c r="A18" s="133" t="s">
        <v>445</v>
      </c>
      <c r="B18" s="190"/>
      <c r="C18" s="185" t="s">
        <v>570</v>
      </c>
      <c r="D18" s="186">
        <v>6.7105309859359311E-3</v>
      </c>
      <c r="E18" s="186"/>
      <c r="F18" s="186">
        <v>0.15092271234655699</v>
      </c>
    </row>
    <row r="19" spans="1:6" ht="15" x14ac:dyDescent="0.2">
      <c r="A19" s="133" t="s">
        <v>447</v>
      </c>
      <c r="B19" s="190"/>
      <c r="C19" s="185" t="s">
        <v>571</v>
      </c>
      <c r="D19" s="187">
        <v>0</v>
      </c>
      <c r="E19" s="187"/>
      <c r="F19" s="186">
        <v>0.15092271234655699</v>
      </c>
    </row>
    <row r="20" spans="1:6" ht="15" x14ac:dyDescent="0.2">
      <c r="A20" s="133" t="s">
        <v>449</v>
      </c>
      <c r="B20" s="190"/>
      <c r="C20" s="185">
        <v>0</v>
      </c>
      <c r="D20" s="187">
        <v>0</v>
      </c>
      <c r="E20" s="187"/>
      <c r="F20" s="186">
        <v>0.15092271234655699</v>
      </c>
    </row>
    <row r="21" spans="1:6" ht="15" x14ac:dyDescent="0.2">
      <c r="A21" s="133" t="s">
        <v>450</v>
      </c>
      <c r="B21" s="190"/>
      <c r="C21" s="185">
        <v>0</v>
      </c>
      <c r="D21" s="187">
        <v>0</v>
      </c>
      <c r="E21" s="187"/>
      <c r="F21" s="186">
        <v>0.15092271234655699</v>
      </c>
    </row>
    <row r="22" spans="1:6" ht="15" x14ac:dyDescent="0.2">
      <c r="A22" s="133" t="s">
        <v>451</v>
      </c>
      <c r="B22" s="190"/>
      <c r="C22" s="185">
        <v>0</v>
      </c>
      <c r="D22" s="187">
        <v>0</v>
      </c>
      <c r="E22" s="187"/>
      <c r="F22" s="186">
        <v>0.15092271234655699</v>
      </c>
    </row>
    <row r="23" spans="1:6" ht="15" x14ac:dyDescent="0.2">
      <c r="A23" s="133" t="s">
        <v>458</v>
      </c>
      <c r="B23" s="190"/>
      <c r="C23" s="185" t="s">
        <v>570</v>
      </c>
      <c r="D23" s="186">
        <v>6.7105309859359311E-3</v>
      </c>
      <c r="E23" s="186"/>
      <c r="F23" s="186">
        <v>0.15092271234655699</v>
      </c>
    </row>
    <row r="24" spans="1:6" ht="15" x14ac:dyDescent="0.2">
      <c r="A24" s="133" t="s">
        <v>460</v>
      </c>
      <c r="B24" s="190"/>
      <c r="C24" s="185" t="s">
        <v>571</v>
      </c>
      <c r="D24" s="187">
        <v>0</v>
      </c>
      <c r="E24" s="187"/>
      <c r="F24" s="186">
        <v>0.15092271234655699</v>
      </c>
    </row>
    <row r="25" spans="1:6" ht="15" x14ac:dyDescent="0.2">
      <c r="A25" s="133" t="s">
        <v>462</v>
      </c>
      <c r="B25" s="190"/>
      <c r="C25" s="185">
        <v>0</v>
      </c>
      <c r="D25" s="187">
        <v>0</v>
      </c>
      <c r="E25" s="187"/>
      <c r="F25" s="186">
        <v>0.15092271234655699</v>
      </c>
    </row>
    <row r="26" spans="1:6" ht="15" x14ac:dyDescent="0.2">
      <c r="A26" s="133" t="s">
        <v>463</v>
      </c>
      <c r="B26" s="190"/>
      <c r="C26" s="185">
        <v>0</v>
      </c>
      <c r="D26" s="187">
        <v>0</v>
      </c>
      <c r="E26" s="187"/>
      <c r="F26" s="186">
        <v>0.15092271234655699</v>
      </c>
    </row>
    <row r="27" spans="1:6" ht="15" x14ac:dyDescent="0.2">
      <c r="A27" s="133" t="s">
        <v>464</v>
      </c>
      <c r="B27" s="190"/>
      <c r="C27" s="185">
        <v>0</v>
      </c>
      <c r="D27" s="187">
        <v>0</v>
      </c>
      <c r="E27" s="187"/>
      <c r="F27" s="186">
        <v>0.15092271234655699</v>
      </c>
    </row>
    <row r="28" spans="1:6" ht="15" x14ac:dyDescent="0.2">
      <c r="A28" s="133" t="s">
        <v>471</v>
      </c>
      <c r="B28" s="190"/>
      <c r="C28" s="185" t="s">
        <v>570</v>
      </c>
      <c r="D28" s="186">
        <v>6.7105309859359311E-3</v>
      </c>
      <c r="E28" s="186"/>
      <c r="F28" s="186">
        <v>0.15092271234655699</v>
      </c>
    </row>
    <row r="29" spans="1:6" ht="15" x14ac:dyDescent="0.2">
      <c r="A29" s="133" t="s">
        <v>473</v>
      </c>
      <c r="B29" s="190"/>
      <c r="C29" s="185" t="s">
        <v>571</v>
      </c>
      <c r="D29" s="187">
        <v>0</v>
      </c>
      <c r="E29" s="187"/>
      <c r="F29" s="186">
        <v>0.15092271234655699</v>
      </c>
    </row>
    <row r="30" spans="1:6" ht="15" x14ac:dyDescent="0.2">
      <c r="A30" s="133" t="s">
        <v>475</v>
      </c>
      <c r="B30" s="190"/>
      <c r="C30" s="185">
        <v>0</v>
      </c>
      <c r="D30" s="187">
        <v>0</v>
      </c>
      <c r="E30" s="187"/>
      <c r="F30" s="186">
        <v>0.15092271234655699</v>
      </c>
    </row>
    <row r="31" spans="1:6" ht="15" x14ac:dyDescent="0.2">
      <c r="A31" s="133" t="s">
        <v>476</v>
      </c>
      <c r="B31" s="190"/>
      <c r="C31" s="185">
        <v>0</v>
      </c>
      <c r="D31" s="187">
        <v>0</v>
      </c>
      <c r="E31" s="187"/>
      <c r="F31" s="186">
        <v>0.15092271234655699</v>
      </c>
    </row>
    <row r="32" spans="1:6" ht="15" x14ac:dyDescent="0.2">
      <c r="A32" s="133" t="s">
        <v>477</v>
      </c>
      <c r="B32" s="190"/>
      <c r="C32" s="185">
        <v>0</v>
      </c>
      <c r="D32" s="187">
        <v>0</v>
      </c>
      <c r="E32" s="187"/>
      <c r="F32" s="186">
        <v>0.15092271234655699</v>
      </c>
    </row>
    <row r="33" spans="1:6" ht="15" x14ac:dyDescent="0.2">
      <c r="A33" s="133" t="s">
        <v>484</v>
      </c>
      <c r="B33" s="190"/>
      <c r="C33" s="185" t="s">
        <v>570</v>
      </c>
      <c r="D33" s="186">
        <v>6.7105309859359311E-3</v>
      </c>
      <c r="E33" s="186"/>
      <c r="F33" s="186">
        <v>0.15092271234655699</v>
      </c>
    </row>
    <row r="34" spans="1:6" ht="15" x14ac:dyDescent="0.2">
      <c r="A34" s="133" t="s">
        <v>486</v>
      </c>
      <c r="B34" s="190"/>
      <c r="C34" s="185" t="s">
        <v>571</v>
      </c>
      <c r="D34" s="187">
        <v>0</v>
      </c>
      <c r="E34" s="187"/>
      <c r="F34" s="186">
        <v>0.15092271234655699</v>
      </c>
    </row>
    <row r="35" spans="1:6" ht="15" x14ac:dyDescent="0.2">
      <c r="A35" s="133" t="s">
        <v>488</v>
      </c>
      <c r="B35" s="190"/>
      <c r="C35" s="185">
        <v>0</v>
      </c>
      <c r="D35" s="187">
        <v>0</v>
      </c>
      <c r="E35" s="187"/>
      <c r="F35" s="186">
        <v>0.15092271234655699</v>
      </c>
    </row>
    <row r="36" spans="1:6" ht="15" x14ac:dyDescent="0.2">
      <c r="A36" s="133" t="s">
        <v>489</v>
      </c>
      <c r="B36" s="190"/>
      <c r="C36" s="185">
        <v>0</v>
      </c>
      <c r="D36" s="187">
        <v>0</v>
      </c>
      <c r="E36" s="187"/>
      <c r="F36" s="186">
        <v>0.15092271234655699</v>
      </c>
    </row>
    <row r="37" spans="1:6" ht="15" x14ac:dyDescent="0.2">
      <c r="A37" s="133" t="s">
        <v>490</v>
      </c>
      <c r="B37" s="190"/>
      <c r="C37" s="185">
        <v>0</v>
      </c>
      <c r="D37" s="187">
        <v>0</v>
      </c>
      <c r="E37" s="187"/>
      <c r="F37" s="186">
        <v>0.15092271234655699</v>
      </c>
    </row>
    <row r="38" spans="1:6" ht="15" x14ac:dyDescent="0.2">
      <c r="A38" s="133" t="s">
        <v>497</v>
      </c>
      <c r="B38" s="190"/>
      <c r="C38" s="185" t="s">
        <v>570</v>
      </c>
      <c r="D38" s="186">
        <v>6.7105309859359311E-3</v>
      </c>
      <c r="E38" s="186"/>
      <c r="F38" s="186">
        <v>0.15092271234655699</v>
      </c>
    </row>
    <row r="39" spans="1:6" ht="15" x14ac:dyDescent="0.2">
      <c r="A39" s="133" t="s">
        <v>499</v>
      </c>
      <c r="B39" s="190"/>
      <c r="C39" s="185" t="s">
        <v>571</v>
      </c>
      <c r="D39" s="187">
        <v>0</v>
      </c>
      <c r="E39" s="187"/>
      <c r="F39" s="186">
        <v>0.15092271234655699</v>
      </c>
    </row>
    <row r="40" spans="1:6" ht="15" x14ac:dyDescent="0.2">
      <c r="A40" s="133" t="s">
        <v>501</v>
      </c>
      <c r="B40" s="190"/>
      <c r="C40" s="185">
        <v>0</v>
      </c>
      <c r="D40" s="187">
        <v>0</v>
      </c>
      <c r="E40" s="187"/>
      <c r="F40" s="186">
        <v>0.15092271234655699</v>
      </c>
    </row>
    <row r="41" spans="1:6" ht="15" x14ac:dyDescent="0.2">
      <c r="A41" s="133" t="s">
        <v>502</v>
      </c>
      <c r="B41" s="190"/>
      <c r="C41" s="185">
        <v>0</v>
      </c>
      <c r="D41" s="187">
        <v>0</v>
      </c>
      <c r="E41" s="187"/>
      <c r="F41" s="186">
        <v>0.15092271234655699</v>
      </c>
    </row>
    <row r="42" spans="1:6" ht="15" x14ac:dyDescent="0.2">
      <c r="A42" s="133" t="s">
        <v>503</v>
      </c>
      <c r="B42" s="190"/>
      <c r="C42" s="185">
        <v>0</v>
      </c>
      <c r="D42" s="187">
        <v>0</v>
      </c>
      <c r="E42" s="187"/>
      <c r="F42" s="186">
        <v>0.15092271234655699</v>
      </c>
    </row>
    <row r="43" spans="1:6" x14ac:dyDescent="0.2">
      <c r="A43" s="21" t="s">
        <v>572</v>
      </c>
      <c r="B43" s="16"/>
      <c r="C43" s="21"/>
      <c r="D43" s="16"/>
      <c r="E43" s="16"/>
      <c r="F43" s="16"/>
    </row>
    <row r="44" spans="1:6" x14ac:dyDescent="0.2">
      <c r="A44" s="21" t="s">
        <v>573</v>
      </c>
      <c r="B44" s="16"/>
      <c r="C44" s="21"/>
      <c r="D44" s="16"/>
      <c r="E44" s="16"/>
      <c r="F44" s="16"/>
    </row>
    <row r="45" spans="1:6" x14ac:dyDescent="0.2">
      <c r="A45" s="21" t="s">
        <v>574</v>
      </c>
      <c r="B45" s="16"/>
      <c r="C45" s="21"/>
      <c r="D45" s="16"/>
      <c r="E45" s="16"/>
      <c r="F45" s="16"/>
    </row>
  </sheetData>
  <mergeCells count="1">
    <mergeCell ref="A2:F2"/>
  </mergeCells>
  <hyperlinks>
    <hyperlink ref="A1" location="Overview!A1" display="Back to Overview" xr:uid="{352E6BB5-C769-483B-9A9D-28BC67E7DF70}"/>
  </hyperlinks>
  <pageMargins left="0.7" right="0.7" top="0.75" bottom="0.75" header="0.3" footer="0.3"/>
  <pageSetup paperSize="8" scale="8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1" t="s">
        <v>26</v>
      </c>
      <c r="B1" s="16"/>
      <c r="C1" s="21"/>
      <c r="E1" s="79"/>
      <c r="F1" s="20"/>
      <c r="G1" s="20"/>
    </row>
    <row r="2" spans="1:7" s="99" customFormat="1" ht="18" x14ac:dyDescent="0.2">
      <c r="A2" s="304" t="str">
        <f>Overview!B4&amp; " - Effective from "&amp;Overview!D4&amp;"
"&amp;Overview!E4&amp;" Nodal charges"</f>
        <v>Fulcrum Electricity Assets Limited - GSP_M - Effective from 1 April 2021
FINAL Nodal charges</v>
      </c>
      <c r="B2" s="305"/>
      <c r="C2" s="305"/>
      <c r="D2" s="306"/>
    </row>
    <row r="3" spans="1:7" ht="60.75" customHeight="1" x14ac:dyDescent="0.2">
      <c r="A3" s="94" t="s">
        <v>113</v>
      </c>
      <c r="B3" s="94" t="s">
        <v>114</v>
      </c>
      <c r="C3" s="94" t="s">
        <v>115</v>
      </c>
      <c r="D3" s="94" t="s">
        <v>116</v>
      </c>
    </row>
    <row r="4" spans="1:7" ht="21.75" customHeight="1" x14ac:dyDescent="0.2">
      <c r="A4" s="299" t="s">
        <v>102</v>
      </c>
      <c r="B4" s="252"/>
      <c r="C4" s="252"/>
      <c r="D4" s="253"/>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4" customWidth="1"/>
    <col min="2" max="2" width="11.5703125" style="104" customWidth="1"/>
    <col min="3" max="3" width="37.42578125" style="104" bestFit="1" customWidth="1"/>
    <col min="4" max="4" width="4.85546875" style="106" customWidth="1"/>
    <col min="5" max="5" width="4.7109375" style="104" customWidth="1"/>
    <col min="6" max="6" width="29.140625" style="104" customWidth="1"/>
    <col min="7" max="7" width="14.7109375" style="104" customWidth="1"/>
    <col min="8" max="8" width="77" style="104" customWidth="1"/>
    <col min="9" max="9" width="60.28515625" style="104" customWidth="1"/>
    <col min="10" max="16384" width="11.5703125" style="104"/>
  </cols>
  <sheetData>
    <row r="1" spans="1:2" ht="26.25" customHeight="1" x14ac:dyDescent="0.2">
      <c r="A1" s="307" t="s">
        <v>26</v>
      </c>
      <c r="B1" s="307"/>
    </row>
    <row r="2" spans="1:2" ht="12.75" customHeight="1" x14ac:dyDescent="0.2">
      <c r="A2" s="105"/>
      <c r="B2" s="105"/>
    </row>
    <row r="3" spans="1:2" ht="12.75" customHeight="1" x14ac:dyDescent="0.2">
      <c r="A3" s="105"/>
      <c r="B3" s="105"/>
    </row>
    <row r="4" spans="1:2" ht="12.75" customHeight="1" x14ac:dyDescent="0.2">
      <c r="A4" s="105"/>
      <c r="B4" s="105"/>
    </row>
    <row r="5" spans="1:2" ht="12.75" customHeight="1" x14ac:dyDescent="0.2">
      <c r="A5" s="105"/>
      <c r="B5" s="105"/>
    </row>
    <row r="6" spans="1:2" ht="12.75" customHeight="1" x14ac:dyDescent="0.2">
      <c r="A6" s="105"/>
      <c r="B6" s="105"/>
    </row>
    <row r="7" spans="1:2" ht="12.75" customHeight="1" x14ac:dyDescent="0.2">
      <c r="A7" s="105"/>
      <c r="B7" s="105"/>
    </row>
    <row r="8" spans="1:2" ht="12.75" customHeight="1" x14ac:dyDescent="0.2">
      <c r="A8" s="105"/>
      <c r="B8" s="105"/>
    </row>
    <row r="9" spans="1:2" ht="12.75" customHeight="1" x14ac:dyDescent="0.2">
      <c r="A9" s="105"/>
      <c r="B9" s="105"/>
    </row>
    <row r="10" spans="1:2" ht="12.75" customHeight="1" x14ac:dyDescent="0.2">
      <c r="A10" s="105"/>
      <c r="B10" s="105"/>
    </row>
    <row r="11" spans="1:2" ht="12.75" customHeight="1" x14ac:dyDescent="0.2">
      <c r="A11" s="105"/>
      <c r="B11" s="105"/>
    </row>
    <row r="12" spans="1:2" ht="12.75" customHeight="1" x14ac:dyDescent="0.2">
      <c r="A12" s="105"/>
      <c r="B12" s="105"/>
    </row>
    <row r="13" spans="1:2" ht="12.75" customHeight="1" x14ac:dyDescent="0.2">
      <c r="A13" s="105"/>
      <c r="B13" s="105"/>
    </row>
    <row r="14" spans="1:2" ht="12.75" customHeight="1" x14ac:dyDescent="0.2">
      <c r="A14" s="105"/>
      <c r="B14" s="105"/>
    </row>
    <row r="15" spans="1:2" ht="12.75" customHeight="1" x14ac:dyDescent="0.2">
      <c r="A15" s="105"/>
      <c r="B15" s="105"/>
    </row>
    <row r="16" spans="1:2" ht="12.75" customHeight="1" x14ac:dyDescent="0.2">
      <c r="A16" s="105"/>
      <c r="B16" s="105"/>
    </row>
    <row r="17" spans="1:8" ht="12.75" customHeight="1" x14ac:dyDescent="0.2">
      <c r="A17" s="105"/>
      <c r="B17" s="105"/>
    </row>
    <row r="18" spans="1:8" ht="12.75" customHeight="1" x14ac:dyDescent="0.2">
      <c r="A18" s="105"/>
      <c r="B18" s="105"/>
    </row>
    <row r="19" spans="1:8" ht="12.75" customHeight="1" x14ac:dyDescent="0.2">
      <c r="A19" s="105"/>
      <c r="B19" s="105"/>
    </row>
    <row r="20" spans="1:8" ht="12.75" customHeight="1" x14ac:dyDescent="0.2">
      <c r="A20" s="105"/>
      <c r="B20" s="105"/>
    </row>
    <row r="21" spans="1:8" ht="12.75" customHeight="1" x14ac:dyDescent="0.2">
      <c r="A21" s="105"/>
      <c r="B21" s="105"/>
    </row>
    <row r="22" spans="1:8" ht="12.75" customHeight="1" x14ac:dyDescent="0.2">
      <c r="A22" s="105"/>
      <c r="B22" s="105"/>
    </row>
    <row r="23" spans="1:8" ht="12.75" customHeight="1" x14ac:dyDescent="0.2">
      <c r="A23" s="105"/>
      <c r="B23" s="105"/>
    </row>
    <row r="24" spans="1:8" ht="12.75" customHeight="1" x14ac:dyDescent="0.2">
      <c r="A24" s="105"/>
      <c r="B24" s="105"/>
    </row>
    <row r="25" spans="1:8" ht="12.75" customHeight="1" x14ac:dyDescent="0.2">
      <c r="A25" s="105"/>
      <c r="B25" s="105"/>
    </row>
    <row r="26" spans="1:8" ht="12.75" customHeight="1" x14ac:dyDescent="0.2">
      <c r="A26" s="105"/>
      <c r="B26" s="105"/>
    </row>
    <row r="27" spans="1:8" ht="12.75" customHeight="1" x14ac:dyDescent="0.2">
      <c r="A27" s="105"/>
      <c r="B27" s="105"/>
    </row>
    <row r="28" spans="1:8" s="108" customFormat="1" ht="51" x14ac:dyDescent="0.2">
      <c r="A28" s="47" t="s">
        <v>117</v>
      </c>
      <c r="B28" s="47" t="s">
        <v>118</v>
      </c>
      <c r="C28" s="47" t="s">
        <v>119</v>
      </c>
      <c r="D28" s="107"/>
      <c r="E28" s="107"/>
      <c r="F28" s="47" t="s">
        <v>120</v>
      </c>
      <c r="G28" s="47" t="s">
        <v>121</v>
      </c>
      <c r="H28" s="47" t="s">
        <v>122</v>
      </c>
    </row>
    <row r="29" spans="1:8" x14ac:dyDescent="0.2">
      <c r="A29" s="135">
        <v>3</v>
      </c>
      <c r="B29" s="112" t="s">
        <v>123</v>
      </c>
      <c r="C29" s="136" t="s">
        <v>512</v>
      </c>
      <c r="D29" s="104"/>
      <c r="F29" s="104" t="s">
        <v>514</v>
      </c>
      <c r="G29" s="113">
        <v>43626</v>
      </c>
      <c r="H29" s="104" t="s">
        <v>515</v>
      </c>
    </row>
    <row r="30" spans="1:8" x14ac:dyDescent="0.2">
      <c r="A30" s="135">
        <v>4</v>
      </c>
      <c r="B30" s="112" t="s">
        <v>123</v>
      </c>
      <c r="C30" s="136" t="s">
        <v>512</v>
      </c>
      <c r="D30" s="104"/>
      <c r="F30" s="104" t="s">
        <v>516</v>
      </c>
      <c r="G30" s="113">
        <v>43626</v>
      </c>
      <c r="H30" s="104" t="s">
        <v>515</v>
      </c>
    </row>
    <row r="31" spans="1:8" x14ac:dyDescent="0.2">
      <c r="A31" s="135">
        <v>5</v>
      </c>
      <c r="B31" s="112" t="s">
        <v>125</v>
      </c>
      <c r="C31" s="136" t="s">
        <v>512</v>
      </c>
      <c r="D31" s="104"/>
      <c r="F31" s="104" t="s">
        <v>517</v>
      </c>
      <c r="G31" s="113">
        <v>43626</v>
      </c>
      <c r="H31" s="104" t="s">
        <v>515</v>
      </c>
    </row>
    <row r="32" spans="1:8" x14ac:dyDescent="0.2">
      <c r="A32" s="135">
        <v>6</v>
      </c>
      <c r="B32" s="112" t="s">
        <v>126</v>
      </c>
      <c r="C32" s="136" t="s">
        <v>512</v>
      </c>
      <c r="D32" s="104"/>
      <c r="F32" s="104" t="s">
        <v>518</v>
      </c>
      <c r="G32" s="113">
        <v>43626</v>
      </c>
      <c r="H32" s="104" t="s">
        <v>519</v>
      </c>
    </row>
    <row r="33" spans="1:8" x14ac:dyDescent="0.2">
      <c r="A33" s="135">
        <v>7</v>
      </c>
      <c r="B33" s="112" t="s">
        <v>126</v>
      </c>
      <c r="C33" s="136" t="s">
        <v>512</v>
      </c>
      <c r="D33" s="104"/>
      <c r="G33" s="113"/>
      <c r="H33" s="114"/>
    </row>
    <row r="34" spans="1:8" x14ac:dyDescent="0.2">
      <c r="A34" s="135">
        <v>8</v>
      </c>
      <c r="B34" s="112" t="s">
        <v>126</v>
      </c>
      <c r="C34" s="136" t="s">
        <v>512</v>
      </c>
      <c r="D34" s="104"/>
      <c r="F34" s="114"/>
      <c r="G34" s="113"/>
    </row>
    <row r="35" spans="1:8" x14ac:dyDescent="0.2">
      <c r="A35" s="135">
        <v>9</v>
      </c>
      <c r="B35" s="112" t="s">
        <v>126</v>
      </c>
      <c r="C35" s="136" t="s">
        <v>512</v>
      </c>
      <c r="D35" s="104"/>
      <c r="G35" s="113"/>
      <c r="H35" s="114"/>
    </row>
    <row r="36" spans="1:8" x14ac:dyDescent="0.2">
      <c r="A36" s="135">
        <v>10</v>
      </c>
      <c r="B36" s="112" t="s">
        <v>126</v>
      </c>
      <c r="C36" s="136" t="s">
        <v>512</v>
      </c>
      <c r="D36" s="104"/>
      <c r="G36" s="113"/>
      <c r="H36" s="114"/>
    </row>
    <row r="37" spans="1:8" x14ac:dyDescent="0.2">
      <c r="A37" s="135">
        <v>11</v>
      </c>
      <c r="B37" s="112" t="s">
        <v>126</v>
      </c>
      <c r="C37" s="136" t="s">
        <v>512</v>
      </c>
      <c r="D37" s="104"/>
      <c r="G37" s="113"/>
    </row>
    <row r="38" spans="1:8" x14ac:dyDescent="0.2">
      <c r="A38" s="135">
        <v>12</v>
      </c>
      <c r="B38" s="112" t="s">
        <v>126</v>
      </c>
      <c r="C38" s="136" t="s">
        <v>512</v>
      </c>
      <c r="D38" s="104"/>
      <c r="G38" s="113"/>
    </row>
    <row r="39" spans="1:8" x14ac:dyDescent="0.2">
      <c r="A39" s="135">
        <v>13</v>
      </c>
      <c r="B39" s="112" t="s">
        <v>127</v>
      </c>
      <c r="C39" s="136" t="s">
        <v>512</v>
      </c>
      <c r="D39" s="104"/>
      <c r="G39" s="113"/>
    </row>
    <row r="40" spans="1:8" x14ac:dyDescent="0.2">
      <c r="A40" s="135">
        <v>15</v>
      </c>
      <c r="B40" s="112" t="s">
        <v>127</v>
      </c>
      <c r="C40" s="136" t="s">
        <v>512</v>
      </c>
      <c r="D40" s="104"/>
      <c r="F40" s="114"/>
      <c r="G40" s="113"/>
      <c r="H40" s="114"/>
    </row>
    <row r="41" spans="1:8" x14ac:dyDescent="0.2">
      <c r="A41" s="135">
        <v>16</v>
      </c>
      <c r="B41" s="112" t="s">
        <v>128</v>
      </c>
      <c r="C41" s="136" t="s">
        <v>512</v>
      </c>
      <c r="D41" s="104"/>
      <c r="G41" s="113"/>
      <c r="H41" s="114"/>
    </row>
    <row r="42" spans="1:8" x14ac:dyDescent="0.2">
      <c r="A42" s="135">
        <v>17</v>
      </c>
      <c r="B42" s="112" t="s">
        <v>128</v>
      </c>
      <c r="C42" s="136" t="s">
        <v>512</v>
      </c>
      <c r="D42" s="104"/>
      <c r="G42" s="113"/>
    </row>
    <row r="43" spans="1:8" x14ac:dyDescent="0.2">
      <c r="A43" s="135">
        <v>18</v>
      </c>
      <c r="B43" s="112" t="s">
        <v>128</v>
      </c>
      <c r="C43" s="136" t="s">
        <v>512</v>
      </c>
      <c r="D43" s="104"/>
      <c r="G43" s="113"/>
    </row>
    <row r="44" spans="1:8" x14ac:dyDescent="0.2">
      <c r="A44" s="135">
        <v>19</v>
      </c>
      <c r="B44" s="112" t="s">
        <v>128</v>
      </c>
      <c r="C44" s="136" t="s">
        <v>512</v>
      </c>
      <c r="D44" s="104"/>
      <c r="G44" s="113"/>
    </row>
    <row r="45" spans="1:8" x14ac:dyDescent="0.2">
      <c r="A45" s="135">
        <v>20</v>
      </c>
      <c r="B45" s="112" t="s">
        <v>128</v>
      </c>
      <c r="C45" s="136" t="s">
        <v>512</v>
      </c>
      <c r="D45" s="104"/>
      <c r="G45" s="113"/>
    </row>
    <row r="46" spans="1:8" x14ac:dyDescent="0.2">
      <c r="A46" s="135">
        <v>21</v>
      </c>
      <c r="B46" s="112" t="s">
        <v>128</v>
      </c>
      <c r="C46" s="136" t="s">
        <v>512</v>
      </c>
      <c r="D46" s="104"/>
      <c r="G46" s="113"/>
    </row>
    <row r="47" spans="1:8" x14ac:dyDescent="0.2">
      <c r="A47" s="135">
        <v>22</v>
      </c>
      <c r="B47" s="112" t="s">
        <v>128</v>
      </c>
      <c r="C47" s="136" t="s">
        <v>512</v>
      </c>
      <c r="D47" s="104"/>
      <c r="G47" s="113"/>
    </row>
    <row r="48" spans="1:8" x14ac:dyDescent="0.2">
      <c r="A48" s="135">
        <v>23</v>
      </c>
      <c r="B48" s="112" t="s">
        <v>129</v>
      </c>
      <c r="C48" s="136" t="s">
        <v>512</v>
      </c>
      <c r="D48" s="104"/>
      <c r="G48" s="113"/>
    </row>
    <row r="49" spans="1:8" x14ac:dyDescent="0.2">
      <c r="A49" s="135">
        <v>24</v>
      </c>
      <c r="B49" s="112" t="s">
        <v>129</v>
      </c>
      <c r="C49" s="136" t="s">
        <v>512</v>
      </c>
      <c r="D49" s="104"/>
      <c r="G49" s="113"/>
    </row>
    <row r="50" spans="1:8" x14ac:dyDescent="0.2">
      <c r="A50" s="135">
        <v>25</v>
      </c>
      <c r="B50" s="112" t="s">
        <v>129</v>
      </c>
      <c r="C50" s="136" t="s">
        <v>512</v>
      </c>
      <c r="D50" s="104"/>
      <c r="G50" s="113"/>
    </row>
    <row r="51" spans="1:8" x14ac:dyDescent="0.2">
      <c r="A51" s="135">
        <v>26</v>
      </c>
      <c r="B51" s="112" t="s">
        <v>129</v>
      </c>
      <c r="C51" s="136" t="s">
        <v>512</v>
      </c>
      <c r="D51" s="104"/>
      <c r="G51" s="113"/>
    </row>
    <row r="52" spans="1:8" x14ac:dyDescent="0.2">
      <c r="A52" s="135">
        <v>28</v>
      </c>
      <c r="B52" s="112" t="s">
        <v>129</v>
      </c>
      <c r="C52" s="136" t="s">
        <v>512</v>
      </c>
      <c r="D52" s="104"/>
      <c r="G52" s="113"/>
    </row>
    <row r="53" spans="1:8" x14ac:dyDescent="0.2">
      <c r="A53" s="135">
        <v>29</v>
      </c>
      <c r="B53" s="112" t="s">
        <v>129</v>
      </c>
      <c r="C53" s="136" t="s">
        <v>512</v>
      </c>
      <c r="D53" s="104"/>
      <c r="G53" s="113"/>
    </row>
    <row r="54" spans="1:8" x14ac:dyDescent="0.2">
      <c r="A54" s="135">
        <v>30</v>
      </c>
      <c r="B54" s="112" t="s">
        <v>129</v>
      </c>
      <c r="C54" s="136" t="s">
        <v>512</v>
      </c>
      <c r="D54" s="104"/>
      <c r="G54" s="113"/>
    </row>
    <row r="55" spans="1:8" x14ac:dyDescent="0.2">
      <c r="A55" s="135">
        <v>31</v>
      </c>
      <c r="B55" s="112" t="s">
        <v>129</v>
      </c>
      <c r="C55" s="136" t="s">
        <v>512</v>
      </c>
      <c r="D55" s="104"/>
      <c r="G55" s="113"/>
    </row>
    <row r="56" spans="1:8" x14ac:dyDescent="0.2">
      <c r="A56" s="135">
        <v>32</v>
      </c>
      <c r="B56" s="112" t="s">
        <v>129</v>
      </c>
      <c r="C56" s="136" t="s">
        <v>512</v>
      </c>
      <c r="D56" s="104"/>
      <c r="F56" s="114"/>
      <c r="G56" s="113"/>
      <c r="H56" s="114"/>
    </row>
    <row r="57" spans="1:8" x14ac:dyDescent="0.2">
      <c r="A57" s="135">
        <v>33</v>
      </c>
      <c r="B57" s="112" t="s">
        <v>129</v>
      </c>
      <c r="C57" s="136" t="s">
        <v>512</v>
      </c>
      <c r="D57" s="104"/>
      <c r="F57" s="114"/>
      <c r="G57" s="113"/>
      <c r="H57" s="114"/>
    </row>
    <row r="58" spans="1:8" x14ac:dyDescent="0.2">
      <c r="A58" s="135">
        <v>34</v>
      </c>
      <c r="B58" s="112" t="s">
        <v>129</v>
      </c>
      <c r="C58" s="136" t="s">
        <v>512</v>
      </c>
      <c r="D58" s="104"/>
      <c r="F58" s="114"/>
      <c r="G58" s="113"/>
      <c r="H58" s="114"/>
    </row>
    <row r="59" spans="1:8" x14ac:dyDescent="0.2">
      <c r="A59" s="135">
        <v>35</v>
      </c>
      <c r="B59" s="112" t="s">
        <v>129</v>
      </c>
      <c r="C59" s="136" t="s">
        <v>512</v>
      </c>
      <c r="D59" s="104"/>
      <c r="F59" s="114"/>
      <c r="G59" s="113"/>
      <c r="H59" s="114"/>
    </row>
    <row r="60" spans="1:8" x14ac:dyDescent="0.2">
      <c r="A60" s="135">
        <v>36</v>
      </c>
      <c r="B60" s="112" t="s">
        <v>129</v>
      </c>
      <c r="C60" s="136" t="s">
        <v>512</v>
      </c>
      <c r="D60" s="104"/>
      <c r="F60" s="114"/>
      <c r="G60" s="113"/>
      <c r="H60" s="114"/>
    </row>
    <row r="61" spans="1:8" x14ac:dyDescent="0.2">
      <c r="A61" s="135">
        <v>37</v>
      </c>
      <c r="B61" s="112" t="s">
        <v>129</v>
      </c>
      <c r="C61" s="136" t="s">
        <v>512</v>
      </c>
      <c r="D61" s="104"/>
      <c r="F61" s="114"/>
      <c r="G61" s="113"/>
      <c r="H61" s="114"/>
    </row>
    <row r="62" spans="1:8" x14ac:dyDescent="0.2">
      <c r="A62" s="135">
        <v>38</v>
      </c>
      <c r="B62" s="112" t="s">
        <v>129</v>
      </c>
      <c r="C62" s="136" t="s">
        <v>512</v>
      </c>
      <c r="D62" s="104"/>
      <c r="F62" s="114"/>
      <c r="G62" s="113"/>
      <c r="H62" s="114"/>
    </row>
    <row r="63" spans="1:8" x14ac:dyDescent="0.2">
      <c r="A63" s="135">
        <v>39</v>
      </c>
      <c r="B63" s="112" t="s">
        <v>129</v>
      </c>
      <c r="C63" s="136" t="s">
        <v>512</v>
      </c>
      <c r="D63" s="104"/>
      <c r="F63" s="114"/>
      <c r="G63" s="113"/>
      <c r="H63" s="114"/>
    </row>
    <row r="64" spans="1:8" x14ac:dyDescent="0.2">
      <c r="A64" s="135">
        <v>40</v>
      </c>
      <c r="B64" s="112" t="s">
        <v>128</v>
      </c>
      <c r="C64" s="136" t="s">
        <v>512</v>
      </c>
      <c r="D64" s="104"/>
      <c r="F64" s="114"/>
      <c r="G64" s="113"/>
      <c r="H64" s="114"/>
    </row>
    <row r="65" spans="1:8" x14ac:dyDescent="0.2">
      <c r="A65" s="135">
        <v>41</v>
      </c>
      <c r="B65" s="112" t="s">
        <v>135</v>
      </c>
      <c r="C65" s="136" t="s">
        <v>512</v>
      </c>
      <c r="D65" s="104"/>
      <c r="F65" s="114"/>
      <c r="G65" s="113"/>
      <c r="H65" s="114"/>
    </row>
    <row r="66" spans="1:8" x14ac:dyDescent="0.2">
      <c r="A66" s="135">
        <v>42</v>
      </c>
      <c r="B66" s="112" t="s">
        <v>136</v>
      </c>
      <c r="C66" s="136" t="s">
        <v>512</v>
      </c>
      <c r="D66" s="104"/>
      <c r="F66" s="114"/>
      <c r="G66" s="113"/>
      <c r="H66" s="114"/>
    </row>
    <row r="67" spans="1:8" x14ac:dyDescent="0.2">
      <c r="A67" s="135">
        <v>43</v>
      </c>
      <c r="B67" s="112" t="s">
        <v>136</v>
      </c>
      <c r="C67" s="136" t="s">
        <v>512</v>
      </c>
      <c r="D67" s="104"/>
      <c r="F67" s="114"/>
      <c r="G67" s="113"/>
      <c r="H67" s="114"/>
    </row>
    <row r="68" spans="1:8" x14ac:dyDescent="0.2">
      <c r="A68" s="135">
        <v>44</v>
      </c>
      <c r="B68" s="112" t="s">
        <v>135</v>
      </c>
      <c r="C68" s="136" t="s">
        <v>512</v>
      </c>
      <c r="D68" s="104"/>
      <c r="F68" s="114"/>
      <c r="G68" s="113"/>
      <c r="H68" s="114"/>
    </row>
    <row r="69" spans="1:8" x14ac:dyDescent="0.2">
      <c r="A69" s="135">
        <v>45</v>
      </c>
      <c r="B69" s="112" t="s">
        <v>137</v>
      </c>
      <c r="C69" s="136" t="s">
        <v>512</v>
      </c>
      <c r="D69" s="104"/>
      <c r="F69" s="114"/>
      <c r="G69" s="113"/>
      <c r="H69" s="114"/>
    </row>
    <row r="70" spans="1:8" x14ac:dyDescent="0.2">
      <c r="A70" s="135">
        <v>46</v>
      </c>
      <c r="B70" s="112" t="s">
        <v>138</v>
      </c>
      <c r="C70" s="136" t="s">
        <v>512</v>
      </c>
      <c r="D70" s="104"/>
      <c r="F70" s="114"/>
      <c r="G70" s="113"/>
      <c r="H70" s="114"/>
    </row>
    <row r="71" spans="1:8" x14ac:dyDescent="0.2">
      <c r="A71" s="135">
        <v>47</v>
      </c>
      <c r="B71" s="112" t="s">
        <v>139</v>
      </c>
      <c r="C71" s="136" t="s">
        <v>512</v>
      </c>
      <c r="D71" s="104"/>
      <c r="F71" s="114"/>
      <c r="G71" s="113"/>
      <c r="H71" s="114"/>
    </row>
    <row r="72" spans="1:8" x14ac:dyDescent="0.2">
      <c r="A72" s="135">
        <v>48</v>
      </c>
      <c r="B72" s="112" t="s">
        <v>140</v>
      </c>
      <c r="C72" s="136" t="s">
        <v>512</v>
      </c>
      <c r="D72" s="104"/>
      <c r="F72" s="114"/>
      <c r="G72" s="113"/>
      <c r="H72" s="114"/>
    </row>
    <row r="73" spans="1:8" x14ac:dyDescent="0.2">
      <c r="A73" s="135">
        <v>49</v>
      </c>
      <c r="B73" s="112" t="s">
        <v>128</v>
      </c>
      <c r="C73" s="136" t="s">
        <v>512</v>
      </c>
      <c r="D73" s="104"/>
      <c r="F73" s="114"/>
      <c r="G73" s="113"/>
      <c r="H73" s="114"/>
    </row>
    <row r="74" spans="1:8" x14ac:dyDescent="0.2">
      <c r="A74" s="135">
        <v>50</v>
      </c>
      <c r="B74" s="112" t="s">
        <v>141</v>
      </c>
      <c r="C74" s="136" t="s">
        <v>512</v>
      </c>
      <c r="D74" s="104"/>
      <c r="F74" s="114"/>
      <c r="G74" s="113"/>
      <c r="H74" s="114"/>
    </row>
    <row r="75" spans="1:8" x14ac:dyDescent="0.2">
      <c r="A75" s="135">
        <v>51</v>
      </c>
      <c r="B75" s="112" t="s">
        <v>142</v>
      </c>
      <c r="C75" s="136" t="s">
        <v>513</v>
      </c>
      <c r="D75" s="104"/>
      <c r="F75" s="114"/>
      <c r="G75" s="113"/>
      <c r="H75" s="114"/>
    </row>
    <row r="76" spans="1:8" x14ac:dyDescent="0.2">
      <c r="A76" s="135">
        <v>52</v>
      </c>
      <c r="B76" s="112" t="s">
        <v>143</v>
      </c>
      <c r="C76" s="136" t="s">
        <v>512</v>
      </c>
      <c r="D76" s="104"/>
      <c r="F76" s="114"/>
      <c r="G76" s="113"/>
      <c r="H76" s="114"/>
    </row>
    <row r="77" spans="1:8" x14ac:dyDescent="0.2">
      <c r="A77" s="135">
        <v>53</v>
      </c>
      <c r="B77" s="112" t="s">
        <v>143</v>
      </c>
      <c r="C77" s="136" t="s">
        <v>512</v>
      </c>
      <c r="D77" s="104"/>
      <c r="F77" s="114"/>
      <c r="G77" s="113"/>
      <c r="H77" s="114"/>
    </row>
    <row r="78" spans="1:8" x14ac:dyDescent="0.2">
      <c r="A78" s="135">
        <v>55</v>
      </c>
      <c r="B78" s="112" t="s">
        <v>143</v>
      </c>
      <c r="C78" s="136" t="s">
        <v>512</v>
      </c>
      <c r="D78" s="104"/>
      <c r="F78" s="114"/>
      <c r="G78" s="113"/>
      <c r="H78" s="114"/>
    </row>
    <row r="79" spans="1:8" x14ac:dyDescent="0.2">
      <c r="A79" s="135">
        <v>56</v>
      </c>
      <c r="B79" s="112" t="s">
        <v>143</v>
      </c>
      <c r="C79" s="136" t="s">
        <v>512</v>
      </c>
      <c r="D79" s="104"/>
      <c r="F79" s="114"/>
      <c r="G79" s="113"/>
      <c r="H79" s="114"/>
    </row>
    <row r="80" spans="1:8" x14ac:dyDescent="0.2">
      <c r="A80" s="135">
        <v>57</v>
      </c>
      <c r="B80" s="112" t="s">
        <v>143</v>
      </c>
      <c r="C80" s="136" t="s">
        <v>512</v>
      </c>
      <c r="D80" s="104"/>
      <c r="F80" s="114"/>
      <c r="G80" s="113"/>
      <c r="H80" s="114"/>
    </row>
    <row r="81" spans="1:8" x14ac:dyDescent="0.2">
      <c r="A81" s="135">
        <v>58</v>
      </c>
      <c r="B81" s="112" t="s">
        <v>131</v>
      </c>
      <c r="C81" s="136" t="s">
        <v>513</v>
      </c>
      <c r="D81" s="104"/>
      <c r="F81" s="114"/>
      <c r="G81" s="113"/>
      <c r="H81" s="114"/>
    </row>
    <row r="82" spans="1:8" x14ac:dyDescent="0.2">
      <c r="A82" s="135">
        <v>59</v>
      </c>
      <c r="B82" s="112" t="s">
        <v>143</v>
      </c>
      <c r="C82" s="136" t="s">
        <v>512</v>
      </c>
      <c r="D82" s="104"/>
      <c r="F82" s="114"/>
      <c r="G82" s="113"/>
      <c r="H82" s="114"/>
    </row>
    <row r="83" spans="1:8" x14ac:dyDescent="0.2">
      <c r="A83" s="135">
        <v>60</v>
      </c>
      <c r="B83" s="112" t="s">
        <v>143</v>
      </c>
      <c r="C83" s="136" t="s">
        <v>512</v>
      </c>
      <c r="D83" s="104"/>
      <c r="F83" s="114"/>
      <c r="G83" s="113"/>
      <c r="H83" s="114"/>
    </row>
    <row r="84" spans="1:8" x14ac:dyDescent="0.2">
      <c r="A84" s="135">
        <v>62</v>
      </c>
      <c r="B84" s="112" t="s">
        <v>144</v>
      </c>
      <c r="C84" s="136" t="s">
        <v>513</v>
      </c>
      <c r="D84" s="104"/>
    </row>
    <row r="85" spans="1:8" x14ac:dyDescent="0.2">
      <c r="A85" s="135">
        <v>63</v>
      </c>
      <c r="B85" s="112" t="s">
        <v>136</v>
      </c>
      <c r="C85" s="136" t="s">
        <v>512</v>
      </c>
      <c r="D85" s="104"/>
    </row>
    <row r="86" spans="1:8" x14ac:dyDescent="0.2">
      <c r="A86" s="135">
        <v>64</v>
      </c>
      <c r="B86" s="112" t="s">
        <v>143</v>
      </c>
      <c r="C86" s="136" t="s">
        <v>512</v>
      </c>
      <c r="D86" s="104"/>
    </row>
    <row r="87" spans="1:8" x14ac:dyDescent="0.2">
      <c r="A87" s="135">
        <v>65</v>
      </c>
      <c r="B87" s="112" t="s">
        <v>145</v>
      </c>
      <c r="C87" s="136" t="s">
        <v>512</v>
      </c>
      <c r="D87" s="104"/>
    </row>
    <row r="88" spans="1:8" x14ac:dyDescent="0.2">
      <c r="A88" s="135">
        <v>66</v>
      </c>
      <c r="B88" s="112" t="s">
        <v>145</v>
      </c>
      <c r="C88" s="136" t="s">
        <v>512</v>
      </c>
      <c r="D88" s="104"/>
    </row>
    <row r="89" spans="1:8" x14ac:dyDescent="0.2">
      <c r="A89" s="135">
        <v>67</v>
      </c>
      <c r="B89" s="112" t="s">
        <v>146</v>
      </c>
      <c r="C89" s="136" t="s">
        <v>512</v>
      </c>
      <c r="D89" s="104"/>
    </row>
    <row r="90" spans="1:8" x14ac:dyDescent="0.2">
      <c r="A90" s="135">
        <v>71</v>
      </c>
      <c r="B90" s="112" t="s">
        <v>146</v>
      </c>
      <c r="C90" s="136" t="s">
        <v>512</v>
      </c>
      <c r="D90" s="104"/>
    </row>
    <row r="91" spans="1:8" x14ac:dyDescent="0.2">
      <c r="A91" s="135">
        <v>72</v>
      </c>
      <c r="B91" s="112" t="s">
        <v>146</v>
      </c>
      <c r="C91" s="136" t="s">
        <v>512</v>
      </c>
      <c r="D91" s="104"/>
    </row>
    <row r="92" spans="1:8" x14ac:dyDescent="0.2">
      <c r="A92" s="135">
        <v>73</v>
      </c>
      <c r="B92" s="112" t="s">
        <v>146</v>
      </c>
      <c r="C92" s="136" t="s">
        <v>512</v>
      </c>
      <c r="D92" s="104"/>
    </row>
    <row r="93" spans="1:8" x14ac:dyDescent="0.2">
      <c r="A93" s="135">
        <v>74</v>
      </c>
      <c r="B93" s="112" t="s">
        <v>147</v>
      </c>
      <c r="C93" s="136" t="s">
        <v>512</v>
      </c>
      <c r="D93" s="104"/>
    </row>
    <row r="94" spans="1:8" x14ac:dyDescent="0.2">
      <c r="A94" s="135">
        <v>75</v>
      </c>
      <c r="B94" s="112" t="s">
        <v>148</v>
      </c>
      <c r="C94" s="136" t="s">
        <v>512</v>
      </c>
      <c r="D94" s="104"/>
    </row>
    <row r="95" spans="1:8" x14ac:dyDescent="0.2">
      <c r="A95" s="135">
        <v>76</v>
      </c>
      <c r="B95" s="112" t="s">
        <v>148</v>
      </c>
      <c r="C95" s="136" t="s">
        <v>512</v>
      </c>
      <c r="D95" s="104"/>
    </row>
    <row r="96" spans="1:8" x14ac:dyDescent="0.2">
      <c r="A96" s="135">
        <v>77</v>
      </c>
      <c r="B96" s="112" t="s">
        <v>148</v>
      </c>
      <c r="C96" s="136" t="s">
        <v>512</v>
      </c>
      <c r="D96" s="104"/>
    </row>
    <row r="97" spans="1:4" x14ac:dyDescent="0.2">
      <c r="A97" s="135">
        <v>78</v>
      </c>
      <c r="B97" s="112" t="s">
        <v>149</v>
      </c>
      <c r="C97" s="136" t="s">
        <v>512</v>
      </c>
      <c r="D97" s="104"/>
    </row>
    <row r="98" spans="1:4" x14ac:dyDescent="0.2">
      <c r="A98" s="135">
        <v>79</v>
      </c>
      <c r="B98" s="112" t="s">
        <v>150</v>
      </c>
      <c r="C98" s="136" t="s">
        <v>513</v>
      </c>
      <c r="D98" s="104"/>
    </row>
    <row r="99" spans="1:4" x14ac:dyDescent="0.2">
      <c r="A99" s="135">
        <v>80</v>
      </c>
      <c r="B99" s="112" t="s">
        <v>151</v>
      </c>
      <c r="C99" s="136" t="s">
        <v>512</v>
      </c>
      <c r="D99" s="104"/>
    </row>
    <row r="100" spans="1:4" x14ac:dyDescent="0.2">
      <c r="A100" s="135">
        <v>81</v>
      </c>
      <c r="B100" s="112" t="s">
        <v>152</v>
      </c>
      <c r="C100" s="136" t="s">
        <v>512</v>
      </c>
      <c r="D100" s="104"/>
    </row>
    <row r="101" spans="1:4" x14ac:dyDescent="0.2">
      <c r="A101" s="135">
        <v>82</v>
      </c>
      <c r="B101" s="112" t="s">
        <v>153</v>
      </c>
      <c r="C101" s="136" t="s">
        <v>512</v>
      </c>
      <c r="D101" s="104"/>
    </row>
    <row r="102" spans="1:4" x14ac:dyDescent="0.2">
      <c r="A102" s="135">
        <v>83</v>
      </c>
      <c r="B102" s="112" t="s">
        <v>153</v>
      </c>
      <c r="C102" s="136" t="s">
        <v>512</v>
      </c>
      <c r="D102" s="104"/>
    </row>
    <row r="103" spans="1:4" x14ac:dyDescent="0.2">
      <c r="A103" s="135">
        <v>84</v>
      </c>
      <c r="B103" s="112" t="s">
        <v>153</v>
      </c>
      <c r="C103" s="136" t="s">
        <v>512</v>
      </c>
      <c r="D103" s="104"/>
    </row>
    <row r="104" spans="1:4" x14ac:dyDescent="0.2">
      <c r="A104" s="135">
        <v>85</v>
      </c>
      <c r="B104" s="112" t="s">
        <v>153</v>
      </c>
      <c r="C104" s="136" t="s">
        <v>512</v>
      </c>
      <c r="D104" s="104"/>
    </row>
    <row r="105" spans="1:4" x14ac:dyDescent="0.2">
      <c r="A105" s="135">
        <v>86</v>
      </c>
      <c r="B105" s="112" t="s">
        <v>153</v>
      </c>
      <c r="C105" s="136" t="s">
        <v>512</v>
      </c>
      <c r="D105" s="104"/>
    </row>
    <row r="106" spans="1:4" x14ac:dyDescent="0.2">
      <c r="A106" s="135">
        <v>87</v>
      </c>
      <c r="B106" s="112" t="s">
        <v>153</v>
      </c>
      <c r="C106" s="136" t="s">
        <v>512</v>
      </c>
      <c r="D106" s="104"/>
    </row>
    <row r="107" spans="1:4" x14ac:dyDescent="0.2">
      <c r="A107" s="135">
        <v>88</v>
      </c>
      <c r="B107" s="112" t="s">
        <v>153</v>
      </c>
      <c r="C107" s="136" t="s">
        <v>512</v>
      </c>
      <c r="D107" s="104"/>
    </row>
    <row r="108" spans="1:4" x14ac:dyDescent="0.2">
      <c r="A108" s="135">
        <v>91</v>
      </c>
      <c r="B108" s="112" t="s">
        <v>154</v>
      </c>
      <c r="C108" s="136" t="s">
        <v>512</v>
      </c>
      <c r="D108" s="104"/>
    </row>
    <row r="109" spans="1:4" x14ac:dyDescent="0.2">
      <c r="A109" s="135">
        <v>92</v>
      </c>
      <c r="B109" s="112" t="s">
        <v>154</v>
      </c>
      <c r="C109" s="136" t="s">
        <v>512</v>
      </c>
      <c r="D109" s="104"/>
    </row>
    <row r="110" spans="1:4" x14ac:dyDescent="0.2">
      <c r="A110" s="135">
        <v>93</v>
      </c>
      <c r="B110" s="112" t="s">
        <v>155</v>
      </c>
      <c r="C110" s="136" t="s">
        <v>513</v>
      </c>
      <c r="D110" s="104"/>
    </row>
    <row r="111" spans="1:4" x14ac:dyDescent="0.2">
      <c r="A111" s="135">
        <v>94</v>
      </c>
      <c r="B111" s="112" t="s">
        <v>154</v>
      </c>
      <c r="C111" s="136" t="s">
        <v>512</v>
      </c>
      <c r="D111" s="104"/>
    </row>
    <row r="112" spans="1:4" x14ac:dyDescent="0.2">
      <c r="A112" s="135">
        <v>95</v>
      </c>
      <c r="B112" s="112" t="s">
        <v>154</v>
      </c>
      <c r="C112" s="136" t="s">
        <v>512</v>
      </c>
      <c r="D112" s="104"/>
    </row>
    <row r="113" spans="1:4" x14ac:dyDescent="0.2">
      <c r="A113" s="135">
        <v>96</v>
      </c>
      <c r="B113" s="112" t="s">
        <v>154</v>
      </c>
      <c r="C113" s="136" t="s">
        <v>512</v>
      </c>
      <c r="D113" s="104"/>
    </row>
    <row r="114" spans="1:4" x14ac:dyDescent="0.2">
      <c r="A114" s="135">
        <v>97</v>
      </c>
      <c r="B114" s="112" t="s">
        <v>156</v>
      </c>
      <c r="C114" s="136" t="s">
        <v>512</v>
      </c>
      <c r="D114" s="104"/>
    </row>
    <row r="115" spans="1:4" x14ac:dyDescent="0.2">
      <c r="A115" s="135">
        <v>98</v>
      </c>
      <c r="B115" s="112" t="s">
        <v>157</v>
      </c>
      <c r="C115" s="136" t="s">
        <v>512</v>
      </c>
      <c r="D115" s="104"/>
    </row>
    <row r="116" spans="1:4" x14ac:dyDescent="0.2">
      <c r="A116" s="135">
        <v>99</v>
      </c>
      <c r="B116" s="112" t="s">
        <v>158</v>
      </c>
      <c r="C116" s="136" t="s">
        <v>512</v>
      </c>
      <c r="D116" s="104"/>
    </row>
    <row r="117" spans="1:4" x14ac:dyDescent="0.2">
      <c r="A117" s="135">
        <v>100</v>
      </c>
      <c r="B117" s="112" t="s">
        <v>158</v>
      </c>
      <c r="C117" s="136" t="s">
        <v>512</v>
      </c>
      <c r="D117" s="104"/>
    </row>
    <row r="118" spans="1:4" x14ac:dyDescent="0.2">
      <c r="A118" s="135">
        <v>101</v>
      </c>
      <c r="B118" s="112" t="s">
        <v>159</v>
      </c>
      <c r="C118" s="136" t="s">
        <v>512</v>
      </c>
      <c r="D118" s="104"/>
    </row>
    <row r="119" spans="1:4" x14ac:dyDescent="0.2">
      <c r="A119" s="135">
        <v>102</v>
      </c>
      <c r="B119" s="112" t="s">
        <v>159</v>
      </c>
      <c r="C119" s="136" t="s">
        <v>512</v>
      </c>
      <c r="D119" s="104"/>
    </row>
    <row r="120" spans="1:4" x14ac:dyDescent="0.2">
      <c r="A120" s="135">
        <v>103</v>
      </c>
      <c r="B120" s="112" t="s">
        <v>159</v>
      </c>
      <c r="C120" s="136" t="s">
        <v>512</v>
      </c>
      <c r="D120" s="104"/>
    </row>
    <row r="121" spans="1:4" x14ac:dyDescent="0.2">
      <c r="A121" s="135">
        <v>104</v>
      </c>
      <c r="B121" s="112" t="s">
        <v>160</v>
      </c>
      <c r="C121" s="136" t="s">
        <v>512</v>
      </c>
      <c r="D121" s="104"/>
    </row>
    <row r="122" spans="1:4" x14ac:dyDescent="0.2">
      <c r="A122" s="135">
        <v>105</v>
      </c>
      <c r="B122" s="112" t="s">
        <v>160</v>
      </c>
      <c r="C122" s="136" t="s">
        <v>512</v>
      </c>
      <c r="D122" s="104"/>
    </row>
    <row r="123" spans="1:4" x14ac:dyDescent="0.2">
      <c r="A123" s="135">
        <v>106</v>
      </c>
      <c r="B123" s="112" t="s">
        <v>160</v>
      </c>
      <c r="C123" s="136" t="s">
        <v>512</v>
      </c>
      <c r="D123" s="104"/>
    </row>
    <row r="124" spans="1:4" x14ac:dyDescent="0.2">
      <c r="A124" s="135">
        <v>107</v>
      </c>
      <c r="B124" s="112" t="s">
        <v>160</v>
      </c>
      <c r="C124" s="136" t="s">
        <v>512</v>
      </c>
      <c r="D124" s="104"/>
    </row>
    <row r="125" spans="1:4" x14ac:dyDescent="0.2">
      <c r="A125" s="135">
        <v>108</v>
      </c>
      <c r="B125" s="112" t="s">
        <v>160</v>
      </c>
      <c r="C125" s="136" t="s">
        <v>512</v>
      </c>
      <c r="D125" s="104"/>
    </row>
    <row r="126" spans="1:4" x14ac:dyDescent="0.2">
      <c r="A126" s="135">
        <v>109</v>
      </c>
      <c r="B126" s="112" t="s">
        <v>160</v>
      </c>
      <c r="C126" s="136" t="s">
        <v>512</v>
      </c>
      <c r="D126" s="104"/>
    </row>
    <row r="127" spans="1:4" x14ac:dyDescent="0.2">
      <c r="A127" s="135">
        <v>110</v>
      </c>
      <c r="B127" s="112" t="s">
        <v>160</v>
      </c>
      <c r="C127" s="136" t="s">
        <v>512</v>
      </c>
      <c r="D127" s="104"/>
    </row>
    <row r="128" spans="1:4" x14ac:dyDescent="0.2">
      <c r="A128" s="135">
        <v>111</v>
      </c>
      <c r="B128" s="112" t="s">
        <v>161</v>
      </c>
      <c r="C128" s="136" t="s">
        <v>512</v>
      </c>
      <c r="D128" s="104"/>
    </row>
    <row r="129" spans="1:4" x14ac:dyDescent="0.2">
      <c r="A129" s="135">
        <v>112</v>
      </c>
      <c r="B129" s="112" t="s">
        <v>162</v>
      </c>
      <c r="C129" s="136" t="s">
        <v>512</v>
      </c>
      <c r="D129" s="104"/>
    </row>
    <row r="130" spans="1:4" x14ac:dyDescent="0.2">
      <c r="A130" s="135">
        <v>113</v>
      </c>
      <c r="B130" s="112" t="s">
        <v>162</v>
      </c>
      <c r="C130" s="136" t="s">
        <v>512</v>
      </c>
      <c r="D130" s="104"/>
    </row>
    <row r="131" spans="1:4" x14ac:dyDescent="0.2">
      <c r="A131" s="135">
        <v>115</v>
      </c>
      <c r="B131" s="112" t="s">
        <v>162</v>
      </c>
      <c r="C131" s="136" t="s">
        <v>512</v>
      </c>
      <c r="D131" s="104"/>
    </row>
    <row r="132" spans="1:4" x14ac:dyDescent="0.2">
      <c r="A132" s="135">
        <v>116</v>
      </c>
      <c r="B132" s="112" t="s">
        <v>162</v>
      </c>
      <c r="C132" s="136" t="s">
        <v>512</v>
      </c>
      <c r="D132" s="104"/>
    </row>
    <row r="133" spans="1:4" x14ac:dyDescent="0.2">
      <c r="A133" s="135">
        <v>117</v>
      </c>
      <c r="B133" s="112" t="s">
        <v>162</v>
      </c>
      <c r="C133" s="136" t="s">
        <v>512</v>
      </c>
      <c r="D133" s="104"/>
    </row>
    <row r="134" spans="1:4" x14ac:dyDescent="0.2">
      <c r="A134" s="135">
        <v>118</v>
      </c>
      <c r="B134" s="112" t="s">
        <v>163</v>
      </c>
      <c r="C134" s="136" t="s">
        <v>512</v>
      </c>
      <c r="D134" s="104"/>
    </row>
    <row r="135" spans="1:4" x14ac:dyDescent="0.2">
      <c r="A135" s="135">
        <v>119</v>
      </c>
      <c r="B135" s="112" t="s">
        <v>163</v>
      </c>
      <c r="C135" s="136" t="s">
        <v>512</v>
      </c>
      <c r="D135" s="104"/>
    </row>
    <row r="136" spans="1:4" x14ac:dyDescent="0.2">
      <c r="A136" s="135">
        <v>120</v>
      </c>
      <c r="B136" s="112" t="s">
        <v>136</v>
      </c>
      <c r="C136" s="136" t="s">
        <v>512</v>
      </c>
      <c r="D136" s="104"/>
    </row>
    <row r="137" spans="1:4" x14ac:dyDescent="0.2">
      <c r="A137" s="135">
        <v>121</v>
      </c>
      <c r="B137" s="112" t="s">
        <v>164</v>
      </c>
      <c r="C137" s="136" t="s">
        <v>513</v>
      </c>
      <c r="D137" s="104"/>
    </row>
    <row r="138" spans="1:4" x14ac:dyDescent="0.2">
      <c r="A138" s="135">
        <v>122</v>
      </c>
      <c r="B138" s="112" t="s">
        <v>165</v>
      </c>
      <c r="C138" s="136" t="s">
        <v>513</v>
      </c>
      <c r="D138" s="104"/>
    </row>
    <row r="139" spans="1:4" x14ac:dyDescent="0.2">
      <c r="A139" s="135">
        <v>123</v>
      </c>
      <c r="B139" s="112" t="s">
        <v>166</v>
      </c>
      <c r="C139" s="136" t="s">
        <v>513</v>
      </c>
      <c r="D139" s="104"/>
    </row>
    <row r="140" spans="1:4" x14ac:dyDescent="0.2">
      <c r="A140" s="135">
        <v>124</v>
      </c>
      <c r="B140" s="112" t="s">
        <v>166</v>
      </c>
      <c r="C140" s="136" t="s">
        <v>513</v>
      </c>
      <c r="D140" s="104"/>
    </row>
    <row r="141" spans="1:4" x14ac:dyDescent="0.2">
      <c r="A141" s="135">
        <v>125</v>
      </c>
      <c r="B141" s="112" t="s">
        <v>166</v>
      </c>
      <c r="C141" s="136" t="s">
        <v>513</v>
      </c>
      <c r="D141" s="104"/>
    </row>
    <row r="142" spans="1:4" x14ac:dyDescent="0.2">
      <c r="A142" s="135">
        <v>126</v>
      </c>
      <c r="B142" s="112" t="s">
        <v>132</v>
      </c>
      <c r="C142" s="136" t="s">
        <v>513</v>
      </c>
      <c r="D142" s="104"/>
    </row>
    <row r="143" spans="1:4" x14ac:dyDescent="0.2">
      <c r="A143" s="135">
        <v>127</v>
      </c>
      <c r="B143" s="112" t="s">
        <v>167</v>
      </c>
      <c r="C143" s="136" t="s">
        <v>513</v>
      </c>
      <c r="D143" s="104"/>
    </row>
    <row r="144" spans="1:4" x14ac:dyDescent="0.2">
      <c r="A144" s="135">
        <v>128</v>
      </c>
      <c r="B144" s="112" t="s">
        <v>168</v>
      </c>
      <c r="C144" s="136" t="s">
        <v>513</v>
      </c>
      <c r="D144" s="104"/>
    </row>
    <row r="145" spans="1:4" x14ac:dyDescent="0.2">
      <c r="A145" s="135">
        <v>129</v>
      </c>
      <c r="B145" s="112" t="s">
        <v>167</v>
      </c>
      <c r="C145" s="136" t="s">
        <v>513</v>
      </c>
      <c r="D145" s="104"/>
    </row>
    <row r="146" spans="1:4" x14ac:dyDescent="0.2">
      <c r="A146" s="135">
        <v>130</v>
      </c>
      <c r="B146" s="112" t="s">
        <v>169</v>
      </c>
      <c r="C146" s="136" t="s">
        <v>513</v>
      </c>
      <c r="D146" s="104"/>
    </row>
    <row r="147" spans="1:4" x14ac:dyDescent="0.2">
      <c r="A147" s="135">
        <v>131</v>
      </c>
      <c r="B147" s="112" t="s">
        <v>169</v>
      </c>
      <c r="C147" s="136" t="s">
        <v>513</v>
      </c>
      <c r="D147" s="104"/>
    </row>
    <row r="148" spans="1:4" x14ac:dyDescent="0.2">
      <c r="A148" s="135">
        <v>132</v>
      </c>
      <c r="B148" s="112" t="s">
        <v>170</v>
      </c>
      <c r="C148" s="136" t="s">
        <v>513</v>
      </c>
      <c r="D148" s="104"/>
    </row>
    <row r="149" spans="1:4" x14ac:dyDescent="0.2">
      <c r="A149" s="135">
        <v>133</v>
      </c>
      <c r="B149" s="112" t="s">
        <v>170</v>
      </c>
      <c r="C149" s="136" t="s">
        <v>513</v>
      </c>
      <c r="D149" s="104"/>
    </row>
    <row r="150" spans="1:4" x14ac:dyDescent="0.2">
      <c r="A150" s="135">
        <v>134</v>
      </c>
      <c r="B150" s="112" t="s">
        <v>170</v>
      </c>
      <c r="C150" s="136" t="s">
        <v>513</v>
      </c>
      <c r="D150" s="104"/>
    </row>
    <row r="151" spans="1:4" x14ac:dyDescent="0.2">
      <c r="A151" s="135">
        <v>135</v>
      </c>
      <c r="B151" s="112" t="s">
        <v>170</v>
      </c>
      <c r="C151" s="136" t="s">
        <v>513</v>
      </c>
      <c r="D151" s="104"/>
    </row>
    <row r="152" spans="1:4" x14ac:dyDescent="0.2">
      <c r="A152" s="135">
        <v>136</v>
      </c>
      <c r="B152" s="112" t="s">
        <v>170</v>
      </c>
      <c r="C152" s="136" t="s">
        <v>513</v>
      </c>
      <c r="D152" s="104"/>
    </row>
    <row r="153" spans="1:4" x14ac:dyDescent="0.2">
      <c r="A153" s="135">
        <v>137</v>
      </c>
      <c r="B153" s="112" t="s">
        <v>170</v>
      </c>
      <c r="C153" s="136" t="s">
        <v>513</v>
      </c>
      <c r="D153" s="104"/>
    </row>
    <row r="154" spans="1:4" x14ac:dyDescent="0.2">
      <c r="A154" s="135">
        <v>138</v>
      </c>
      <c r="B154" s="112" t="s">
        <v>170</v>
      </c>
      <c r="C154" s="136" t="s">
        <v>513</v>
      </c>
      <c r="D154" s="104"/>
    </row>
    <row r="155" spans="1:4" x14ac:dyDescent="0.2">
      <c r="A155" s="135">
        <v>140</v>
      </c>
      <c r="B155" s="112" t="s">
        <v>155</v>
      </c>
      <c r="C155" s="136" t="s">
        <v>513</v>
      </c>
      <c r="D155" s="104"/>
    </row>
    <row r="156" spans="1:4" x14ac:dyDescent="0.2">
      <c r="A156" s="135">
        <v>141</v>
      </c>
      <c r="B156" s="112" t="s">
        <v>171</v>
      </c>
      <c r="C156" s="136" t="s">
        <v>513</v>
      </c>
      <c r="D156" s="104"/>
    </row>
    <row r="157" spans="1:4" x14ac:dyDescent="0.2">
      <c r="A157" s="135">
        <v>142</v>
      </c>
      <c r="B157" s="112" t="s">
        <v>171</v>
      </c>
      <c r="C157" s="136" t="s">
        <v>513</v>
      </c>
      <c r="D157" s="104"/>
    </row>
    <row r="158" spans="1:4" x14ac:dyDescent="0.2">
      <c r="A158" s="135">
        <v>143</v>
      </c>
      <c r="B158" s="112" t="s">
        <v>158</v>
      </c>
      <c r="C158" s="136" t="s">
        <v>512</v>
      </c>
      <c r="D158" s="104"/>
    </row>
    <row r="159" spans="1:4" x14ac:dyDescent="0.2">
      <c r="A159" s="135">
        <v>144</v>
      </c>
      <c r="B159" s="112" t="s">
        <v>172</v>
      </c>
      <c r="C159" s="136" t="s">
        <v>513</v>
      </c>
      <c r="D159" s="104"/>
    </row>
    <row r="160" spans="1:4" x14ac:dyDescent="0.2">
      <c r="A160" s="135">
        <v>145</v>
      </c>
      <c r="B160" s="112" t="s">
        <v>172</v>
      </c>
      <c r="C160" s="136" t="s">
        <v>513</v>
      </c>
      <c r="D160" s="104"/>
    </row>
    <row r="161" spans="1:4" x14ac:dyDescent="0.2">
      <c r="A161" s="135">
        <v>146</v>
      </c>
      <c r="B161" s="112" t="s">
        <v>172</v>
      </c>
      <c r="C161" s="136" t="s">
        <v>513</v>
      </c>
      <c r="D161" s="104"/>
    </row>
    <row r="162" spans="1:4" x14ac:dyDescent="0.2">
      <c r="A162" s="135">
        <v>147</v>
      </c>
      <c r="B162" s="112" t="s">
        <v>172</v>
      </c>
      <c r="C162" s="136" t="s">
        <v>513</v>
      </c>
      <c r="D162" s="104"/>
    </row>
    <row r="163" spans="1:4" x14ac:dyDescent="0.2">
      <c r="A163" s="135">
        <v>148</v>
      </c>
      <c r="B163" s="112" t="s">
        <v>173</v>
      </c>
      <c r="C163" s="136" t="s">
        <v>513</v>
      </c>
      <c r="D163" s="104"/>
    </row>
    <row r="164" spans="1:4" x14ac:dyDescent="0.2">
      <c r="A164" s="135">
        <v>149</v>
      </c>
      <c r="B164" s="112" t="s">
        <v>174</v>
      </c>
      <c r="C164" s="136" t="s">
        <v>513</v>
      </c>
      <c r="D164" s="104"/>
    </row>
    <row r="165" spans="1:4" x14ac:dyDescent="0.2">
      <c r="A165" s="135">
        <v>150</v>
      </c>
      <c r="B165" s="112" t="s">
        <v>132</v>
      </c>
      <c r="C165" s="136" t="s">
        <v>513</v>
      </c>
      <c r="D165" s="104"/>
    </row>
    <row r="166" spans="1:4" x14ac:dyDescent="0.2">
      <c r="A166" s="135">
        <v>151</v>
      </c>
      <c r="B166" s="112" t="s">
        <v>132</v>
      </c>
      <c r="C166" s="136" t="s">
        <v>513</v>
      </c>
      <c r="D166" s="104"/>
    </row>
    <row r="167" spans="1:4" x14ac:dyDescent="0.2">
      <c r="A167" s="135">
        <v>152</v>
      </c>
      <c r="B167" s="112" t="s">
        <v>132</v>
      </c>
      <c r="C167" s="136" t="s">
        <v>513</v>
      </c>
      <c r="D167" s="104"/>
    </row>
    <row r="168" spans="1:4" x14ac:dyDescent="0.2">
      <c r="A168" s="135">
        <v>153</v>
      </c>
      <c r="B168" s="112" t="s">
        <v>132</v>
      </c>
      <c r="C168" s="136" t="s">
        <v>513</v>
      </c>
      <c r="D168" s="104"/>
    </row>
    <row r="169" spans="1:4" x14ac:dyDescent="0.2">
      <c r="A169" s="135">
        <v>154</v>
      </c>
      <c r="B169" s="112" t="s">
        <v>132</v>
      </c>
      <c r="C169" s="136" t="s">
        <v>513</v>
      </c>
      <c r="D169" s="104"/>
    </row>
    <row r="170" spans="1:4" x14ac:dyDescent="0.2">
      <c r="A170" s="135">
        <v>155</v>
      </c>
      <c r="B170" s="112" t="s">
        <v>155</v>
      </c>
      <c r="C170" s="136" t="s">
        <v>512</v>
      </c>
      <c r="D170" s="104"/>
    </row>
    <row r="171" spans="1:4" x14ac:dyDescent="0.2">
      <c r="A171" s="135">
        <v>156</v>
      </c>
      <c r="B171" s="112" t="s">
        <v>132</v>
      </c>
      <c r="C171" s="136" t="s">
        <v>513</v>
      </c>
      <c r="D171" s="104"/>
    </row>
    <row r="172" spans="1:4" x14ac:dyDescent="0.2">
      <c r="A172" s="135">
        <v>157</v>
      </c>
      <c r="B172" s="112" t="s">
        <v>132</v>
      </c>
      <c r="C172" s="136" t="s">
        <v>513</v>
      </c>
      <c r="D172" s="104"/>
    </row>
    <row r="173" spans="1:4" x14ac:dyDescent="0.2">
      <c r="A173" s="135">
        <v>158</v>
      </c>
      <c r="B173" s="112" t="s">
        <v>132</v>
      </c>
      <c r="C173" s="136" t="s">
        <v>513</v>
      </c>
      <c r="D173" s="104"/>
    </row>
    <row r="174" spans="1:4" x14ac:dyDescent="0.2">
      <c r="A174" s="135">
        <v>159</v>
      </c>
      <c r="B174" s="112" t="s">
        <v>143</v>
      </c>
      <c r="C174" s="136" t="s">
        <v>512</v>
      </c>
      <c r="D174" s="104"/>
    </row>
    <row r="175" spans="1:4" x14ac:dyDescent="0.2">
      <c r="A175" s="135">
        <v>160</v>
      </c>
      <c r="B175" s="112" t="s">
        <v>132</v>
      </c>
      <c r="C175" s="136" t="s">
        <v>513</v>
      </c>
      <c r="D175" s="104"/>
    </row>
    <row r="176" spans="1:4" x14ac:dyDescent="0.2">
      <c r="A176" s="135">
        <v>161</v>
      </c>
      <c r="B176" s="112" t="s">
        <v>132</v>
      </c>
      <c r="C176" s="136" t="s">
        <v>513</v>
      </c>
      <c r="D176" s="104"/>
    </row>
    <row r="177" spans="1:4" x14ac:dyDescent="0.2">
      <c r="A177" s="135">
        <v>162</v>
      </c>
      <c r="B177" s="112" t="s">
        <v>132</v>
      </c>
      <c r="C177" s="136" t="s">
        <v>513</v>
      </c>
      <c r="D177" s="104"/>
    </row>
    <row r="178" spans="1:4" x14ac:dyDescent="0.2">
      <c r="A178" s="135">
        <v>163</v>
      </c>
      <c r="B178" s="112" t="s">
        <v>132</v>
      </c>
      <c r="C178" s="136" t="s">
        <v>513</v>
      </c>
      <c r="D178" s="104"/>
    </row>
    <row r="179" spans="1:4" x14ac:dyDescent="0.2">
      <c r="A179" s="135">
        <v>164</v>
      </c>
      <c r="B179" s="112" t="s">
        <v>132</v>
      </c>
      <c r="C179" s="136" t="s">
        <v>513</v>
      </c>
      <c r="D179" s="104"/>
    </row>
    <row r="180" spans="1:4" x14ac:dyDescent="0.2">
      <c r="A180" s="135">
        <v>165</v>
      </c>
      <c r="B180" s="112" t="s">
        <v>132</v>
      </c>
      <c r="C180" s="136" t="s">
        <v>513</v>
      </c>
      <c r="D180" s="104"/>
    </row>
    <row r="181" spans="1:4" x14ac:dyDescent="0.2">
      <c r="A181" s="135">
        <v>166</v>
      </c>
      <c r="B181" s="112" t="s">
        <v>132</v>
      </c>
      <c r="C181" s="136" t="s">
        <v>513</v>
      </c>
      <c r="D181" s="104"/>
    </row>
    <row r="182" spans="1:4" x14ac:dyDescent="0.2">
      <c r="A182" s="135">
        <v>167</v>
      </c>
      <c r="B182" s="112" t="s">
        <v>132</v>
      </c>
      <c r="C182" s="136" t="s">
        <v>513</v>
      </c>
      <c r="D182" s="104"/>
    </row>
    <row r="183" spans="1:4" x14ac:dyDescent="0.2">
      <c r="A183" s="135">
        <v>168</v>
      </c>
      <c r="B183" s="112" t="s">
        <v>132</v>
      </c>
      <c r="C183" s="136" t="s">
        <v>513</v>
      </c>
      <c r="D183" s="104"/>
    </row>
    <row r="184" spans="1:4" x14ac:dyDescent="0.2">
      <c r="A184" s="135">
        <v>169</v>
      </c>
      <c r="B184" s="112" t="s">
        <v>132</v>
      </c>
      <c r="C184" s="136" t="s">
        <v>513</v>
      </c>
      <c r="D184" s="104"/>
    </row>
    <row r="185" spans="1:4" x14ac:dyDescent="0.2">
      <c r="A185" s="135">
        <v>170</v>
      </c>
      <c r="B185" s="112" t="s">
        <v>132</v>
      </c>
      <c r="C185" s="136" t="s">
        <v>513</v>
      </c>
      <c r="D185" s="104"/>
    </row>
    <row r="186" spans="1:4" x14ac:dyDescent="0.2">
      <c r="A186" s="135">
        <v>171</v>
      </c>
      <c r="B186" s="112" t="s">
        <v>132</v>
      </c>
      <c r="C186" s="136" t="s">
        <v>513</v>
      </c>
      <c r="D186" s="104"/>
    </row>
    <row r="187" spans="1:4" x14ac:dyDescent="0.2">
      <c r="A187" s="135">
        <v>172</v>
      </c>
      <c r="B187" s="112" t="s">
        <v>132</v>
      </c>
      <c r="C187" s="136" t="s">
        <v>513</v>
      </c>
      <c r="D187" s="104"/>
    </row>
    <row r="188" spans="1:4" x14ac:dyDescent="0.2">
      <c r="A188" s="135">
        <v>173</v>
      </c>
      <c r="B188" s="112" t="s">
        <v>132</v>
      </c>
      <c r="C188" s="136" t="s">
        <v>513</v>
      </c>
      <c r="D188" s="104"/>
    </row>
    <row r="189" spans="1:4" x14ac:dyDescent="0.2">
      <c r="A189" s="135">
        <v>174</v>
      </c>
      <c r="B189" s="112" t="s">
        <v>132</v>
      </c>
      <c r="C189" s="136" t="s">
        <v>513</v>
      </c>
      <c r="D189" s="104"/>
    </row>
    <row r="190" spans="1:4" x14ac:dyDescent="0.2">
      <c r="A190" s="135">
        <v>175</v>
      </c>
      <c r="B190" s="112" t="s">
        <v>132</v>
      </c>
      <c r="C190" s="136" t="s">
        <v>513</v>
      </c>
      <c r="D190" s="104"/>
    </row>
    <row r="191" spans="1:4" x14ac:dyDescent="0.2">
      <c r="A191" s="135">
        <v>176</v>
      </c>
      <c r="B191" s="112" t="s">
        <v>132</v>
      </c>
      <c r="C191" s="136" t="s">
        <v>513</v>
      </c>
      <c r="D191" s="104"/>
    </row>
    <row r="192" spans="1:4" x14ac:dyDescent="0.2">
      <c r="A192" s="135">
        <v>177</v>
      </c>
      <c r="B192" s="112" t="s">
        <v>132</v>
      </c>
      <c r="C192" s="136" t="s">
        <v>513</v>
      </c>
      <c r="D192" s="104"/>
    </row>
    <row r="193" spans="1:4" x14ac:dyDescent="0.2">
      <c r="A193" s="135">
        <v>178</v>
      </c>
      <c r="B193" s="112" t="s">
        <v>175</v>
      </c>
      <c r="C193" s="136" t="s">
        <v>513</v>
      </c>
      <c r="D193" s="104"/>
    </row>
    <row r="194" spans="1:4" x14ac:dyDescent="0.2">
      <c r="A194" s="135">
        <v>179</v>
      </c>
      <c r="B194" s="112" t="s">
        <v>132</v>
      </c>
      <c r="C194" s="136" t="s">
        <v>513</v>
      </c>
      <c r="D194" s="104"/>
    </row>
    <row r="195" spans="1:4" x14ac:dyDescent="0.2">
      <c r="A195" s="135">
        <v>180</v>
      </c>
      <c r="B195" s="112" t="s">
        <v>132</v>
      </c>
      <c r="C195" s="136" t="s">
        <v>513</v>
      </c>
      <c r="D195" s="104"/>
    </row>
    <row r="196" spans="1:4" x14ac:dyDescent="0.2">
      <c r="A196" s="135">
        <v>181</v>
      </c>
      <c r="B196" s="112" t="s">
        <v>132</v>
      </c>
      <c r="C196" s="136" t="s">
        <v>513</v>
      </c>
      <c r="D196" s="104"/>
    </row>
    <row r="197" spans="1:4" x14ac:dyDescent="0.2">
      <c r="A197" s="135">
        <v>182</v>
      </c>
      <c r="B197" s="112" t="s">
        <v>132</v>
      </c>
      <c r="C197" s="136" t="s">
        <v>513</v>
      </c>
      <c r="D197" s="104"/>
    </row>
    <row r="198" spans="1:4" x14ac:dyDescent="0.2">
      <c r="A198" s="135">
        <v>183</v>
      </c>
      <c r="B198" s="112" t="s">
        <v>132</v>
      </c>
      <c r="C198" s="136" t="s">
        <v>513</v>
      </c>
      <c r="D198" s="104"/>
    </row>
    <row r="199" spans="1:4" x14ac:dyDescent="0.2">
      <c r="A199" s="135">
        <v>184</v>
      </c>
      <c r="B199" s="112" t="s">
        <v>132</v>
      </c>
      <c r="C199" s="136" t="s">
        <v>513</v>
      </c>
      <c r="D199" s="104"/>
    </row>
    <row r="200" spans="1:4" x14ac:dyDescent="0.2">
      <c r="A200" s="135">
        <v>185</v>
      </c>
      <c r="B200" s="112" t="s">
        <v>132</v>
      </c>
      <c r="C200" s="136" t="s">
        <v>513</v>
      </c>
      <c r="D200" s="104"/>
    </row>
    <row r="201" spans="1:4" x14ac:dyDescent="0.2">
      <c r="A201" s="135">
        <v>186</v>
      </c>
      <c r="B201" s="112" t="s">
        <v>132</v>
      </c>
      <c r="C201" s="136" t="s">
        <v>513</v>
      </c>
      <c r="D201" s="104"/>
    </row>
    <row r="202" spans="1:4" x14ac:dyDescent="0.2">
      <c r="A202" s="135">
        <v>187</v>
      </c>
      <c r="B202" s="112" t="s">
        <v>132</v>
      </c>
      <c r="C202" s="136" t="s">
        <v>513</v>
      </c>
      <c r="D202" s="104"/>
    </row>
    <row r="203" spans="1:4" x14ac:dyDescent="0.2">
      <c r="A203" s="135">
        <v>188</v>
      </c>
      <c r="B203" s="112" t="s">
        <v>132</v>
      </c>
      <c r="C203" s="136" t="s">
        <v>513</v>
      </c>
      <c r="D203" s="104"/>
    </row>
    <row r="204" spans="1:4" x14ac:dyDescent="0.2">
      <c r="A204" s="135">
        <v>189</v>
      </c>
      <c r="B204" s="112" t="s">
        <v>132</v>
      </c>
      <c r="C204" s="136" t="s">
        <v>512</v>
      </c>
      <c r="D204" s="104"/>
    </row>
    <row r="205" spans="1:4" x14ac:dyDescent="0.2">
      <c r="A205" s="135">
        <v>190</v>
      </c>
      <c r="B205" s="112" t="s">
        <v>132</v>
      </c>
      <c r="C205" s="136" t="s">
        <v>512</v>
      </c>
      <c r="D205" s="104"/>
    </row>
    <row r="206" spans="1:4" x14ac:dyDescent="0.2">
      <c r="A206" s="135">
        <v>191</v>
      </c>
      <c r="B206" s="112" t="s">
        <v>132</v>
      </c>
      <c r="C206" s="136" t="s">
        <v>512</v>
      </c>
      <c r="D206" s="104"/>
    </row>
    <row r="207" spans="1:4" x14ac:dyDescent="0.2">
      <c r="A207" s="135">
        <v>192</v>
      </c>
      <c r="B207" s="112" t="s">
        <v>132</v>
      </c>
      <c r="C207" s="136" t="s">
        <v>512</v>
      </c>
      <c r="D207" s="104"/>
    </row>
    <row r="208" spans="1:4" x14ac:dyDescent="0.2">
      <c r="A208" s="135">
        <v>193</v>
      </c>
      <c r="B208" s="112" t="s">
        <v>132</v>
      </c>
      <c r="C208" s="136" t="s">
        <v>512</v>
      </c>
      <c r="D208" s="104"/>
    </row>
    <row r="209" spans="1:4" x14ac:dyDescent="0.2">
      <c r="A209" s="135">
        <v>194</v>
      </c>
      <c r="B209" s="112" t="s">
        <v>132</v>
      </c>
      <c r="C209" s="136" t="s">
        <v>512</v>
      </c>
      <c r="D209" s="104"/>
    </row>
    <row r="210" spans="1:4" x14ac:dyDescent="0.2">
      <c r="A210" s="135">
        <v>195</v>
      </c>
      <c r="B210" s="112" t="s">
        <v>132</v>
      </c>
      <c r="C210" s="136" t="s">
        <v>512</v>
      </c>
      <c r="D210" s="104"/>
    </row>
    <row r="211" spans="1:4" x14ac:dyDescent="0.2">
      <c r="A211" s="135">
        <v>196</v>
      </c>
      <c r="B211" s="112" t="s">
        <v>132</v>
      </c>
      <c r="C211" s="136" t="s">
        <v>512</v>
      </c>
      <c r="D211" s="104"/>
    </row>
    <row r="212" spans="1:4" x14ac:dyDescent="0.2">
      <c r="A212" s="135">
        <v>197</v>
      </c>
      <c r="B212" s="112" t="s">
        <v>132</v>
      </c>
      <c r="C212" s="136" t="s">
        <v>512</v>
      </c>
      <c r="D212" s="104"/>
    </row>
    <row r="213" spans="1:4" x14ac:dyDescent="0.2">
      <c r="A213" s="135">
        <v>198</v>
      </c>
      <c r="B213" s="112" t="s">
        <v>132</v>
      </c>
      <c r="C213" s="136" t="s">
        <v>512</v>
      </c>
      <c r="D213" s="104"/>
    </row>
    <row r="214" spans="1:4" x14ac:dyDescent="0.2">
      <c r="A214" s="135">
        <v>199</v>
      </c>
      <c r="B214" s="112" t="s">
        <v>132</v>
      </c>
      <c r="C214" s="136" t="s">
        <v>512</v>
      </c>
      <c r="D214" s="104"/>
    </row>
    <row r="215" spans="1:4" x14ac:dyDescent="0.2">
      <c r="A215" s="135">
        <v>201</v>
      </c>
      <c r="B215" s="112" t="s">
        <v>132</v>
      </c>
      <c r="C215" s="136" t="s">
        <v>512</v>
      </c>
      <c r="D215" s="104"/>
    </row>
    <row r="216" spans="1:4" x14ac:dyDescent="0.2">
      <c r="A216" s="135">
        <v>202</v>
      </c>
      <c r="B216" s="112" t="s">
        <v>132</v>
      </c>
      <c r="C216" s="136" t="s">
        <v>512</v>
      </c>
      <c r="D216" s="104"/>
    </row>
    <row r="217" spans="1:4" x14ac:dyDescent="0.2">
      <c r="A217" s="135">
        <v>203</v>
      </c>
      <c r="B217" s="112" t="s">
        <v>132</v>
      </c>
      <c r="C217" s="136" t="s">
        <v>512</v>
      </c>
      <c r="D217" s="104"/>
    </row>
    <row r="218" spans="1:4" x14ac:dyDescent="0.2">
      <c r="A218" s="135">
        <v>204</v>
      </c>
      <c r="B218" s="112" t="s">
        <v>132</v>
      </c>
      <c r="C218" s="136" t="s">
        <v>512</v>
      </c>
      <c r="D218" s="104"/>
    </row>
    <row r="219" spans="1:4" x14ac:dyDescent="0.2">
      <c r="A219" s="135">
        <v>205</v>
      </c>
      <c r="B219" s="112" t="s">
        <v>132</v>
      </c>
      <c r="C219" s="136" t="s">
        <v>512</v>
      </c>
      <c r="D219" s="104"/>
    </row>
    <row r="220" spans="1:4" x14ac:dyDescent="0.2">
      <c r="A220" s="135">
        <v>206</v>
      </c>
      <c r="B220" s="112" t="s">
        <v>132</v>
      </c>
      <c r="C220" s="136" t="s">
        <v>512</v>
      </c>
      <c r="D220" s="104"/>
    </row>
    <row r="221" spans="1:4" x14ac:dyDescent="0.2">
      <c r="A221" s="135">
        <v>207</v>
      </c>
      <c r="B221" s="112" t="s">
        <v>132</v>
      </c>
      <c r="C221" s="136" t="s">
        <v>512</v>
      </c>
      <c r="D221" s="104"/>
    </row>
    <row r="222" spans="1:4" x14ac:dyDescent="0.2">
      <c r="A222" s="135">
        <v>208</v>
      </c>
      <c r="B222" s="112" t="s">
        <v>132</v>
      </c>
      <c r="C222" s="136" t="s">
        <v>512</v>
      </c>
      <c r="D222" s="104"/>
    </row>
    <row r="223" spans="1:4" x14ac:dyDescent="0.2">
      <c r="A223" s="135">
        <v>209</v>
      </c>
      <c r="B223" s="112" t="s">
        <v>132</v>
      </c>
      <c r="C223" s="136" t="s">
        <v>513</v>
      </c>
      <c r="D223" s="104"/>
    </row>
    <row r="224" spans="1:4" x14ac:dyDescent="0.2">
      <c r="A224" s="135">
        <v>210</v>
      </c>
      <c r="B224" s="112" t="s">
        <v>132</v>
      </c>
      <c r="C224" s="136" t="s">
        <v>513</v>
      </c>
      <c r="D224" s="104"/>
    </row>
    <row r="225" spans="1:4" x14ac:dyDescent="0.2">
      <c r="A225" s="135">
        <v>211</v>
      </c>
      <c r="B225" s="112" t="s">
        <v>132</v>
      </c>
      <c r="C225" s="136" t="s">
        <v>513</v>
      </c>
      <c r="D225" s="104"/>
    </row>
    <row r="226" spans="1:4" x14ac:dyDescent="0.2">
      <c r="A226" s="135">
        <v>212</v>
      </c>
      <c r="B226" s="112" t="s">
        <v>132</v>
      </c>
      <c r="C226" s="136" t="s">
        <v>513</v>
      </c>
      <c r="D226" s="104"/>
    </row>
    <row r="227" spans="1:4" x14ac:dyDescent="0.2">
      <c r="A227" s="135">
        <v>213</v>
      </c>
      <c r="B227" s="112" t="s">
        <v>132</v>
      </c>
      <c r="C227" s="136" t="s">
        <v>513</v>
      </c>
      <c r="D227" s="104"/>
    </row>
    <row r="228" spans="1:4" x14ac:dyDescent="0.2">
      <c r="A228" s="135">
        <v>214</v>
      </c>
      <c r="B228" s="112" t="s">
        <v>132</v>
      </c>
      <c r="C228" s="136" t="s">
        <v>513</v>
      </c>
      <c r="D228" s="104"/>
    </row>
    <row r="229" spans="1:4" x14ac:dyDescent="0.2">
      <c r="A229" s="135">
        <v>215</v>
      </c>
      <c r="B229" s="112" t="s">
        <v>132</v>
      </c>
      <c r="C229" s="136" t="s">
        <v>513</v>
      </c>
      <c r="D229" s="104"/>
    </row>
    <row r="230" spans="1:4" x14ac:dyDescent="0.2">
      <c r="A230" s="135">
        <v>216</v>
      </c>
      <c r="B230" s="112" t="s">
        <v>132</v>
      </c>
      <c r="C230" s="136" t="s">
        <v>513</v>
      </c>
      <c r="D230" s="104"/>
    </row>
    <row r="231" spans="1:4" x14ac:dyDescent="0.2">
      <c r="A231" s="135">
        <v>217</v>
      </c>
      <c r="B231" s="112" t="s">
        <v>132</v>
      </c>
      <c r="C231" s="136" t="s">
        <v>513</v>
      </c>
      <c r="D231" s="104"/>
    </row>
    <row r="232" spans="1:4" x14ac:dyDescent="0.2">
      <c r="A232" s="135">
        <v>218</v>
      </c>
      <c r="B232" s="112" t="s">
        <v>132</v>
      </c>
      <c r="C232" s="136" t="s">
        <v>513</v>
      </c>
      <c r="D232" s="104"/>
    </row>
    <row r="233" spans="1:4" x14ac:dyDescent="0.2">
      <c r="A233" s="135">
        <v>219</v>
      </c>
      <c r="B233" s="112" t="s">
        <v>132</v>
      </c>
      <c r="C233" s="136" t="s">
        <v>513</v>
      </c>
      <c r="D233" s="104"/>
    </row>
    <row r="234" spans="1:4" x14ac:dyDescent="0.2">
      <c r="A234" s="135">
        <v>220</v>
      </c>
      <c r="B234" s="112" t="s">
        <v>132</v>
      </c>
      <c r="C234" s="136" t="s">
        <v>513</v>
      </c>
      <c r="D234" s="104"/>
    </row>
    <row r="235" spans="1:4" x14ac:dyDescent="0.2">
      <c r="A235" s="135">
        <v>221</v>
      </c>
      <c r="B235" s="112" t="s">
        <v>132</v>
      </c>
      <c r="C235" s="136" t="s">
        <v>513</v>
      </c>
      <c r="D235" s="104"/>
    </row>
    <row r="236" spans="1:4" x14ac:dyDescent="0.2">
      <c r="A236" s="135">
        <v>222</v>
      </c>
      <c r="B236" s="112" t="s">
        <v>132</v>
      </c>
      <c r="C236" s="136" t="s">
        <v>513</v>
      </c>
      <c r="D236" s="104"/>
    </row>
    <row r="237" spans="1:4" x14ac:dyDescent="0.2">
      <c r="A237" s="135">
        <v>223</v>
      </c>
      <c r="B237" s="112" t="s">
        <v>132</v>
      </c>
      <c r="C237" s="136" t="s">
        <v>513</v>
      </c>
      <c r="D237" s="104"/>
    </row>
    <row r="238" spans="1:4" x14ac:dyDescent="0.2">
      <c r="A238" s="135">
        <v>224</v>
      </c>
      <c r="B238" s="112" t="s">
        <v>132</v>
      </c>
      <c r="C238" s="136" t="s">
        <v>513</v>
      </c>
      <c r="D238" s="104"/>
    </row>
    <row r="239" spans="1:4" x14ac:dyDescent="0.2">
      <c r="A239" s="135">
        <v>225</v>
      </c>
      <c r="B239" s="112" t="s">
        <v>132</v>
      </c>
      <c r="C239" s="136" t="s">
        <v>513</v>
      </c>
      <c r="D239" s="104"/>
    </row>
    <row r="240" spans="1:4" x14ac:dyDescent="0.2">
      <c r="A240" s="135">
        <v>226</v>
      </c>
      <c r="B240" s="112" t="s">
        <v>132</v>
      </c>
      <c r="C240" s="136" t="s">
        <v>513</v>
      </c>
      <c r="D240" s="104"/>
    </row>
    <row r="241" spans="1:4" x14ac:dyDescent="0.2">
      <c r="A241" s="135">
        <v>227</v>
      </c>
      <c r="B241" s="112" t="s">
        <v>132</v>
      </c>
      <c r="C241" s="136" t="s">
        <v>513</v>
      </c>
      <c r="D241" s="104"/>
    </row>
    <row r="242" spans="1:4" x14ac:dyDescent="0.2">
      <c r="A242" s="135">
        <v>228</v>
      </c>
      <c r="B242" s="112" t="s">
        <v>176</v>
      </c>
      <c r="C242" s="136" t="s">
        <v>512</v>
      </c>
      <c r="D242" s="104"/>
    </row>
    <row r="243" spans="1:4" x14ac:dyDescent="0.2">
      <c r="A243" s="135">
        <v>229</v>
      </c>
      <c r="B243" s="112" t="s">
        <v>176</v>
      </c>
      <c r="C243" s="136" t="s">
        <v>512</v>
      </c>
      <c r="D243" s="104"/>
    </row>
    <row r="244" spans="1:4" x14ac:dyDescent="0.2">
      <c r="A244" s="135">
        <v>230</v>
      </c>
      <c r="B244" s="112" t="s">
        <v>132</v>
      </c>
      <c r="C244" s="136" t="s">
        <v>512</v>
      </c>
      <c r="D244" s="104"/>
    </row>
    <row r="245" spans="1:4" x14ac:dyDescent="0.2">
      <c r="A245" s="135">
        <v>231</v>
      </c>
      <c r="B245" s="112" t="s">
        <v>155</v>
      </c>
      <c r="C245" s="136" t="s">
        <v>513</v>
      </c>
      <c r="D245" s="104"/>
    </row>
    <row r="246" spans="1:4" x14ac:dyDescent="0.2">
      <c r="A246" s="135">
        <v>233</v>
      </c>
      <c r="B246" s="112" t="s">
        <v>155</v>
      </c>
      <c r="C246" s="136" t="s">
        <v>513</v>
      </c>
      <c r="D246" s="104"/>
    </row>
    <row r="247" spans="1:4" x14ac:dyDescent="0.2">
      <c r="A247" s="135">
        <v>234</v>
      </c>
      <c r="B247" s="112" t="s">
        <v>155</v>
      </c>
      <c r="C247" s="136" t="s">
        <v>513</v>
      </c>
      <c r="D247" s="104"/>
    </row>
    <row r="248" spans="1:4" x14ac:dyDescent="0.2">
      <c r="A248" s="135">
        <v>235</v>
      </c>
      <c r="B248" s="112" t="s">
        <v>155</v>
      </c>
      <c r="C248" s="136" t="s">
        <v>513</v>
      </c>
      <c r="D248" s="104"/>
    </row>
    <row r="249" spans="1:4" x14ac:dyDescent="0.2">
      <c r="A249" s="135">
        <v>236</v>
      </c>
      <c r="B249" s="112" t="s">
        <v>155</v>
      </c>
      <c r="C249" s="136" t="s">
        <v>513</v>
      </c>
      <c r="D249" s="104"/>
    </row>
    <row r="250" spans="1:4" x14ac:dyDescent="0.2">
      <c r="A250" s="135">
        <v>237</v>
      </c>
      <c r="B250" s="112" t="s">
        <v>155</v>
      </c>
      <c r="C250" s="136" t="s">
        <v>513</v>
      </c>
      <c r="D250" s="104"/>
    </row>
    <row r="251" spans="1:4" x14ac:dyDescent="0.2">
      <c r="A251" s="135">
        <v>238</v>
      </c>
      <c r="B251" s="112" t="s">
        <v>132</v>
      </c>
      <c r="C251" s="136" t="s">
        <v>513</v>
      </c>
      <c r="D251" s="104"/>
    </row>
    <row r="252" spans="1:4" x14ac:dyDescent="0.2">
      <c r="A252" s="135">
        <v>241</v>
      </c>
      <c r="B252" s="112" t="s">
        <v>177</v>
      </c>
      <c r="C252" s="136" t="s">
        <v>513</v>
      </c>
      <c r="D252" s="104"/>
    </row>
    <row r="253" spans="1:4" x14ac:dyDescent="0.2">
      <c r="A253" s="135">
        <v>242</v>
      </c>
      <c r="B253" s="112" t="s">
        <v>178</v>
      </c>
      <c r="C253" s="136" t="s">
        <v>513</v>
      </c>
      <c r="D253" s="104"/>
    </row>
    <row r="254" spans="1:4" x14ac:dyDescent="0.2">
      <c r="A254" s="135">
        <v>243</v>
      </c>
      <c r="B254" s="112" t="s">
        <v>131</v>
      </c>
      <c r="C254" s="136" t="s">
        <v>513</v>
      </c>
      <c r="D254" s="104"/>
    </row>
    <row r="255" spans="1:4" x14ac:dyDescent="0.2">
      <c r="A255" s="135">
        <v>244</v>
      </c>
      <c r="B255" s="112" t="s">
        <v>132</v>
      </c>
      <c r="C255" s="136" t="s">
        <v>513</v>
      </c>
      <c r="D255" s="104"/>
    </row>
    <row r="256" spans="1:4" x14ac:dyDescent="0.2">
      <c r="A256" s="135">
        <v>245</v>
      </c>
      <c r="B256" s="112" t="s">
        <v>178</v>
      </c>
      <c r="C256" s="136" t="s">
        <v>513</v>
      </c>
      <c r="D256" s="104"/>
    </row>
    <row r="257" spans="1:4" x14ac:dyDescent="0.2">
      <c r="A257" s="135">
        <v>246</v>
      </c>
      <c r="B257" s="112" t="s">
        <v>179</v>
      </c>
      <c r="C257" s="136" t="s">
        <v>513</v>
      </c>
      <c r="D257" s="104"/>
    </row>
    <row r="258" spans="1:4" x14ac:dyDescent="0.2">
      <c r="A258" s="135">
        <v>247</v>
      </c>
      <c r="B258" s="112" t="s">
        <v>178</v>
      </c>
      <c r="C258" s="136" t="s">
        <v>513</v>
      </c>
      <c r="D258" s="104"/>
    </row>
    <row r="259" spans="1:4" x14ac:dyDescent="0.2">
      <c r="A259" s="135">
        <v>248</v>
      </c>
      <c r="B259" s="112" t="s">
        <v>132</v>
      </c>
      <c r="C259" s="136" t="s">
        <v>513</v>
      </c>
      <c r="D259" s="104"/>
    </row>
    <row r="260" spans="1:4" x14ac:dyDescent="0.2">
      <c r="A260" s="135">
        <v>249</v>
      </c>
      <c r="B260" s="112" t="s">
        <v>178</v>
      </c>
      <c r="C260" s="136" t="s">
        <v>513</v>
      </c>
      <c r="D260" s="104"/>
    </row>
    <row r="261" spans="1:4" x14ac:dyDescent="0.2">
      <c r="A261" s="135">
        <v>250</v>
      </c>
      <c r="B261" s="112" t="s">
        <v>180</v>
      </c>
      <c r="C261" s="136" t="s">
        <v>512</v>
      </c>
      <c r="D261" s="104"/>
    </row>
    <row r="262" spans="1:4" x14ac:dyDescent="0.2">
      <c r="A262" s="135">
        <v>251</v>
      </c>
      <c r="B262" s="112" t="s">
        <v>180</v>
      </c>
      <c r="C262" s="136" t="s">
        <v>512</v>
      </c>
      <c r="D262" s="104"/>
    </row>
    <row r="263" spans="1:4" x14ac:dyDescent="0.2">
      <c r="A263" s="135">
        <v>252</v>
      </c>
      <c r="B263" s="112" t="s">
        <v>180</v>
      </c>
      <c r="C263" s="136" t="s">
        <v>512</v>
      </c>
      <c r="D263" s="104"/>
    </row>
    <row r="264" spans="1:4" x14ac:dyDescent="0.2">
      <c r="A264" s="135">
        <v>253</v>
      </c>
      <c r="B264" s="112" t="s">
        <v>180</v>
      </c>
      <c r="C264" s="136" t="s">
        <v>512</v>
      </c>
      <c r="D264" s="104"/>
    </row>
    <row r="265" spans="1:4" x14ac:dyDescent="0.2">
      <c r="A265" s="135">
        <v>254</v>
      </c>
      <c r="B265" s="112" t="s">
        <v>181</v>
      </c>
      <c r="C265" s="136" t="s">
        <v>513</v>
      </c>
      <c r="D265" s="104"/>
    </row>
    <row r="266" spans="1:4" x14ac:dyDescent="0.2">
      <c r="A266" s="135">
        <v>255</v>
      </c>
      <c r="B266" s="112" t="s">
        <v>182</v>
      </c>
      <c r="C266" s="136" t="s">
        <v>513</v>
      </c>
      <c r="D266" s="104"/>
    </row>
    <row r="267" spans="1:4" x14ac:dyDescent="0.2">
      <c r="A267" s="135">
        <v>257</v>
      </c>
      <c r="B267" s="112" t="s">
        <v>183</v>
      </c>
      <c r="C267" s="136" t="s">
        <v>513</v>
      </c>
      <c r="D267" s="104"/>
    </row>
    <row r="268" spans="1:4" x14ac:dyDescent="0.2">
      <c r="A268" s="135">
        <v>258</v>
      </c>
      <c r="B268" s="112" t="s">
        <v>184</v>
      </c>
      <c r="C268" s="136" t="s">
        <v>513</v>
      </c>
      <c r="D268" s="104"/>
    </row>
    <row r="269" spans="1:4" x14ac:dyDescent="0.2">
      <c r="A269" s="135">
        <v>259</v>
      </c>
      <c r="B269" s="112" t="s">
        <v>185</v>
      </c>
      <c r="C269" s="136" t="s">
        <v>513</v>
      </c>
      <c r="D269" s="104"/>
    </row>
    <row r="270" spans="1:4" x14ac:dyDescent="0.2">
      <c r="A270" s="135">
        <v>260</v>
      </c>
      <c r="B270" s="112" t="s">
        <v>184</v>
      </c>
      <c r="C270" s="136" t="s">
        <v>512</v>
      </c>
      <c r="D270" s="104"/>
    </row>
    <row r="271" spans="1:4" x14ac:dyDescent="0.2">
      <c r="A271" s="135">
        <v>261</v>
      </c>
      <c r="B271" s="112" t="s">
        <v>184</v>
      </c>
      <c r="C271" s="136" t="s">
        <v>513</v>
      </c>
      <c r="D271" s="104"/>
    </row>
    <row r="272" spans="1:4" x14ac:dyDescent="0.2">
      <c r="A272" s="135">
        <v>262</v>
      </c>
      <c r="B272" s="112" t="s">
        <v>184</v>
      </c>
      <c r="C272" s="136" t="s">
        <v>513</v>
      </c>
      <c r="D272" s="104"/>
    </row>
    <row r="273" spans="1:4" x14ac:dyDescent="0.2">
      <c r="A273" s="135">
        <v>263</v>
      </c>
      <c r="B273" s="112" t="s">
        <v>184</v>
      </c>
      <c r="C273" s="136" t="s">
        <v>513</v>
      </c>
      <c r="D273" s="104"/>
    </row>
    <row r="274" spans="1:4" x14ac:dyDescent="0.2">
      <c r="A274" s="135">
        <v>264</v>
      </c>
      <c r="B274" s="112" t="s">
        <v>184</v>
      </c>
      <c r="C274" s="136" t="s">
        <v>513</v>
      </c>
      <c r="D274" s="104"/>
    </row>
    <row r="275" spans="1:4" x14ac:dyDescent="0.2">
      <c r="A275" s="135">
        <v>265</v>
      </c>
      <c r="B275" s="112" t="s">
        <v>186</v>
      </c>
      <c r="C275" s="136" t="s">
        <v>512</v>
      </c>
      <c r="D275" s="104"/>
    </row>
    <row r="276" spans="1:4" x14ac:dyDescent="0.2">
      <c r="A276" s="135">
        <v>266</v>
      </c>
      <c r="B276" s="112" t="s">
        <v>186</v>
      </c>
      <c r="C276" s="136" t="s">
        <v>512</v>
      </c>
      <c r="D276" s="104"/>
    </row>
    <row r="277" spans="1:4" x14ac:dyDescent="0.2">
      <c r="A277" s="135">
        <v>267</v>
      </c>
      <c r="B277" s="112" t="s">
        <v>186</v>
      </c>
      <c r="C277" s="136" t="s">
        <v>512</v>
      </c>
      <c r="D277" s="104"/>
    </row>
    <row r="278" spans="1:4" x14ac:dyDescent="0.2">
      <c r="A278" s="135">
        <v>268</v>
      </c>
      <c r="B278" s="112" t="s">
        <v>186</v>
      </c>
      <c r="C278" s="136" t="s">
        <v>512</v>
      </c>
      <c r="D278" s="104"/>
    </row>
    <row r="279" spans="1:4" x14ac:dyDescent="0.2">
      <c r="A279" s="135">
        <v>269</v>
      </c>
      <c r="B279" s="112" t="s">
        <v>186</v>
      </c>
      <c r="C279" s="136" t="s">
        <v>512</v>
      </c>
      <c r="D279" s="104"/>
    </row>
    <row r="280" spans="1:4" x14ac:dyDescent="0.2">
      <c r="A280" s="135">
        <v>270</v>
      </c>
      <c r="B280" s="112" t="s">
        <v>186</v>
      </c>
      <c r="C280" s="136" t="s">
        <v>512</v>
      </c>
      <c r="D280" s="104"/>
    </row>
    <row r="281" spans="1:4" x14ac:dyDescent="0.2">
      <c r="A281" s="135">
        <v>271</v>
      </c>
      <c r="B281" s="112" t="s">
        <v>186</v>
      </c>
      <c r="C281" s="136" t="s">
        <v>512</v>
      </c>
      <c r="D281" s="104"/>
    </row>
    <row r="282" spans="1:4" x14ac:dyDescent="0.2">
      <c r="A282" s="135">
        <v>272</v>
      </c>
      <c r="B282" s="112" t="s">
        <v>186</v>
      </c>
      <c r="C282" s="136" t="s">
        <v>512</v>
      </c>
      <c r="D282" s="104"/>
    </row>
    <row r="283" spans="1:4" x14ac:dyDescent="0.2">
      <c r="A283" s="135">
        <v>273</v>
      </c>
      <c r="B283" s="112" t="s">
        <v>186</v>
      </c>
      <c r="C283" s="136" t="s">
        <v>512</v>
      </c>
      <c r="D283" s="104"/>
    </row>
    <row r="284" spans="1:4" x14ac:dyDescent="0.2">
      <c r="A284" s="135">
        <v>274</v>
      </c>
      <c r="B284" s="112" t="s">
        <v>186</v>
      </c>
      <c r="C284" s="136" t="s">
        <v>512</v>
      </c>
      <c r="D284" s="104"/>
    </row>
    <row r="285" spans="1:4" x14ac:dyDescent="0.2">
      <c r="A285" s="135">
        <v>276</v>
      </c>
      <c r="B285" s="112" t="s">
        <v>186</v>
      </c>
      <c r="C285" s="136" t="s">
        <v>512</v>
      </c>
      <c r="D285" s="104"/>
    </row>
    <row r="286" spans="1:4" x14ac:dyDescent="0.2">
      <c r="A286" s="135">
        <v>277</v>
      </c>
      <c r="B286" s="112" t="s">
        <v>187</v>
      </c>
      <c r="C286" s="136" t="s">
        <v>512</v>
      </c>
      <c r="D286" s="104"/>
    </row>
    <row r="287" spans="1:4" x14ac:dyDescent="0.2">
      <c r="A287" s="135">
        <v>278</v>
      </c>
      <c r="B287" s="112" t="s">
        <v>188</v>
      </c>
      <c r="C287" s="136" t="s">
        <v>512</v>
      </c>
      <c r="D287" s="104"/>
    </row>
    <row r="288" spans="1:4" x14ac:dyDescent="0.2">
      <c r="A288" s="135">
        <v>279</v>
      </c>
      <c r="B288" s="112" t="s">
        <v>189</v>
      </c>
      <c r="C288" s="136" t="s">
        <v>512</v>
      </c>
      <c r="D288" s="104"/>
    </row>
    <row r="289" spans="1:4" x14ac:dyDescent="0.2">
      <c r="A289" s="135">
        <v>280</v>
      </c>
      <c r="B289" s="112" t="s">
        <v>190</v>
      </c>
      <c r="C289" s="136" t="s">
        <v>512</v>
      </c>
      <c r="D289" s="104"/>
    </row>
    <row r="290" spans="1:4" x14ac:dyDescent="0.2">
      <c r="A290" s="135">
        <v>281</v>
      </c>
      <c r="B290" s="112" t="s">
        <v>191</v>
      </c>
      <c r="C290" s="136" t="s">
        <v>513</v>
      </c>
      <c r="D290" s="104"/>
    </row>
    <row r="291" spans="1:4" x14ac:dyDescent="0.2">
      <c r="A291" s="135">
        <v>283</v>
      </c>
      <c r="B291" s="112" t="s">
        <v>192</v>
      </c>
      <c r="C291" s="136" t="s">
        <v>513</v>
      </c>
      <c r="D291" s="104"/>
    </row>
    <row r="292" spans="1:4" x14ac:dyDescent="0.2">
      <c r="A292" s="135">
        <v>284</v>
      </c>
      <c r="B292" s="112" t="s">
        <v>136</v>
      </c>
      <c r="C292" s="136" t="s">
        <v>512</v>
      </c>
      <c r="D292" s="104"/>
    </row>
    <row r="293" spans="1:4" x14ac:dyDescent="0.2">
      <c r="A293" s="135">
        <v>285</v>
      </c>
      <c r="B293" s="112" t="s">
        <v>136</v>
      </c>
      <c r="C293" s="136" t="s">
        <v>512</v>
      </c>
      <c r="D293" s="104"/>
    </row>
    <row r="294" spans="1:4" x14ac:dyDescent="0.2">
      <c r="A294" s="135">
        <v>286</v>
      </c>
      <c r="B294" s="112" t="s">
        <v>193</v>
      </c>
      <c r="C294" s="136" t="s">
        <v>512</v>
      </c>
      <c r="D294" s="104"/>
    </row>
    <row r="295" spans="1:4" x14ac:dyDescent="0.2">
      <c r="A295" s="135">
        <v>287</v>
      </c>
      <c r="B295" s="112" t="s">
        <v>194</v>
      </c>
      <c r="C295" s="136" t="s">
        <v>512</v>
      </c>
      <c r="D295" s="104"/>
    </row>
    <row r="296" spans="1:4" x14ac:dyDescent="0.2">
      <c r="A296" s="135">
        <v>288</v>
      </c>
      <c r="B296" s="112" t="s">
        <v>195</v>
      </c>
      <c r="C296" s="136" t="s">
        <v>512</v>
      </c>
      <c r="D296" s="104"/>
    </row>
    <row r="297" spans="1:4" x14ac:dyDescent="0.2">
      <c r="A297" s="135">
        <v>289</v>
      </c>
      <c r="B297" s="112" t="s">
        <v>195</v>
      </c>
      <c r="C297" s="136" t="s">
        <v>512</v>
      </c>
      <c r="D297" s="104"/>
    </row>
    <row r="298" spans="1:4" x14ac:dyDescent="0.2">
      <c r="A298" s="135">
        <v>290</v>
      </c>
      <c r="B298" s="112" t="s">
        <v>195</v>
      </c>
      <c r="C298" s="136" t="s">
        <v>512</v>
      </c>
      <c r="D298" s="104"/>
    </row>
    <row r="299" spans="1:4" x14ac:dyDescent="0.2">
      <c r="A299" s="135">
        <v>291</v>
      </c>
      <c r="B299" s="112" t="s">
        <v>195</v>
      </c>
      <c r="C299" s="136" t="s">
        <v>512</v>
      </c>
      <c r="D299" s="104"/>
    </row>
    <row r="300" spans="1:4" x14ac:dyDescent="0.2">
      <c r="A300" s="135">
        <v>292</v>
      </c>
      <c r="B300" s="112" t="s">
        <v>195</v>
      </c>
      <c r="C300" s="136" t="s">
        <v>512</v>
      </c>
      <c r="D300" s="104"/>
    </row>
    <row r="301" spans="1:4" x14ac:dyDescent="0.2">
      <c r="A301" s="135">
        <v>297</v>
      </c>
      <c r="B301" s="112" t="s">
        <v>195</v>
      </c>
      <c r="C301" s="136" t="s">
        <v>512</v>
      </c>
      <c r="D301" s="104"/>
    </row>
    <row r="302" spans="1:4" x14ac:dyDescent="0.2">
      <c r="A302" s="135">
        <v>298</v>
      </c>
      <c r="B302" s="112" t="s">
        <v>195</v>
      </c>
      <c r="C302" s="136" t="s">
        <v>512</v>
      </c>
      <c r="D302" s="104"/>
    </row>
    <row r="303" spans="1:4" x14ac:dyDescent="0.2">
      <c r="A303" s="135">
        <v>299</v>
      </c>
      <c r="B303" s="112" t="s">
        <v>195</v>
      </c>
      <c r="C303" s="136" t="s">
        <v>512</v>
      </c>
      <c r="D303" s="104"/>
    </row>
    <row r="304" spans="1:4" x14ac:dyDescent="0.2">
      <c r="A304" s="135">
        <v>300</v>
      </c>
      <c r="B304" s="112" t="s">
        <v>196</v>
      </c>
      <c r="C304" s="136" t="s">
        <v>513</v>
      </c>
      <c r="D304" s="104"/>
    </row>
    <row r="305" spans="1:4" x14ac:dyDescent="0.2">
      <c r="A305" s="135">
        <v>301</v>
      </c>
      <c r="B305" s="112" t="s">
        <v>197</v>
      </c>
      <c r="C305" s="136" t="s">
        <v>513</v>
      </c>
      <c r="D305" s="104"/>
    </row>
    <row r="306" spans="1:4" x14ac:dyDescent="0.2">
      <c r="A306" s="135">
        <v>302</v>
      </c>
      <c r="B306" s="112" t="s">
        <v>198</v>
      </c>
      <c r="C306" s="136" t="s">
        <v>513</v>
      </c>
      <c r="D306" s="104"/>
    </row>
    <row r="307" spans="1:4" x14ac:dyDescent="0.2">
      <c r="A307" s="135">
        <v>303</v>
      </c>
      <c r="B307" s="112" t="s">
        <v>195</v>
      </c>
      <c r="C307" s="136" t="s">
        <v>512</v>
      </c>
      <c r="D307" s="104"/>
    </row>
    <row r="308" spans="1:4" x14ac:dyDescent="0.2">
      <c r="A308" s="135">
        <v>304</v>
      </c>
      <c r="B308" s="112" t="s">
        <v>195</v>
      </c>
      <c r="C308" s="136" t="s">
        <v>512</v>
      </c>
      <c r="D308" s="104"/>
    </row>
    <row r="309" spans="1:4" x14ac:dyDescent="0.2">
      <c r="A309" s="135">
        <v>305</v>
      </c>
      <c r="B309" s="112" t="s">
        <v>199</v>
      </c>
      <c r="C309" s="136" t="s">
        <v>513</v>
      </c>
      <c r="D309" s="104"/>
    </row>
    <row r="310" spans="1:4" x14ac:dyDescent="0.2">
      <c r="A310" s="135">
        <v>306</v>
      </c>
      <c r="B310" s="112" t="s">
        <v>199</v>
      </c>
      <c r="C310" s="136" t="s">
        <v>513</v>
      </c>
      <c r="D310" s="104"/>
    </row>
    <row r="311" spans="1:4" x14ac:dyDescent="0.2">
      <c r="A311" s="135">
        <v>307</v>
      </c>
      <c r="B311" s="112" t="s">
        <v>199</v>
      </c>
      <c r="C311" s="136" t="s">
        <v>513</v>
      </c>
      <c r="D311" s="104"/>
    </row>
    <row r="312" spans="1:4" x14ac:dyDescent="0.2">
      <c r="A312" s="135">
        <v>308</v>
      </c>
      <c r="B312" s="112" t="s">
        <v>199</v>
      </c>
      <c r="C312" s="136" t="s">
        <v>513</v>
      </c>
      <c r="D312" s="104"/>
    </row>
    <row r="313" spans="1:4" x14ac:dyDescent="0.2">
      <c r="A313" s="135">
        <v>309</v>
      </c>
      <c r="B313" s="112" t="s">
        <v>200</v>
      </c>
      <c r="C313" s="136" t="s">
        <v>513</v>
      </c>
      <c r="D313" s="104"/>
    </row>
    <row r="314" spans="1:4" x14ac:dyDescent="0.2">
      <c r="A314" s="135">
        <v>310</v>
      </c>
      <c r="B314" s="112" t="s">
        <v>201</v>
      </c>
      <c r="C314" s="136" t="s">
        <v>513</v>
      </c>
      <c r="D314" s="104"/>
    </row>
    <row r="315" spans="1:4" x14ac:dyDescent="0.2">
      <c r="A315" s="135">
        <v>312</v>
      </c>
      <c r="B315" s="112" t="s">
        <v>202</v>
      </c>
      <c r="C315" s="136" t="s">
        <v>513</v>
      </c>
      <c r="D315" s="104"/>
    </row>
    <row r="316" spans="1:4" x14ac:dyDescent="0.2">
      <c r="A316" s="135">
        <v>313</v>
      </c>
      <c r="B316" s="112" t="s">
        <v>203</v>
      </c>
      <c r="C316" s="136" t="s">
        <v>512</v>
      </c>
      <c r="D316" s="104"/>
    </row>
    <row r="317" spans="1:4" x14ac:dyDescent="0.2">
      <c r="A317" s="135">
        <v>314</v>
      </c>
      <c r="B317" s="112" t="s">
        <v>204</v>
      </c>
      <c r="C317" s="136" t="s">
        <v>512</v>
      </c>
      <c r="D317" s="104"/>
    </row>
    <row r="318" spans="1:4" x14ac:dyDescent="0.2">
      <c r="A318" s="135">
        <v>315</v>
      </c>
      <c r="B318" s="112" t="s">
        <v>205</v>
      </c>
      <c r="C318" s="136" t="s">
        <v>512</v>
      </c>
      <c r="D318" s="104"/>
    </row>
    <row r="319" spans="1:4" x14ac:dyDescent="0.2">
      <c r="A319" s="135">
        <v>316</v>
      </c>
      <c r="B319" s="112" t="s">
        <v>206</v>
      </c>
      <c r="C319" s="136" t="s">
        <v>513</v>
      </c>
      <c r="D319" s="104"/>
    </row>
    <row r="320" spans="1:4" x14ac:dyDescent="0.2">
      <c r="A320" s="135">
        <v>317</v>
      </c>
      <c r="B320" s="112" t="s">
        <v>206</v>
      </c>
      <c r="C320" s="136" t="s">
        <v>513</v>
      </c>
      <c r="D320" s="104"/>
    </row>
    <row r="321" spans="1:4" x14ac:dyDescent="0.2">
      <c r="A321" s="135">
        <v>318</v>
      </c>
      <c r="B321" s="112" t="s">
        <v>206</v>
      </c>
      <c r="C321" s="136" t="s">
        <v>513</v>
      </c>
      <c r="D321" s="104"/>
    </row>
    <row r="322" spans="1:4" x14ac:dyDescent="0.2">
      <c r="A322" s="135">
        <v>319</v>
      </c>
      <c r="B322" s="112" t="s">
        <v>207</v>
      </c>
      <c r="C322" s="136" t="s">
        <v>513</v>
      </c>
      <c r="D322" s="104"/>
    </row>
    <row r="323" spans="1:4" x14ac:dyDescent="0.2">
      <c r="A323" s="135">
        <v>320</v>
      </c>
      <c r="B323" s="112" t="s">
        <v>206</v>
      </c>
      <c r="C323" s="136" t="s">
        <v>513</v>
      </c>
      <c r="D323" s="104"/>
    </row>
    <row r="324" spans="1:4" x14ac:dyDescent="0.2">
      <c r="A324" s="135">
        <v>321</v>
      </c>
      <c r="B324" s="112" t="s">
        <v>206</v>
      </c>
      <c r="C324" s="136" t="s">
        <v>513</v>
      </c>
      <c r="D324" s="104"/>
    </row>
    <row r="325" spans="1:4" x14ac:dyDescent="0.2">
      <c r="A325" s="135">
        <v>322</v>
      </c>
      <c r="B325" s="112" t="s">
        <v>206</v>
      </c>
      <c r="C325" s="136" t="s">
        <v>513</v>
      </c>
      <c r="D325" s="104"/>
    </row>
    <row r="326" spans="1:4" x14ac:dyDescent="0.2">
      <c r="A326" s="135">
        <v>323</v>
      </c>
      <c r="B326" s="112" t="s">
        <v>206</v>
      </c>
      <c r="C326" s="136" t="s">
        <v>513</v>
      </c>
      <c r="D326" s="104"/>
    </row>
    <row r="327" spans="1:4" x14ac:dyDescent="0.2">
      <c r="A327" s="135">
        <v>324</v>
      </c>
      <c r="B327" s="112" t="s">
        <v>210</v>
      </c>
      <c r="C327" s="136" t="s">
        <v>513</v>
      </c>
      <c r="D327" s="104"/>
    </row>
    <row r="328" spans="1:4" x14ac:dyDescent="0.2">
      <c r="A328" s="135">
        <v>325</v>
      </c>
      <c r="B328" s="112" t="s">
        <v>211</v>
      </c>
      <c r="C328" s="136" t="s">
        <v>513</v>
      </c>
      <c r="D328" s="104"/>
    </row>
    <row r="329" spans="1:4" x14ac:dyDescent="0.2">
      <c r="A329" s="135">
        <v>326</v>
      </c>
      <c r="B329" s="112" t="s">
        <v>211</v>
      </c>
      <c r="C329" s="136" t="s">
        <v>513</v>
      </c>
      <c r="D329" s="104"/>
    </row>
    <row r="330" spans="1:4" x14ac:dyDescent="0.2">
      <c r="A330" s="135">
        <v>327</v>
      </c>
      <c r="B330" s="112" t="s">
        <v>211</v>
      </c>
      <c r="C330" s="136" t="s">
        <v>513</v>
      </c>
      <c r="D330" s="104"/>
    </row>
    <row r="331" spans="1:4" x14ac:dyDescent="0.2">
      <c r="A331" s="135">
        <v>328</v>
      </c>
      <c r="B331" s="112" t="s">
        <v>211</v>
      </c>
      <c r="C331" s="136" t="s">
        <v>513</v>
      </c>
      <c r="D331" s="104"/>
    </row>
    <row r="332" spans="1:4" x14ac:dyDescent="0.2">
      <c r="A332" s="135">
        <v>329</v>
      </c>
      <c r="B332" s="112" t="s">
        <v>211</v>
      </c>
      <c r="C332" s="136" t="s">
        <v>513</v>
      </c>
      <c r="D332" s="104"/>
    </row>
    <row r="333" spans="1:4" x14ac:dyDescent="0.2">
      <c r="A333" s="135">
        <v>330</v>
      </c>
      <c r="B333" s="112" t="s">
        <v>211</v>
      </c>
      <c r="C333" s="136" t="s">
        <v>513</v>
      </c>
      <c r="D333" s="104"/>
    </row>
    <row r="334" spans="1:4" x14ac:dyDescent="0.2">
      <c r="A334" s="135">
        <v>331</v>
      </c>
      <c r="B334" s="112" t="s">
        <v>211</v>
      </c>
      <c r="C334" s="136" t="s">
        <v>513</v>
      </c>
      <c r="D334" s="104"/>
    </row>
    <row r="335" spans="1:4" x14ac:dyDescent="0.2">
      <c r="A335" s="135">
        <v>332</v>
      </c>
      <c r="B335" s="112" t="s">
        <v>211</v>
      </c>
      <c r="C335" s="136" t="s">
        <v>512</v>
      </c>
      <c r="D335" s="104"/>
    </row>
    <row r="336" spans="1:4" x14ac:dyDescent="0.2">
      <c r="A336" s="135">
        <v>334</v>
      </c>
      <c r="B336" s="112" t="s">
        <v>212</v>
      </c>
      <c r="C336" s="136" t="s">
        <v>513</v>
      </c>
      <c r="D336" s="104"/>
    </row>
    <row r="337" spans="1:4" x14ac:dyDescent="0.2">
      <c r="A337" s="135">
        <v>335</v>
      </c>
      <c r="B337" s="112" t="s">
        <v>213</v>
      </c>
      <c r="C337" s="136" t="s">
        <v>513</v>
      </c>
      <c r="D337" s="104"/>
    </row>
    <row r="338" spans="1:4" x14ac:dyDescent="0.2">
      <c r="A338" s="135">
        <v>336</v>
      </c>
      <c r="B338" s="112" t="s">
        <v>214</v>
      </c>
      <c r="C338" s="136" t="s">
        <v>512</v>
      </c>
      <c r="D338" s="104"/>
    </row>
    <row r="339" spans="1:4" x14ac:dyDescent="0.2">
      <c r="A339" s="135">
        <v>337</v>
      </c>
      <c r="B339" s="112" t="s">
        <v>214</v>
      </c>
      <c r="C339" s="136" t="s">
        <v>512</v>
      </c>
      <c r="D339" s="104"/>
    </row>
    <row r="340" spans="1:4" x14ac:dyDescent="0.2">
      <c r="A340" s="135">
        <v>338</v>
      </c>
      <c r="B340" s="112" t="s">
        <v>215</v>
      </c>
      <c r="C340" s="136" t="s">
        <v>513</v>
      </c>
      <c r="D340" s="104"/>
    </row>
    <row r="341" spans="1:4" x14ac:dyDescent="0.2">
      <c r="A341" s="135">
        <v>339</v>
      </c>
      <c r="B341" s="112" t="s">
        <v>216</v>
      </c>
      <c r="C341" s="136" t="s">
        <v>512</v>
      </c>
      <c r="D341" s="104"/>
    </row>
    <row r="342" spans="1:4" x14ac:dyDescent="0.2">
      <c r="A342" s="135">
        <v>340</v>
      </c>
      <c r="B342" s="112" t="s">
        <v>216</v>
      </c>
      <c r="C342" s="136" t="s">
        <v>512</v>
      </c>
      <c r="D342" s="104"/>
    </row>
    <row r="343" spans="1:4" x14ac:dyDescent="0.2">
      <c r="A343" s="135">
        <v>341</v>
      </c>
      <c r="B343" s="112" t="s">
        <v>216</v>
      </c>
      <c r="C343" s="136" t="s">
        <v>512</v>
      </c>
      <c r="D343" s="104"/>
    </row>
    <row r="344" spans="1:4" x14ac:dyDescent="0.2">
      <c r="A344" s="135">
        <v>342</v>
      </c>
      <c r="B344" s="112" t="s">
        <v>217</v>
      </c>
      <c r="C344" s="136" t="s">
        <v>513</v>
      </c>
      <c r="D344" s="104"/>
    </row>
    <row r="345" spans="1:4" x14ac:dyDescent="0.2">
      <c r="A345" s="135">
        <v>343</v>
      </c>
      <c r="B345" s="112" t="s">
        <v>218</v>
      </c>
      <c r="C345" s="136" t="s">
        <v>513</v>
      </c>
      <c r="D345" s="104"/>
    </row>
    <row r="346" spans="1:4" x14ac:dyDescent="0.2">
      <c r="A346" s="135">
        <v>344</v>
      </c>
      <c r="B346" s="112" t="s">
        <v>219</v>
      </c>
      <c r="C346" s="136" t="s">
        <v>513</v>
      </c>
      <c r="D346" s="104"/>
    </row>
    <row r="347" spans="1:4" x14ac:dyDescent="0.2">
      <c r="A347" s="135">
        <v>344</v>
      </c>
      <c r="B347" s="112" t="s">
        <v>219</v>
      </c>
      <c r="C347" s="136" t="s">
        <v>512</v>
      </c>
      <c r="D347" s="104"/>
    </row>
    <row r="348" spans="1:4" x14ac:dyDescent="0.2">
      <c r="A348" s="135">
        <v>345</v>
      </c>
      <c r="B348" s="112" t="s">
        <v>220</v>
      </c>
      <c r="C348" s="136" t="s">
        <v>513</v>
      </c>
      <c r="D348" s="104"/>
    </row>
    <row r="349" spans="1:4" x14ac:dyDescent="0.2">
      <c r="A349" s="135">
        <v>346</v>
      </c>
      <c r="B349" s="112" t="s">
        <v>221</v>
      </c>
      <c r="C349" s="136" t="s">
        <v>512</v>
      </c>
      <c r="D349" s="104"/>
    </row>
    <row r="350" spans="1:4" x14ac:dyDescent="0.2">
      <c r="A350" s="135">
        <v>347</v>
      </c>
      <c r="B350" s="112" t="s">
        <v>222</v>
      </c>
      <c r="C350" s="136" t="s">
        <v>512</v>
      </c>
      <c r="D350" s="104"/>
    </row>
    <row r="351" spans="1:4" x14ac:dyDescent="0.2">
      <c r="A351" s="135">
        <v>348</v>
      </c>
      <c r="B351" s="112" t="s">
        <v>222</v>
      </c>
      <c r="C351" s="136" t="s">
        <v>512</v>
      </c>
      <c r="D351" s="104"/>
    </row>
    <row r="352" spans="1:4" x14ac:dyDescent="0.2">
      <c r="A352" s="135">
        <v>349</v>
      </c>
      <c r="B352" s="112" t="s">
        <v>132</v>
      </c>
      <c r="C352" s="136" t="s">
        <v>513</v>
      </c>
      <c r="D352" s="104"/>
    </row>
    <row r="353" spans="1:4" x14ac:dyDescent="0.2">
      <c r="A353" s="135">
        <v>350</v>
      </c>
      <c r="B353" s="112" t="s">
        <v>223</v>
      </c>
      <c r="C353" s="136" t="s">
        <v>512</v>
      </c>
      <c r="D353" s="104"/>
    </row>
    <row r="354" spans="1:4" x14ac:dyDescent="0.2">
      <c r="A354" s="135">
        <v>351</v>
      </c>
      <c r="B354" s="112" t="s">
        <v>224</v>
      </c>
      <c r="C354" s="136" t="s">
        <v>513</v>
      </c>
      <c r="D354" s="104"/>
    </row>
    <row r="355" spans="1:4" x14ac:dyDescent="0.2">
      <c r="A355" s="135">
        <v>352</v>
      </c>
      <c r="B355" s="112" t="s">
        <v>225</v>
      </c>
      <c r="C355" s="136" t="s">
        <v>513</v>
      </c>
      <c r="D355" s="104"/>
    </row>
    <row r="356" spans="1:4" x14ac:dyDescent="0.2">
      <c r="A356" s="135">
        <v>353</v>
      </c>
      <c r="B356" s="112" t="s">
        <v>226</v>
      </c>
      <c r="C356" s="136" t="s">
        <v>513</v>
      </c>
      <c r="D356" s="104"/>
    </row>
    <row r="357" spans="1:4" x14ac:dyDescent="0.2">
      <c r="A357" s="135">
        <v>354</v>
      </c>
      <c r="B357" s="112" t="s">
        <v>143</v>
      </c>
      <c r="C357" s="136" t="s">
        <v>512</v>
      </c>
      <c r="D357" s="104"/>
    </row>
    <row r="358" spans="1:4" x14ac:dyDescent="0.2">
      <c r="A358" s="135">
        <v>355</v>
      </c>
      <c r="B358" s="112" t="s">
        <v>227</v>
      </c>
      <c r="C358" s="136" t="s">
        <v>513</v>
      </c>
      <c r="D358" s="104"/>
    </row>
    <row r="359" spans="1:4" x14ac:dyDescent="0.2">
      <c r="A359" s="135">
        <v>357</v>
      </c>
      <c r="B359" s="112" t="s">
        <v>228</v>
      </c>
      <c r="C359" s="136" t="s">
        <v>512</v>
      </c>
      <c r="D359" s="104"/>
    </row>
    <row r="360" spans="1:4" x14ac:dyDescent="0.2">
      <c r="A360" s="135">
        <v>358</v>
      </c>
      <c r="B360" s="112" t="s">
        <v>228</v>
      </c>
      <c r="C360" s="136" t="s">
        <v>512</v>
      </c>
      <c r="D360" s="104"/>
    </row>
    <row r="361" spans="1:4" x14ac:dyDescent="0.2">
      <c r="A361" s="135">
        <v>359</v>
      </c>
      <c r="B361" s="112" t="s">
        <v>228</v>
      </c>
      <c r="C361" s="136" t="s">
        <v>512</v>
      </c>
      <c r="D361" s="104"/>
    </row>
    <row r="362" spans="1:4" x14ac:dyDescent="0.2">
      <c r="A362" s="135">
        <v>360</v>
      </c>
      <c r="B362" s="112" t="s">
        <v>228</v>
      </c>
      <c r="C362" s="136" t="s">
        <v>512</v>
      </c>
      <c r="D362" s="104"/>
    </row>
    <row r="363" spans="1:4" x14ac:dyDescent="0.2">
      <c r="A363" s="135">
        <v>361</v>
      </c>
      <c r="B363" s="112" t="s">
        <v>228</v>
      </c>
      <c r="C363" s="136" t="s">
        <v>512</v>
      </c>
      <c r="D363" s="104"/>
    </row>
    <row r="364" spans="1:4" x14ac:dyDescent="0.2">
      <c r="A364" s="135">
        <v>362</v>
      </c>
      <c r="B364" s="112" t="s">
        <v>228</v>
      </c>
      <c r="C364" s="136" t="s">
        <v>512</v>
      </c>
      <c r="D364" s="104"/>
    </row>
    <row r="365" spans="1:4" x14ac:dyDescent="0.2">
      <c r="A365" s="135">
        <v>363</v>
      </c>
      <c r="B365" s="112" t="s">
        <v>228</v>
      </c>
      <c r="C365" s="136" t="s">
        <v>512</v>
      </c>
      <c r="D365" s="104"/>
    </row>
    <row r="366" spans="1:4" x14ac:dyDescent="0.2">
      <c r="A366" s="135">
        <v>364</v>
      </c>
      <c r="B366" s="112" t="s">
        <v>228</v>
      </c>
      <c r="C366" s="136" t="s">
        <v>512</v>
      </c>
      <c r="D366" s="104"/>
    </row>
    <row r="367" spans="1:4" x14ac:dyDescent="0.2">
      <c r="A367" s="135">
        <v>365</v>
      </c>
      <c r="B367" s="112" t="s">
        <v>228</v>
      </c>
      <c r="C367" s="136" t="s">
        <v>512</v>
      </c>
      <c r="D367" s="104"/>
    </row>
    <row r="368" spans="1:4" x14ac:dyDescent="0.2">
      <c r="A368" s="135">
        <v>366</v>
      </c>
      <c r="B368" s="112" t="s">
        <v>228</v>
      </c>
      <c r="C368" s="136" t="s">
        <v>512</v>
      </c>
      <c r="D368" s="104"/>
    </row>
    <row r="369" spans="1:4" x14ac:dyDescent="0.2">
      <c r="A369" s="135">
        <v>367</v>
      </c>
      <c r="B369" s="112" t="s">
        <v>228</v>
      </c>
      <c r="C369" s="136" t="s">
        <v>512</v>
      </c>
      <c r="D369" s="104"/>
    </row>
    <row r="370" spans="1:4" x14ac:dyDescent="0.2">
      <c r="A370" s="135">
        <v>368</v>
      </c>
      <c r="B370" s="112" t="s">
        <v>228</v>
      </c>
      <c r="C370" s="136" t="s">
        <v>512</v>
      </c>
      <c r="D370" s="104"/>
    </row>
    <row r="371" spans="1:4" x14ac:dyDescent="0.2">
      <c r="A371" s="135">
        <v>369</v>
      </c>
      <c r="B371" s="112" t="s">
        <v>228</v>
      </c>
      <c r="C371" s="136" t="s">
        <v>512</v>
      </c>
      <c r="D371" s="104"/>
    </row>
    <row r="372" spans="1:4" x14ac:dyDescent="0.2">
      <c r="A372" s="135">
        <v>370</v>
      </c>
      <c r="B372" s="112" t="s">
        <v>228</v>
      </c>
      <c r="C372" s="136" t="s">
        <v>512</v>
      </c>
      <c r="D372" s="104"/>
    </row>
    <row r="373" spans="1:4" x14ac:dyDescent="0.2">
      <c r="A373" s="135">
        <v>371</v>
      </c>
      <c r="B373" s="112" t="s">
        <v>228</v>
      </c>
      <c r="C373" s="136" t="s">
        <v>512</v>
      </c>
      <c r="D373" s="104"/>
    </row>
    <row r="374" spans="1:4" x14ac:dyDescent="0.2">
      <c r="A374" s="135">
        <v>372</v>
      </c>
      <c r="B374" s="112" t="s">
        <v>206</v>
      </c>
      <c r="C374" s="136" t="s">
        <v>513</v>
      </c>
      <c r="D374" s="104"/>
    </row>
    <row r="375" spans="1:4" x14ac:dyDescent="0.2">
      <c r="A375" s="135">
        <v>373</v>
      </c>
      <c r="B375" s="112" t="s">
        <v>155</v>
      </c>
      <c r="C375" s="136" t="s">
        <v>513</v>
      </c>
      <c r="D375" s="104"/>
    </row>
    <row r="376" spans="1:4" x14ac:dyDescent="0.2">
      <c r="A376" s="135">
        <v>374</v>
      </c>
      <c r="B376" s="112" t="s">
        <v>155</v>
      </c>
      <c r="C376" s="136" t="s">
        <v>513</v>
      </c>
      <c r="D376" s="104"/>
    </row>
    <row r="377" spans="1:4" x14ac:dyDescent="0.2">
      <c r="A377" s="135">
        <v>375</v>
      </c>
      <c r="B377" s="112" t="s">
        <v>155</v>
      </c>
      <c r="C377" s="136" t="s">
        <v>513</v>
      </c>
      <c r="D377" s="104"/>
    </row>
    <row r="378" spans="1:4" x14ac:dyDescent="0.2">
      <c r="A378" s="135">
        <v>376</v>
      </c>
      <c r="B378" s="112" t="s">
        <v>155</v>
      </c>
      <c r="C378" s="136" t="s">
        <v>513</v>
      </c>
      <c r="D378" s="104"/>
    </row>
    <row r="379" spans="1:4" x14ac:dyDescent="0.2">
      <c r="A379" s="135">
        <v>377</v>
      </c>
      <c r="B379" s="112" t="s">
        <v>155</v>
      </c>
      <c r="C379" s="136" t="s">
        <v>513</v>
      </c>
      <c r="D379" s="104"/>
    </row>
    <row r="380" spans="1:4" x14ac:dyDescent="0.2">
      <c r="A380" s="135">
        <v>378</v>
      </c>
      <c r="B380" s="112" t="s">
        <v>155</v>
      </c>
      <c r="C380" s="136" t="s">
        <v>513</v>
      </c>
      <c r="D380" s="104"/>
    </row>
    <row r="381" spans="1:4" x14ac:dyDescent="0.2">
      <c r="A381" s="135">
        <v>380</v>
      </c>
      <c r="B381" s="112" t="s">
        <v>155</v>
      </c>
      <c r="C381" s="136" t="s">
        <v>513</v>
      </c>
      <c r="D381" s="104"/>
    </row>
    <row r="382" spans="1:4" x14ac:dyDescent="0.2">
      <c r="A382" s="135">
        <v>381</v>
      </c>
      <c r="B382" s="112" t="s">
        <v>155</v>
      </c>
      <c r="C382" s="136" t="s">
        <v>513</v>
      </c>
      <c r="D382" s="104"/>
    </row>
    <row r="383" spans="1:4" x14ac:dyDescent="0.2">
      <c r="A383" s="135">
        <v>382</v>
      </c>
      <c r="B383" s="112" t="s">
        <v>155</v>
      </c>
      <c r="C383" s="136" t="s">
        <v>513</v>
      </c>
      <c r="D383" s="104"/>
    </row>
    <row r="384" spans="1:4" x14ac:dyDescent="0.2">
      <c r="A384" s="135">
        <v>384</v>
      </c>
      <c r="B384" s="112" t="s">
        <v>132</v>
      </c>
      <c r="C384" s="136" t="s">
        <v>513</v>
      </c>
      <c r="D384" s="104"/>
    </row>
    <row r="385" spans="1:4" x14ac:dyDescent="0.2">
      <c r="A385" s="135">
        <v>385</v>
      </c>
      <c r="B385" s="112" t="s">
        <v>155</v>
      </c>
      <c r="C385" s="136" t="s">
        <v>512</v>
      </c>
      <c r="D385" s="104"/>
    </row>
    <row r="386" spans="1:4" x14ac:dyDescent="0.2">
      <c r="A386" s="135">
        <v>386</v>
      </c>
      <c r="B386" s="112" t="s">
        <v>136</v>
      </c>
      <c r="C386" s="136" t="s">
        <v>512</v>
      </c>
      <c r="D386" s="104"/>
    </row>
    <row r="387" spans="1:4" x14ac:dyDescent="0.2">
      <c r="A387" s="135">
        <v>387</v>
      </c>
      <c r="B387" s="112" t="s">
        <v>160</v>
      </c>
      <c r="C387" s="136" t="s">
        <v>512</v>
      </c>
      <c r="D387" s="104"/>
    </row>
    <row r="388" spans="1:4" x14ac:dyDescent="0.2">
      <c r="A388" s="135">
        <v>388</v>
      </c>
      <c r="B388" s="112" t="s">
        <v>155</v>
      </c>
      <c r="C388" s="136" t="s">
        <v>512</v>
      </c>
      <c r="D388" s="104"/>
    </row>
    <row r="389" spans="1:4" x14ac:dyDescent="0.2">
      <c r="A389" s="135">
        <v>389</v>
      </c>
      <c r="B389" s="112" t="s">
        <v>146</v>
      </c>
      <c r="C389" s="136" t="s">
        <v>512</v>
      </c>
      <c r="D389" s="104"/>
    </row>
    <row r="390" spans="1:4" x14ac:dyDescent="0.2">
      <c r="A390" s="135">
        <v>390</v>
      </c>
      <c r="B390" s="112" t="s">
        <v>155</v>
      </c>
      <c r="C390" s="136" t="s">
        <v>513</v>
      </c>
      <c r="D390" s="104"/>
    </row>
    <row r="391" spans="1:4" x14ac:dyDescent="0.2">
      <c r="A391" s="135">
        <v>391</v>
      </c>
      <c r="B391" s="112" t="s">
        <v>229</v>
      </c>
      <c r="C391" s="136" t="s">
        <v>512</v>
      </c>
      <c r="D391" s="104"/>
    </row>
    <row r="392" spans="1:4" x14ac:dyDescent="0.2">
      <c r="A392" s="135">
        <v>392</v>
      </c>
      <c r="B392" s="112" t="s">
        <v>230</v>
      </c>
      <c r="C392" s="136" t="s">
        <v>513</v>
      </c>
      <c r="D392" s="104"/>
    </row>
    <row r="393" spans="1:4" x14ac:dyDescent="0.2">
      <c r="A393" s="135">
        <v>393</v>
      </c>
      <c r="B393" s="112" t="s">
        <v>231</v>
      </c>
      <c r="C393" s="136" t="s">
        <v>513</v>
      </c>
      <c r="D393" s="104"/>
    </row>
    <row r="394" spans="1:4" x14ac:dyDescent="0.2">
      <c r="A394" s="135">
        <v>394</v>
      </c>
      <c r="B394" s="112" t="s">
        <v>185</v>
      </c>
      <c r="C394" s="136" t="s">
        <v>513</v>
      </c>
      <c r="D394" s="104"/>
    </row>
    <row r="395" spans="1:4" x14ac:dyDescent="0.2">
      <c r="A395" s="135">
        <v>395</v>
      </c>
      <c r="B395" s="112" t="s">
        <v>232</v>
      </c>
      <c r="C395" s="136" t="s">
        <v>513</v>
      </c>
      <c r="D395" s="104"/>
    </row>
    <row r="396" spans="1:4" x14ac:dyDescent="0.2">
      <c r="A396" s="135">
        <v>396</v>
      </c>
      <c r="B396" s="112" t="s">
        <v>165</v>
      </c>
      <c r="C396" s="136" t="s">
        <v>513</v>
      </c>
      <c r="D396" s="104"/>
    </row>
    <row r="397" spans="1:4" x14ac:dyDescent="0.2">
      <c r="A397" s="135">
        <v>397</v>
      </c>
      <c r="B397" s="112" t="s">
        <v>233</v>
      </c>
      <c r="C397" s="136" t="s">
        <v>513</v>
      </c>
      <c r="D397" s="104"/>
    </row>
    <row r="398" spans="1:4" x14ac:dyDescent="0.2">
      <c r="A398" s="135">
        <v>398</v>
      </c>
      <c r="B398" s="112" t="s">
        <v>234</v>
      </c>
      <c r="C398" s="136" t="s">
        <v>513</v>
      </c>
      <c r="D398" s="104"/>
    </row>
    <row r="399" spans="1:4" x14ac:dyDescent="0.2">
      <c r="A399" s="135">
        <v>399</v>
      </c>
      <c r="B399" s="112" t="s">
        <v>235</v>
      </c>
      <c r="C399" s="136" t="s">
        <v>512</v>
      </c>
      <c r="D399" s="104"/>
    </row>
    <row r="400" spans="1:4" x14ac:dyDescent="0.2">
      <c r="A400" s="135">
        <v>400</v>
      </c>
      <c r="B400" s="112" t="s">
        <v>184</v>
      </c>
      <c r="C400" s="136" t="s">
        <v>513</v>
      </c>
      <c r="D400" s="104"/>
    </row>
    <row r="401" spans="1:4" x14ac:dyDescent="0.2">
      <c r="A401" s="135">
        <v>401</v>
      </c>
      <c r="B401" s="112" t="s">
        <v>236</v>
      </c>
      <c r="C401" s="136" t="s">
        <v>512</v>
      </c>
      <c r="D401" s="104"/>
    </row>
    <row r="402" spans="1:4" x14ac:dyDescent="0.2">
      <c r="A402" s="135">
        <v>403</v>
      </c>
      <c r="B402" s="112" t="s">
        <v>142</v>
      </c>
      <c r="C402" s="136" t="s">
        <v>513</v>
      </c>
      <c r="D402" s="104"/>
    </row>
    <row r="403" spans="1:4" x14ac:dyDescent="0.2">
      <c r="A403" s="135">
        <v>404</v>
      </c>
      <c r="B403" s="112" t="s">
        <v>237</v>
      </c>
      <c r="C403" s="136" t="s">
        <v>513</v>
      </c>
      <c r="D403" s="104"/>
    </row>
    <row r="404" spans="1:4" x14ac:dyDescent="0.2">
      <c r="A404" s="135">
        <v>405</v>
      </c>
      <c r="B404" s="112" t="s">
        <v>238</v>
      </c>
      <c r="C404" s="136" t="s">
        <v>512</v>
      </c>
      <c r="D404" s="104"/>
    </row>
    <row r="405" spans="1:4" x14ac:dyDescent="0.2">
      <c r="A405" s="135">
        <v>406</v>
      </c>
      <c r="B405" s="112" t="s">
        <v>239</v>
      </c>
      <c r="C405" s="136" t="s">
        <v>512</v>
      </c>
      <c r="D405" s="104"/>
    </row>
    <row r="406" spans="1:4" x14ac:dyDescent="0.2">
      <c r="A406" s="135">
        <v>407</v>
      </c>
      <c r="B406" s="112" t="s">
        <v>240</v>
      </c>
      <c r="C406" s="136" t="s">
        <v>512</v>
      </c>
      <c r="D406" s="104"/>
    </row>
    <row r="407" spans="1:4" x14ac:dyDescent="0.2">
      <c r="A407" s="135">
        <v>408</v>
      </c>
      <c r="B407" s="112" t="s">
        <v>241</v>
      </c>
      <c r="C407" s="136" t="s">
        <v>512</v>
      </c>
      <c r="D407" s="104"/>
    </row>
    <row r="408" spans="1:4" x14ac:dyDescent="0.2">
      <c r="A408" s="135">
        <v>409</v>
      </c>
      <c r="B408" s="112" t="s">
        <v>242</v>
      </c>
      <c r="C408" s="136" t="s">
        <v>512</v>
      </c>
      <c r="D408" s="104"/>
    </row>
    <row r="409" spans="1:4" x14ac:dyDescent="0.2">
      <c r="A409" s="135">
        <v>410</v>
      </c>
      <c r="B409" s="112" t="s">
        <v>243</v>
      </c>
      <c r="C409" s="136" t="s">
        <v>512</v>
      </c>
      <c r="D409" s="104"/>
    </row>
    <row r="410" spans="1:4" x14ac:dyDescent="0.2">
      <c r="A410" s="135">
        <v>411</v>
      </c>
      <c r="B410" s="112" t="s">
        <v>244</v>
      </c>
      <c r="C410" s="136" t="s">
        <v>512</v>
      </c>
      <c r="D410" s="104"/>
    </row>
    <row r="411" spans="1:4" x14ac:dyDescent="0.2">
      <c r="A411" s="135">
        <v>412</v>
      </c>
      <c r="B411" s="112" t="s">
        <v>245</v>
      </c>
      <c r="C411" s="136" t="s">
        <v>512</v>
      </c>
      <c r="D411" s="104"/>
    </row>
    <row r="412" spans="1:4" x14ac:dyDescent="0.2">
      <c r="A412" s="135">
        <v>413</v>
      </c>
      <c r="B412" s="112" t="s">
        <v>246</v>
      </c>
      <c r="C412" s="136" t="s">
        <v>512</v>
      </c>
      <c r="D412" s="104"/>
    </row>
    <row r="413" spans="1:4" x14ac:dyDescent="0.2">
      <c r="A413" s="135">
        <v>414</v>
      </c>
      <c r="B413" s="112" t="s">
        <v>247</v>
      </c>
      <c r="C413" s="136" t="s">
        <v>512</v>
      </c>
      <c r="D413" s="104"/>
    </row>
    <row r="414" spans="1:4" x14ac:dyDescent="0.2">
      <c r="A414" s="135">
        <v>415</v>
      </c>
      <c r="B414" s="112" t="s">
        <v>248</v>
      </c>
      <c r="C414" s="136" t="s">
        <v>512</v>
      </c>
      <c r="D414" s="104"/>
    </row>
    <row r="415" spans="1:4" x14ac:dyDescent="0.2">
      <c r="A415" s="135">
        <v>416</v>
      </c>
      <c r="B415" s="112" t="s">
        <v>249</v>
      </c>
      <c r="C415" s="136" t="s">
        <v>512</v>
      </c>
      <c r="D415" s="104"/>
    </row>
    <row r="416" spans="1:4" x14ac:dyDescent="0.2">
      <c r="A416" s="135">
        <v>417</v>
      </c>
      <c r="B416" s="112" t="s">
        <v>250</v>
      </c>
      <c r="C416" s="136" t="s">
        <v>512</v>
      </c>
      <c r="D416" s="104"/>
    </row>
    <row r="417" spans="1:4" x14ac:dyDescent="0.2">
      <c r="A417" s="135">
        <v>418</v>
      </c>
      <c r="B417" s="112" t="s">
        <v>251</v>
      </c>
      <c r="C417" s="136" t="s">
        <v>512</v>
      </c>
      <c r="D417" s="104"/>
    </row>
    <row r="418" spans="1:4" x14ac:dyDescent="0.2">
      <c r="A418" s="135">
        <v>419</v>
      </c>
      <c r="B418" s="112" t="s">
        <v>252</v>
      </c>
      <c r="C418" s="136" t="s">
        <v>512</v>
      </c>
      <c r="D418" s="104"/>
    </row>
    <row r="419" spans="1:4" x14ac:dyDescent="0.2">
      <c r="A419" s="135">
        <v>420</v>
      </c>
      <c r="B419" s="112" t="s">
        <v>253</v>
      </c>
      <c r="C419" s="136" t="s">
        <v>512</v>
      </c>
      <c r="D419" s="104"/>
    </row>
    <row r="420" spans="1:4" x14ac:dyDescent="0.2">
      <c r="A420" s="135">
        <v>421</v>
      </c>
      <c r="B420" s="112" t="s">
        <v>254</v>
      </c>
      <c r="C420" s="136" t="s">
        <v>512</v>
      </c>
      <c r="D420" s="104"/>
    </row>
    <row r="421" spans="1:4" x14ac:dyDescent="0.2">
      <c r="A421" s="135">
        <v>422</v>
      </c>
      <c r="B421" s="112" t="s">
        <v>255</v>
      </c>
      <c r="C421" s="136" t="s">
        <v>512</v>
      </c>
      <c r="D421" s="104"/>
    </row>
    <row r="422" spans="1:4" x14ac:dyDescent="0.2">
      <c r="A422" s="135">
        <v>423</v>
      </c>
      <c r="B422" s="112" t="s">
        <v>256</v>
      </c>
      <c r="C422" s="136" t="s">
        <v>512</v>
      </c>
      <c r="D422" s="104"/>
    </row>
    <row r="423" spans="1:4" x14ac:dyDescent="0.2">
      <c r="A423" s="135">
        <v>424</v>
      </c>
      <c r="B423" s="112" t="s">
        <v>257</v>
      </c>
      <c r="C423" s="136" t="s">
        <v>512</v>
      </c>
      <c r="D423" s="104"/>
    </row>
    <row r="424" spans="1:4" x14ac:dyDescent="0.2">
      <c r="A424" s="135">
        <v>425</v>
      </c>
      <c r="B424" s="112" t="s">
        <v>258</v>
      </c>
      <c r="C424" s="136" t="s">
        <v>513</v>
      </c>
      <c r="D424" s="104"/>
    </row>
    <row r="425" spans="1:4" x14ac:dyDescent="0.2">
      <c r="A425" s="135">
        <v>426</v>
      </c>
      <c r="B425" s="112" t="s">
        <v>132</v>
      </c>
      <c r="C425" s="136" t="s">
        <v>513</v>
      </c>
      <c r="D425" s="104"/>
    </row>
    <row r="426" spans="1:4" x14ac:dyDescent="0.2">
      <c r="A426" s="135">
        <v>427</v>
      </c>
      <c r="B426" s="112" t="s">
        <v>259</v>
      </c>
      <c r="C426" s="136" t="s">
        <v>513</v>
      </c>
      <c r="D426" s="104"/>
    </row>
    <row r="427" spans="1:4" x14ac:dyDescent="0.2">
      <c r="A427" s="135">
        <v>428</v>
      </c>
      <c r="B427" s="112" t="s">
        <v>260</v>
      </c>
      <c r="C427" s="136" t="s">
        <v>261</v>
      </c>
      <c r="D427" s="104"/>
    </row>
    <row r="428" spans="1:4" x14ac:dyDescent="0.2">
      <c r="A428" s="135">
        <v>429</v>
      </c>
      <c r="B428" s="112" t="s">
        <v>262</v>
      </c>
      <c r="C428" s="136" t="s">
        <v>261</v>
      </c>
      <c r="D428" s="104"/>
    </row>
    <row r="429" spans="1:4" x14ac:dyDescent="0.2">
      <c r="A429" s="135">
        <v>430</v>
      </c>
      <c r="B429" s="112" t="s">
        <v>134</v>
      </c>
      <c r="C429" s="136" t="s">
        <v>261</v>
      </c>
      <c r="D429" s="104"/>
    </row>
    <row r="430" spans="1:4" x14ac:dyDescent="0.2">
      <c r="A430" s="135">
        <v>431</v>
      </c>
      <c r="B430" s="112" t="s">
        <v>133</v>
      </c>
      <c r="C430" s="136" t="s">
        <v>261</v>
      </c>
      <c r="D430" s="104"/>
    </row>
    <row r="431" spans="1:4" x14ac:dyDescent="0.2">
      <c r="A431" s="135">
        <v>432</v>
      </c>
      <c r="B431" s="112" t="s">
        <v>132</v>
      </c>
      <c r="C431" s="136" t="s">
        <v>513</v>
      </c>
      <c r="D431" s="104"/>
    </row>
    <row r="432" spans="1:4" x14ac:dyDescent="0.2">
      <c r="A432" s="135">
        <v>434</v>
      </c>
      <c r="B432" s="112" t="s">
        <v>263</v>
      </c>
      <c r="C432" s="136" t="s">
        <v>512</v>
      </c>
      <c r="D432" s="104"/>
    </row>
    <row r="433" spans="1:4" x14ac:dyDescent="0.2">
      <c r="A433" s="135">
        <v>435</v>
      </c>
      <c r="B433" s="112" t="s">
        <v>264</v>
      </c>
      <c r="C433" s="136" t="s">
        <v>513</v>
      </c>
      <c r="D433" s="104"/>
    </row>
    <row r="434" spans="1:4" x14ac:dyDescent="0.2">
      <c r="A434" s="135">
        <v>436</v>
      </c>
      <c r="B434" s="112" t="s">
        <v>265</v>
      </c>
      <c r="C434" s="136" t="s">
        <v>513</v>
      </c>
      <c r="D434" s="104"/>
    </row>
    <row r="435" spans="1:4" x14ac:dyDescent="0.2">
      <c r="A435" s="135">
        <v>437</v>
      </c>
      <c r="B435" s="112" t="s">
        <v>266</v>
      </c>
      <c r="C435" s="136" t="s">
        <v>513</v>
      </c>
      <c r="D435" s="104"/>
    </row>
    <row r="436" spans="1:4" x14ac:dyDescent="0.2">
      <c r="A436" s="135">
        <v>439</v>
      </c>
      <c r="B436" s="112" t="s">
        <v>267</v>
      </c>
      <c r="C436" s="136" t="s">
        <v>513</v>
      </c>
      <c r="D436" s="104"/>
    </row>
    <row r="437" spans="1:4" x14ac:dyDescent="0.2">
      <c r="A437" s="135">
        <v>440</v>
      </c>
      <c r="B437" s="112" t="s">
        <v>268</v>
      </c>
      <c r="C437" s="136" t="s">
        <v>513</v>
      </c>
      <c r="D437" s="104"/>
    </row>
    <row r="438" spans="1:4" x14ac:dyDescent="0.2">
      <c r="A438" s="135">
        <v>441</v>
      </c>
      <c r="B438" s="112" t="s">
        <v>170</v>
      </c>
      <c r="C438" s="136" t="s">
        <v>513</v>
      </c>
      <c r="D438" s="104"/>
    </row>
    <row r="439" spans="1:4" x14ac:dyDescent="0.2">
      <c r="A439" s="135">
        <v>442</v>
      </c>
      <c r="B439" s="112" t="s">
        <v>132</v>
      </c>
      <c r="C439" s="136" t="s">
        <v>512</v>
      </c>
      <c r="D439" s="104"/>
    </row>
    <row r="440" spans="1:4" x14ac:dyDescent="0.2">
      <c r="A440" s="135">
        <v>443</v>
      </c>
      <c r="B440" s="112" t="s">
        <v>206</v>
      </c>
      <c r="C440" s="136" t="s">
        <v>513</v>
      </c>
      <c r="D440" s="104"/>
    </row>
    <row r="441" spans="1:4" x14ac:dyDescent="0.2">
      <c r="A441" s="135">
        <v>444</v>
      </c>
      <c r="B441" s="112" t="s">
        <v>211</v>
      </c>
      <c r="C441" s="136" t="s">
        <v>513</v>
      </c>
      <c r="D441" s="104"/>
    </row>
    <row r="442" spans="1:4" x14ac:dyDescent="0.2">
      <c r="A442" s="135">
        <v>444</v>
      </c>
      <c r="B442" s="112" t="s">
        <v>211</v>
      </c>
      <c r="C442" s="136" t="s">
        <v>512</v>
      </c>
      <c r="D442" s="104"/>
    </row>
    <row r="443" spans="1:4" x14ac:dyDescent="0.2">
      <c r="A443" s="135">
        <v>445</v>
      </c>
      <c r="B443" s="112" t="s">
        <v>269</v>
      </c>
      <c r="C443" s="136" t="s">
        <v>513</v>
      </c>
      <c r="D443" s="104"/>
    </row>
    <row r="444" spans="1:4" x14ac:dyDescent="0.2">
      <c r="A444" s="135">
        <v>446</v>
      </c>
      <c r="B444" s="112" t="s">
        <v>269</v>
      </c>
      <c r="C444" s="136" t="s">
        <v>513</v>
      </c>
      <c r="D444" s="104"/>
    </row>
    <row r="445" spans="1:4" x14ac:dyDescent="0.2">
      <c r="A445" s="135">
        <v>447</v>
      </c>
      <c r="B445" s="112" t="s">
        <v>180</v>
      </c>
      <c r="C445" s="136" t="s">
        <v>513</v>
      </c>
      <c r="D445" s="104"/>
    </row>
    <row r="446" spans="1:4" x14ac:dyDescent="0.2">
      <c r="A446" s="135">
        <v>448</v>
      </c>
      <c r="B446" s="112" t="s">
        <v>180</v>
      </c>
      <c r="C446" s="136" t="s">
        <v>513</v>
      </c>
      <c r="D446" s="104"/>
    </row>
    <row r="447" spans="1:4" x14ac:dyDescent="0.2">
      <c r="A447" s="135">
        <v>449</v>
      </c>
      <c r="B447" s="112" t="s">
        <v>180</v>
      </c>
      <c r="C447" s="136" t="s">
        <v>513</v>
      </c>
      <c r="D447" s="104"/>
    </row>
    <row r="448" spans="1:4" x14ac:dyDescent="0.2">
      <c r="A448" s="135">
        <v>450</v>
      </c>
      <c r="B448" s="112" t="s">
        <v>180</v>
      </c>
      <c r="C448" s="136" t="s">
        <v>513</v>
      </c>
      <c r="D448" s="104"/>
    </row>
    <row r="449" spans="1:4" x14ac:dyDescent="0.2">
      <c r="A449" s="135">
        <v>451</v>
      </c>
      <c r="B449" s="112" t="s">
        <v>180</v>
      </c>
      <c r="C449" s="136" t="s">
        <v>513</v>
      </c>
      <c r="D449" s="104"/>
    </row>
    <row r="450" spans="1:4" x14ac:dyDescent="0.2">
      <c r="A450" s="135">
        <v>452</v>
      </c>
      <c r="B450" s="112" t="s">
        <v>180</v>
      </c>
      <c r="C450" s="136" t="s">
        <v>513</v>
      </c>
      <c r="D450" s="104"/>
    </row>
    <row r="451" spans="1:4" x14ac:dyDescent="0.2">
      <c r="A451" s="135">
        <v>453</v>
      </c>
      <c r="B451" s="112" t="s">
        <v>180</v>
      </c>
      <c r="C451" s="136" t="s">
        <v>513</v>
      </c>
      <c r="D451" s="104"/>
    </row>
    <row r="452" spans="1:4" x14ac:dyDescent="0.2">
      <c r="A452" s="135">
        <v>454</v>
      </c>
      <c r="B452" s="112" t="s">
        <v>180</v>
      </c>
      <c r="C452" s="136" t="s">
        <v>513</v>
      </c>
      <c r="D452" s="104"/>
    </row>
    <row r="453" spans="1:4" x14ac:dyDescent="0.2">
      <c r="A453" s="135">
        <v>455</v>
      </c>
      <c r="B453" s="112" t="s">
        <v>180</v>
      </c>
      <c r="C453" s="136" t="s">
        <v>513</v>
      </c>
      <c r="D453" s="104"/>
    </row>
    <row r="454" spans="1:4" x14ac:dyDescent="0.2">
      <c r="A454" s="135">
        <v>456</v>
      </c>
      <c r="B454" s="112" t="s">
        <v>180</v>
      </c>
      <c r="C454" s="136" t="s">
        <v>513</v>
      </c>
      <c r="D454" s="104"/>
    </row>
    <row r="455" spans="1:4" x14ac:dyDescent="0.2">
      <c r="A455" s="135">
        <v>459</v>
      </c>
      <c r="B455" s="112" t="s">
        <v>180</v>
      </c>
      <c r="C455" s="136" t="s">
        <v>513</v>
      </c>
      <c r="D455" s="104"/>
    </row>
    <row r="456" spans="1:4" x14ac:dyDescent="0.2">
      <c r="A456" s="135">
        <v>460</v>
      </c>
      <c r="B456" s="112" t="s">
        <v>270</v>
      </c>
      <c r="C456" s="136" t="s">
        <v>512</v>
      </c>
      <c r="D456" s="104"/>
    </row>
    <row r="457" spans="1:4" x14ac:dyDescent="0.2">
      <c r="A457" s="135">
        <v>461</v>
      </c>
      <c r="B457" s="112" t="s">
        <v>270</v>
      </c>
      <c r="C457" s="136" t="s">
        <v>512</v>
      </c>
      <c r="D457" s="104"/>
    </row>
    <row r="458" spans="1:4" x14ac:dyDescent="0.2">
      <c r="A458" s="135">
        <v>462</v>
      </c>
      <c r="B458" s="112" t="s">
        <v>271</v>
      </c>
      <c r="C458" s="136" t="s">
        <v>512</v>
      </c>
      <c r="D458" s="104"/>
    </row>
    <row r="459" spans="1:4" x14ac:dyDescent="0.2">
      <c r="A459" s="135">
        <v>463</v>
      </c>
      <c r="B459" s="112" t="s">
        <v>272</v>
      </c>
      <c r="C459" s="136" t="s">
        <v>512</v>
      </c>
      <c r="D459" s="104"/>
    </row>
    <row r="460" spans="1:4" x14ac:dyDescent="0.2">
      <c r="A460" s="135">
        <v>464</v>
      </c>
      <c r="B460" s="112" t="s">
        <v>273</v>
      </c>
      <c r="C460" s="136" t="s">
        <v>513</v>
      </c>
      <c r="D460" s="104"/>
    </row>
    <row r="461" spans="1:4" x14ac:dyDescent="0.2">
      <c r="A461" s="135">
        <v>465</v>
      </c>
      <c r="B461" s="112" t="s">
        <v>274</v>
      </c>
      <c r="C461" s="136" t="s">
        <v>513</v>
      </c>
      <c r="D461" s="104"/>
    </row>
    <row r="462" spans="1:4" x14ac:dyDescent="0.2">
      <c r="A462" s="135">
        <v>466</v>
      </c>
      <c r="B462" s="112" t="s">
        <v>275</v>
      </c>
      <c r="C462" s="136" t="s">
        <v>513</v>
      </c>
      <c r="D462" s="104"/>
    </row>
    <row r="463" spans="1:4" x14ac:dyDescent="0.2">
      <c r="A463" s="135">
        <v>467</v>
      </c>
      <c r="B463" s="112" t="s">
        <v>275</v>
      </c>
      <c r="C463" s="136" t="s">
        <v>513</v>
      </c>
      <c r="D463" s="104"/>
    </row>
    <row r="464" spans="1:4" x14ac:dyDescent="0.2">
      <c r="A464" s="135">
        <v>468</v>
      </c>
      <c r="B464" s="112" t="s">
        <v>275</v>
      </c>
      <c r="C464" s="136" t="s">
        <v>513</v>
      </c>
      <c r="D464" s="104"/>
    </row>
    <row r="465" spans="1:4" x14ac:dyDescent="0.2">
      <c r="A465" s="135">
        <v>469</v>
      </c>
      <c r="B465" s="112" t="s">
        <v>275</v>
      </c>
      <c r="C465" s="136" t="s">
        <v>513</v>
      </c>
      <c r="D465" s="104"/>
    </row>
    <row r="466" spans="1:4" x14ac:dyDescent="0.2">
      <c r="A466" s="135">
        <v>470</v>
      </c>
      <c r="B466" s="112" t="s">
        <v>275</v>
      </c>
      <c r="C466" s="136" t="s">
        <v>513</v>
      </c>
      <c r="D466" s="104"/>
    </row>
    <row r="467" spans="1:4" x14ac:dyDescent="0.2">
      <c r="A467" s="135">
        <v>473</v>
      </c>
      <c r="B467" s="112" t="s">
        <v>276</v>
      </c>
      <c r="C467" s="136" t="s">
        <v>513</v>
      </c>
      <c r="D467" s="104"/>
    </row>
    <row r="468" spans="1:4" x14ac:dyDescent="0.2">
      <c r="A468" s="135">
        <v>474</v>
      </c>
      <c r="B468" s="112" t="s">
        <v>277</v>
      </c>
      <c r="C468" s="136" t="s">
        <v>512</v>
      </c>
      <c r="D468" s="104"/>
    </row>
    <row r="469" spans="1:4" x14ac:dyDescent="0.2">
      <c r="A469" s="135">
        <v>475</v>
      </c>
      <c r="B469" s="112" t="s">
        <v>278</v>
      </c>
      <c r="C469" s="136" t="s">
        <v>513</v>
      </c>
      <c r="D469" s="104"/>
    </row>
    <row r="470" spans="1:4" x14ac:dyDescent="0.2">
      <c r="A470" s="135">
        <v>476</v>
      </c>
      <c r="B470" s="112" t="s">
        <v>279</v>
      </c>
      <c r="C470" s="136" t="s">
        <v>512</v>
      </c>
      <c r="D470" s="104"/>
    </row>
    <row r="471" spans="1:4" x14ac:dyDescent="0.2">
      <c r="A471" s="135">
        <v>477</v>
      </c>
      <c r="B471" s="112" t="s">
        <v>279</v>
      </c>
      <c r="C471" s="136" t="s">
        <v>512</v>
      </c>
      <c r="D471" s="104"/>
    </row>
    <row r="472" spans="1:4" x14ac:dyDescent="0.2">
      <c r="A472" s="135">
        <v>478</v>
      </c>
      <c r="B472" s="112" t="s">
        <v>211</v>
      </c>
      <c r="C472" s="136" t="s">
        <v>513</v>
      </c>
      <c r="D472" s="104"/>
    </row>
    <row r="473" spans="1:4" x14ac:dyDescent="0.2">
      <c r="A473" s="135">
        <v>479</v>
      </c>
      <c r="B473" s="112" t="s">
        <v>267</v>
      </c>
      <c r="C473" s="136" t="s">
        <v>513</v>
      </c>
      <c r="D473" s="104"/>
    </row>
    <row r="474" spans="1:4" x14ac:dyDescent="0.2">
      <c r="A474" s="135">
        <v>480</v>
      </c>
      <c r="B474" s="112" t="s">
        <v>267</v>
      </c>
      <c r="C474" s="136" t="s">
        <v>513</v>
      </c>
      <c r="D474" s="104"/>
    </row>
    <row r="475" spans="1:4" x14ac:dyDescent="0.2">
      <c r="A475" s="135">
        <v>481</v>
      </c>
      <c r="B475" s="112" t="s">
        <v>267</v>
      </c>
      <c r="C475" s="136" t="s">
        <v>513</v>
      </c>
      <c r="D475" s="104"/>
    </row>
    <row r="476" spans="1:4" x14ac:dyDescent="0.2">
      <c r="A476" s="135">
        <v>482</v>
      </c>
      <c r="B476" s="112" t="s">
        <v>280</v>
      </c>
      <c r="C476" s="136" t="s">
        <v>281</v>
      </c>
      <c r="D476" s="104"/>
    </row>
    <row r="477" spans="1:4" x14ac:dyDescent="0.2">
      <c r="A477" s="135">
        <v>483</v>
      </c>
      <c r="B477" s="112" t="s">
        <v>282</v>
      </c>
      <c r="C477" s="136" t="s">
        <v>281</v>
      </c>
      <c r="D477" s="104"/>
    </row>
    <row r="478" spans="1:4" x14ac:dyDescent="0.2">
      <c r="A478" s="135">
        <v>484</v>
      </c>
      <c r="B478" s="112" t="s">
        <v>283</v>
      </c>
      <c r="C478" s="136" t="s">
        <v>281</v>
      </c>
      <c r="D478" s="104"/>
    </row>
    <row r="479" spans="1:4" x14ac:dyDescent="0.2">
      <c r="A479" s="135">
        <v>485</v>
      </c>
      <c r="B479" s="112" t="s">
        <v>284</v>
      </c>
      <c r="C479" s="136" t="s">
        <v>281</v>
      </c>
      <c r="D479" s="104"/>
    </row>
    <row r="480" spans="1:4" x14ac:dyDescent="0.2">
      <c r="A480" s="135">
        <v>486</v>
      </c>
      <c r="B480" s="112" t="s">
        <v>285</v>
      </c>
      <c r="C480" s="136" t="s">
        <v>281</v>
      </c>
      <c r="D480" s="104"/>
    </row>
    <row r="481" spans="1:4" x14ac:dyDescent="0.2">
      <c r="A481" s="135">
        <v>487</v>
      </c>
      <c r="B481" s="112" t="s">
        <v>286</v>
      </c>
      <c r="C481" s="136" t="s">
        <v>281</v>
      </c>
      <c r="D481" s="104"/>
    </row>
    <row r="482" spans="1:4" x14ac:dyDescent="0.2">
      <c r="A482" s="135">
        <v>488</v>
      </c>
      <c r="B482" s="112" t="s">
        <v>287</v>
      </c>
      <c r="C482" s="136" t="s">
        <v>281</v>
      </c>
      <c r="D482" s="104"/>
    </row>
    <row r="483" spans="1:4" x14ac:dyDescent="0.2">
      <c r="A483" s="135">
        <v>489</v>
      </c>
      <c r="B483" s="112" t="s">
        <v>288</v>
      </c>
      <c r="C483" s="136" t="s">
        <v>281</v>
      </c>
      <c r="D483" s="104"/>
    </row>
    <row r="484" spans="1:4" x14ac:dyDescent="0.2">
      <c r="A484" s="135">
        <v>490</v>
      </c>
      <c r="B484" s="112" t="s">
        <v>289</v>
      </c>
      <c r="C484" s="136" t="s">
        <v>281</v>
      </c>
      <c r="D484" s="104"/>
    </row>
    <row r="485" spans="1:4" x14ac:dyDescent="0.2">
      <c r="A485" s="135">
        <v>491</v>
      </c>
      <c r="B485" s="112" t="s">
        <v>290</v>
      </c>
      <c r="C485" s="136" t="s">
        <v>281</v>
      </c>
      <c r="D485" s="104"/>
    </row>
    <row r="486" spans="1:4" x14ac:dyDescent="0.2">
      <c r="A486" s="135">
        <v>492</v>
      </c>
      <c r="B486" s="112" t="s">
        <v>291</v>
      </c>
      <c r="C486" s="136" t="s">
        <v>281</v>
      </c>
      <c r="D486" s="104"/>
    </row>
    <row r="487" spans="1:4" x14ac:dyDescent="0.2">
      <c r="A487" s="135">
        <v>493</v>
      </c>
      <c r="B487" s="112" t="s">
        <v>292</v>
      </c>
      <c r="C487" s="136" t="s">
        <v>281</v>
      </c>
      <c r="D487" s="104"/>
    </row>
    <row r="488" spans="1:4" x14ac:dyDescent="0.2">
      <c r="A488" s="135">
        <v>494</v>
      </c>
      <c r="B488" s="112" t="s">
        <v>293</v>
      </c>
      <c r="C488" s="136" t="s">
        <v>281</v>
      </c>
      <c r="D488" s="104"/>
    </row>
    <row r="489" spans="1:4" x14ac:dyDescent="0.2">
      <c r="A489" s="135">
        <v>495</v>
      </c>
      <c r="B489" s="112" t="s">
        <v>294</v>
      </c>
      <c r="C489" s="136" t="s">
        <v>281</v>
      </c>
      <c r="D489" s="104"/>
    </row>
    <row r="490" spans="1:4" x14ac:dyDescent="0.2">
      <c r="A490" s="135">
        <v>496</v>
      </c>
      <c r="B490" s="112" t="s">
        <v>295</v>
      </c>
      <c r="C490" s="136" t="s">
        <v>281</v>
      </c>
      <c r="D490" s="104"/>
    </row>
    <row r="491" spans="1:4" x14ac:dyDescent="0.2">
      <c r="A491" s="135">
        <v>497</v>
      </c>
      <c r="B491" s="112" t="s">
        <v>296</v>
      </c>
      <c r="C491" s="136" t="s">
        <v>281</v>
      </c>
      <c r="D491" s="104"/>
    </row>
    <row r="492" spans="1:4" x14ac:dyDescent="0.2">
      <c r="A492" s="135">
        <v>498</v>
      </c>
      <c r="B492" s="112" t="s">
        <v>297</v>
      </c>
      <c r="C492" s="136" t="s">
        <v>281</v>
      </c>
      <c r="D492" s="104"/>
    </row>
    <row r="493" spans="1:4" x14ac:dyDescent="0.2">
      <c r="A493" s="135">
        <v>701</v>
      </c>
      <c r="B493" s="112" t="s">
        <v>298</v>
      </c>
      <c r="C493" s="136" t="s">
        <v>512</v>
      </c>
      <c r="D493" s="104"/>
    </row>
    <row r="494" spans="1:4" x14ac:dyDescent="0.2">
      <c r="A494" s="135">
        <v>702</v>
      </c>
      <c r="B494" s="112" t="s">
        <v>298</v>
      </c>
      <c r="C494" s="136" t="s">
        <v>512</v>
      </c>
      <c r="D494" s="104"/>
    </row>
    <row r="495" spans="1:4" x14ac:dyDescent="0.2">
      <c r="A495" s="135">
        <v>703</v>
      </c>
      <c r="B495" s="112" t="s">
        <v>234</v>
      </c>
      <c r="C495" s="136" t="s">
        <v>512</v>
      </c>
      <c r="D495" s="104"/>
    </row>
    <row r="496" spans="1:4" x14ac:dyDescent="0.2">
      <c r="A496" s="135">
        <v>704</v>
      </c>
      <c r="B496" s="112" t="s">
        <v>234</v>
      </c>
      <c r="C496" s="136" t="s">
        <v>512</v>
      </c>
      <c r="D496" s="104"/>
    </row>
    <row r="497" spans="1:4" x14ac:dyDescent="0.2">
      <c r="A497" s="135">
        <v>705</v>
      </c>
      <c r="B497" s="112" t="s">
        <v>234</v>
      </c>
      <c r="C497" s="136" t="s">
        <v>512</v>
      </c>
      <c r="D497" s="104"/>
    </row>
    <row r="498" spans="1:4" x14ac:dyDescent="0.2">
      <c r="A498" s="135">
        <v>706</v>
      </c>
      <c r="B498" s="112" t="s">
        <v>234</v>
      </c>
      <c r="C498" s="136" t="s">
        <v>512</v>
      </c>
      <c r="D498" s="104"/>
    </row>
    <row r="499" spans="1:4" x14ac:dyDescent="0.2">
      <c r="A499" s="135">
        <v>707</v>
      </c>
      <c r="B499" s="112" t="s">
        <v>234</v>
      </c>
      <c r="C499" s="136" t="s">
        <v>512</v>
      </c>
      <c r="D499" s="104"/>
    </row>
    <row r="500" spans="1:4" x14ac:dyDescent="0.2">
      <c r="A500" s="135">
        <v>708</v>
      </c>
      <c r="B500" s="112" t="s">
        <v>234</v>
      </c>
      <c r="C500" s="136" t="s">
        <v>512</v>
      </c>
      <c r="D500" s="104"/>
    </row>
    <row r="501" spans="1:4" x14ac:dyDescent="0.2">
      <c r="A501" s="135">
        <v>709</v>
      </c>
      <c r="B501" s="112" t="s">
        <v>234</v>
      </c>
      <c r="C501" s="136" t="s">
        <v>512</v>
      </c>
      <c r="D501" s="104"/>
    </row>
    <row r="502" spans="1:4" x14ac:dyDescent="0.2">
      <c r="A502" s="135">
        <v>710</v>
      </c>
      <c r="B502" s="112" t="s">
        <v>234</v>
      </c>
      <c r="C502" s="136" t="s">
        <v>512</v>
      </c>
      <c r="D502" s="104"/>
    </row>
    <row r="503" spans="1:4" x14ac:dyDescent="0.2">
      <c r="A503" s="135">
        <v>711</v>
      </c>
      <c r="B503" s="112" t="s">
        <v>234</v>
      </c>
      <c r="C503" s="136" t="s">
        <v>512</v>
      </c>
      <c r="D503" s="104"/>
    </row>
    <row r="504" spans="1:4" x14ac:dyDescent="0.2">
      <c r="A504" s="135">
        <v>712</v>
      </c>
      <c r="B504" s="112" t="s">
        <v>299</v>
      </c>
      <c r="C504" s="136" t="s">
        <v>512</v>
      </c>
      <c r="D504" s="104"/>
    </row>
    <row r="505" spans="1:4" x14ac:dyDescent="0.2">
      <c r="A505" s="135">
        <v>713</v>
      </c>
      <c r="B505" s="112" t="s">
        <v>299</v>
      </c>
      <c r="C505" s="136" t="s">
        <v>512</v>
      </c>
      <c r="D505" s="104"/>
    </row>
    <row r="506" spans="1:4" x14ac:dyDescent="0.2">
      <c r="A506" s="135">
        <v>714</v>
      </c>
      <c r="B506" s="112" t="s">
        <v>299</v>
      </c>
      <c r="C506" s="136" t="s">
        <v>512</v>
      </c>
      <c r="D506" s="104"/>
    </row>
    <row r="507" spans="1:4" x14ac:dyDescent="0.2">
      <c r="A507" s="135">
        <v>715</v>
      </c>
      <c r="B507" s="112" t="s">
        <v>299</v>
      </c>
      <c r="C507" s="136" t="s">
        <v>512</v>
      </c>
      <c r="D507" s="104"/>
    </row>
    <row r="508" spans="1:4" x14ac:dyDescent="0.2">
      <c r="A508" s="135">
        <v>716</v>
      </c>
      <c r="B508" s="112" t="s">
        <v>300</v>
      </c>
      <c r="C508" s="136" t="s">
        <v>512</v>
      </c>
      <c r="D508" s="104"/>
    </row>
    <row r="509" spans="1:4" x14ac:dyDescent="0.2">
      <c r="A509" s="135">
        <v>717</v>
      </c>
      <c r="B509" s="112" t="s">
        <v>300</v>
      </c>
      <c r="C509" s="136" t="s">
        <v>512</v>
      </c>
      <c r="D509" s="104"/>
    </row>
    <row r="510" spans="1:4" x14ac:dyDescent="0.2">
      <c r="A510" s="135">
        <v>718</v>
      </c>
      <c r="B510" s="112" t="s">
        <v>301</v>
      </c>
      <c r="C510" s="136" t="s">
        <v>512</v>
      </c>
      <c r="D510" s="104"/>
    </row>
    <row r="511" spans="1:4" x14ac:dyDescent="0.2">
      <c r="A511" s="135">
        <v>719</v>
      </c>
      <c r="B511" s="112" t="s">
        <v>301</v>
      </c>
      <c r="C511" s="136" t="s">
        <v>512</v>
      </c>
      <c r="D511" s="104"/>
    </row>
    <row r="512" spans="1:4" x14ac:dyDescent="0.2">
      <c r="A512" s="135">
        <v>720</v>
      </c>
      <c r="B512" s="112" t="s">
        <v>167</v>
      </c>
      <c r="C512" s="136" t="s">
        <v>513</v>
      </c>
      <c r="D512" s="104"/>
    </row>
    <row r="513" spans="1:4" x14ac:dyDescent="0.2">
      <c r="A513" s="135">
        <v>721</v>
      </c>
      <c r="B513" s="112" t="s">
        <v>302</v>
      </c>
      <c r="C513" s="136" t="s">
        <v>513</v>
      </c>
      <c r="D513" s="104"/>
    </row>
    <row r="514" spans="1:4" x14ac:dyDescent="0.2">
      <c r="A514" s="135">
        <v>722</v>
      </c>
      <c r="B514" s="112" t="s">
        <v>302</v>
      </c>
      <c r="C514" s="136" t="s">
        <v>513</v>
      </c>
      <c r="D514" s="104"/>
    </row>
    <row r="515" spans="1:4" x14ac:dyDescent="0.2">
      <c r="A515" s="135">
        <v>723</v>
      </c>
      <c r="B515" s="112" t="s">
        <v>302</v>
      </c>
      <c r="C515" s="136" t="s">
        <v>513</v>
      </c>
      <c r="D515" s="104"/>
    </row>
    <row r="516" spans="1:4" x14ac:dyDescent="0.2">
      <c r="A516" s="135">
        <v>724</v>
      </c>
      <c r="B516" s="112" t="s">
        <v>302</v>
      </c>
      <c r="C516" s="136" t="s">
        <v>513</v>
      </c>
      <c r="D516" s="104"/>
    </row>
    <row r="517" spans="1:4" x14ac:dyDescent="0.2">
      <c r="A517" s="135">
        <v>725</v>
      </c>
      <c r="B517" s="112" t="s">
        <v>302</v>
      </c>
      <c r="C517" s="136" t="s">
        <v>513</v>
      </c>
      <c r="D517" s="104"/>
    </row>
    <row r="518" spans="1:4" x14ac:dyDescent="0.2">
      <c r="A518" s="135">
        <v>726</v>
      </c>
      <c r="B518" s="112" t="s">
        <v>302</v>
      </c>
      <c r="C518" s="136" t="s">
        <v>513</v>
      </c>
      <c r="D518" s="104"/>
    </row>
    <row r="519" spans="1:4" x14ac:dyDescent="0.2">
      <c r="A519" s="135">
        <v>727</v>
      </c>
      <c r="B519" s="112" t="s">
        <v>302</v>
      </c>
      <c r="C519" s="136" t="s">
        <v>513</v>
      </c>
      <c r="D519" s="104"/>
    </row>
    <row r="520" spans="1:4" x14ac:dyDescent="0.2">
      <c r="A520" s="135">
        <v>728</v>
      </c>
      <c r="B520" s="112" t="s">
        <v>303</v>
      </c>
      <c r="C520" s="136" t="s">
        <v>513</v>
      </c>
      <c r="D520" s="104"/>
    </row>
    <row r="521" spans="1:4" x14ac:dyDescent="0.2">
      <c r="A521" s="135">
        <v>729</v>
      </c>
      <c r="B521" s="112" t="s">
        <v>302</v>
      </c>
      <c r="C521" s="136" t="s">
        <v>513</v>
      </c>
      <c r="D521" s="104"/>
    </row>
    <row r="522" spans="1:4" x14ac:dyDescent="0.2">
      <c r="A522" s="135">
        <v>730</v>
      </c>
      <c r="B522" s="112" t="s">
        <v>303</v>
      </c>
      <c r="C522" s="136" t="s">
        <v>513</v>
      </c>
      <c r="D522" s="104"/>
    </row>
    <row r="523" spans="1:4" x14ac:dyDescent="0.2">
      <c r="A523" s="135">
        <v>731</v>
      </c>
      <c r="B523" s="112" t="s">
        <v>302</v>
      </c>
      <c r="C523" s="136" t="s">
        <v>513</v>
      </c>
      <c r="D523" s="104"/>
    </row>
    <row r="524" spans="1:4" x14ac:dyDescent="0.2">
      <c r="A524" s="135">
        <v>732</v>
      </c>
      <c r="B524" s="112" t="s">
        <v>303</v>
      </c>
      <c r="C524" s="136" t="s">
        <v>513</v>
      </c>
      <c r="D524" s="104"/>
    </row>
    <row r="525" spans="1:4" x14ac:dyDescent="0.2">
      <c r="A525" s="135">
        <v>733</v>
      </c>
      <c r="B525" s="112" t="s">
        <v>302</v>
      </c>
      <c r="C525" s="136" t="s">
        <v>513</v>
      </c>
      <c r="D525" s="104"/>
    </row>
    <row r="526" spans="1:4" x14ac:dyDescent="0.2">
      <c r="A526" s="135">
        <v>734</v>
      </c>
      <c r="B526" s="112" t="s">
        <v>303</v>
      </c>
      <c r="C526" s="136" t="s">
        <v>513</v>
      </c>
      <c r="D526" s="104"/>
    </row>
    <row r="527" spans="1:4" x14ac:dyDescent="0.2">
      <c r="A527" s="135">
        <v>735</v>
      </c>
      <c r="B527" s="112" t="s">
        <v>302</v>
      </c>
      <c r="C527" s="136" t="s">
        <v>513</v>
      </c>
      <c r="D527" s="104"/>
    </row>
    <row r="528" spans="1:4" x14ac:dyDescent="0.2">
      <c r="A528" s="135">
        <v>736</v>
      </c>
      <c r="B528" s="112" t="s">
        <v>303</v>
      </c>
      <c r="C528" s="136" t="s">
        <v>513</v>
      </c>
      <c r="D528" s="104"/>
    </row>
    <row r="529" spans="1:4" x14ac:dyDescent="0.2">
      <c r="A529" s="135">
        <v>737</v>
      </c>
      <c r="B529" s="112" t="s">
        <v>302</v>
      </c>
      <c r="C529" s="136" t="s">
        <v>513</v>
      </c>
      <c r="D529" s="104"/>
    </row>
    <row r="530" spans="1:4" x14ac:dyDescent="0.2">
      <c r="A530" s="135">
        <v>738</v>
      </c>
      <c r="B530" s="112" t="s">
        <v>303</v>
      </c>
      <c r="C530" s="136" t="s">
        <v>513</v>
      </c>
      <c r="D530" s="104"/>
    </row>
    <row r="531" spans="1:4" x14ac:dyDescent="0.2">
      <c r="A531" s="135">
        <v>739</v>
      </c>
      <c r="B531" s="112" t="s">
        <v>302</v>
      </c>
      <c r="C531" s="136" t="s">
        <v>513</v>
      </c>
      <c r="D531" s="104"/>
    </row>
    <row r="532" spans="1:4" x14ac:dyDescent="0.2">
      <c r="A532" s="135">
        <v>740</v>
      </c>
      <c r="B532" s="112" t="s">
        <v>303</v>
      </c>
      <c r="C532" s="136" t="s">
        <v>513</v>
      </c>
      <c r="D532" s="104"/>
    </row>
    <row r="533" spans="1:4" x14ac:dyDescent="0.2">
      <c r="A533" s="135">
        <v>741</v>
      </c>
      <c r="B533" s="112" t="s">
        <v>302</v>
      </c>
      <c r="C533" s="136" t="s">
        <v>513</v>
      </c>
      <c r="D533" s="104"/>
    </row>
    <row r="534" spans="1:4" x14ac:dyDescent="0.2">
      <c r="A534" s="135">
        <v>742</v>
      </c>
      <c r="B534" s="112" t="s">
        <v>303</v>
      </c>
      <c r="C534" s="136" t="s">
        <v>513</v>
      </c>
      <c r="D534" s="104"/>
    </row>
    <row r="535" spans="1:4" x14ac:dyDescent="0.2">
      <c r="A535" s="135">
        <v>743</v>
      </c>
      <c r="B535" s="112" t="s">
        <v>302</v>
      </c>
      <c r="C535" s="136" t="s">
        <v>513</v>
      </c>
      <c r="D535" s="104"/>
    </row>
    <row r="536" spans="1:4" x14ac:dyDescent="0.2">
      <c r="A536" s="135">
        <v>744</v>
      </c>
      <c r="B536" s="112" t="s">
        <v>303</v>
      </c>
      <c r="C536" s="136" t="s">
        <v>513</v>
      </c>
      <c r="D536" s="104"/>
    </row>
    <row r="537" spans="1:4" x14ac:dyDescent="0.2">
      <c r="A537" s="135">
        <v>745</v>
      </c>
      <c r="B537" s="112" t="s">
        <v>302</v>
      </c>
      <c r="C537" s="136" t="s">
        <v>513</v>
      </c>
      <c r="D537" s="104"/>
    </row>
    <row r="538" spans="1:4" x14ac:dyDescent="0.2">
      <c r="A538" s="135">
        <v>746</v>
      </c>
      <c r="B538" s="112" t="s">
        <v>303</v>
      </c>
      <c r="C538" s="136" t="s">
        <v>513</v>
      </c>
      <c r="D538" s="104"/>
    </row>
    <row r="539" spans="1:4" x14ac:dyDescent="0.2">
      <c r="A539" s="135">
        <v>747</v>
      </c>
      <c r="B539" s="112" t="s">
        <v>302</v>
      </c>
      <c r="C539" s="136" t="s">
        <v>513</v>
      </c>
      <c r="D539" s="104"/>
    </row>
    <row r="540" spans="1:4" x14ac:dyDescent="0.2">
      <c r="A540" s="135">
        <v>748</v>
      </c>
      <c r="B540" s="112" t="s">
        <v>302</v>
      </c>
      <c r="C540" s="136" t="s">
        <v>513</v>
      </c>
      <c r="D540" s="104"/>
    </row>
    <row r="541" spans="1:4" x14ac:dyDescent="0.2">
      <c r="A541" s="135">
        <v>749</v>
      </c>
      <c r="B541" s="112" t="s">
        <v>303</v>
      </c>
      <c r="C541" s="136" t="s">
        <v>513</v>
      </c>
      <c r="D541" s="104"/>
    </row>
    <row r="542" spans="1:4" x14ac:dyDescent="0.2">
      <c r="A542" s="135">
        <v>752</v>
      </c>
      <c r="B542" s="112" t="s">
        <v>302</v>
      </c>
      <c r="C542" s="136" t="s">
        <v>513</v>
      </c>
      <c r="D542" s="104"/>
    </row>
    <row r="543" spans="1:4" x14ac:dyDescent="0.2">
      <c r="A543" s="135">
        <v>753</v>
      </c>
      <c r="B543" s="112" t="s">
        <v>304</v>
      </c>
      <c r="C543" s="136" t="s">
        <v>513</v>
      </c>
      <c r="D543" s="104"/>
    </row>
    <row r="544" spans="1:4" x14ac:dyDescent="0.2">
      <c r="A544" s="135">
        <v>754</v>
      </c>
      <c r="B544" s="112" t="s">
        <v>302</v>
      </c>
      <c r="C544" s="136" t="s">
        <v>513</v>
      </c>
      <c r="D544" s="104"/>
    </row>
    <row r="545" spans="1:4" x14ac:dyDescent="0.2">
      <c r="A545" s="135">
        <v>755</v>
      </c>
      <c r="B545" s="112" t="s">
        <v>304</v>
      </c>
      <c r="C545" s="136" t="s">
        <v>513</v>
      </c>
      <c r="D545" s="104"/>
    </row>
    <row r="546" spans="1:4" x14ac:dyDescent="0.2">
      <c r="A546" s="135">
        <v>756</v>
      </c>
      <c r="B546" s="112" t="s">
        <v>302</v>
      </c>
      <c r="C546" s="136" t="s">
        <v>513</v>
      </c>
      <c r="D546" s="104"/>
    </row>
    <row r="547" spans="1:4" x14ac:dyDescent="0.2">
      <c r="A547" s="135">
        <v>757</v>
      </c>
      <c r="B547" s="112" t="s">
        <v>304</v>
      </c>
      <c r="C547" s="136" t="s">
        <v>513</v>
      </c>
      <c r="D547" s="104"/>
    </row>
    <row r="548" spans="1:4" x14ac:dyDescent="0.2">
      <c r="A548" s="135">
        <v>758</v>
      </c>
      <c r="B548" s="112" t="s">
        <v>302</v>
      </c>
      <c r="C548" s="136" t="s">
        <v>513</v>
      </c>
      <c r="D548" s="104"/>
    </row>
    <row r="549" spans="1:4" x14ac:dyDescent="0.2">
      <c r="A549" s="135">
        <v>759</v>
      </c>
      <c r="B549" s="112" t="s">
        <v>304</v>
      </c>
      <c r="C549" s="136" t="s">
        <v>513</v>
      </c>
      <c r="D549" s="104"/>
    </row>
    <row r="550" spans="1:4" x14ac:dyDescent="0.2">
      <c r="A550" s="135">
        <v>760</v>
      </c>
      <c r="B550" s="112" t="s">
        <v>302</v>
      </c>
      <c r="C550" s="136" t="s">
        <v>513</v>
      </c>
      <c r="D550" s="104"/>
    </row>
    <row r="551" spans="1:4" x14ac:dyDescent="0.2">
      <c r="A551" s="135">
        <v>761</v>
      </c>
      <c r="B551" s="112" t="s">
        <v>304</v>
      </c>
      <c r="C551" s="136" t="s">
        <v>513</v>
      </c>
      <c r="D551" s="104"/>
    </row>
    <row r="552" spans="1:4" x14ac:dyDescent="0.2">
      <c r="A552" s="135">
        <v>762</v>
      </c>
      <c r="B552" s="112" t="s">
        <v>302</v>
      </c>
      <c r="C552" s="136" t="s">
        <v>513</v>
      </c>
      <c r="D552" s="104"/>
    </row>
    <row r="553" spans="1:4" x14ac:dyDescent="0.2">
      <c r="A553" s="135">
        <v>763</v>
      </c>
      <c r="B553" s="112" t="s">
        <v>304</v>
      </c>
      <c r="C553" s="136" t="s">
        <v>513</v>
      </c>
      <c r="D553" s="104"/>
    </row>
    <row r="554" spans="1:4" x14ac:dyDescent="0.2">
      <c r="A554" s="135">
        <v>764</v>
      </c>
      <c r="B554" s="112" t="s">
        <v>302</v>
      </c>
      <c r="C554" s="136" t="s">
        <v>513</v>
      </c>
      <c r="D554" s="104"/>
    </row>
    <row r="555" spans="1:4" x14ac:dyDescent="0.2">
      <c r="A555" s="135">
        <v>765</v>
      </c>
      <c r="B555" s="112" t="s">
        <v>304</v>
      </c>
      <c r="C555" s="136" t="s">
        <v>513</v>
      </c>
      <c r="D555" s="104"/>
    </row>
    <row r="556" spans="1:4" x14ac:dyDescent="0.2">
      <c r="A556" s="135">
        <v>766</v>
      </c>
      <c r="B556" s="112" t="s">
        <v>302</v>
      </c>
      <c r="C556" s="136" t="s">
        <v>513</v>
      </c>
      <c r="D556" s="104"/>
    </row>
    <row r="557" spans="1:4" x14ac:dyDescent="0.2">
      <c r="A557" s="135">
        <v>767</v>
      </c>
      <c r="B557" s="112" t="s">
        <v>304</v>
      </c>
      <c r="C557" s="136" t="s">
        <v>513</v>
      </c>
      <c r="D557" s="104"/>
    </row>
    <row r="558" spans="1:4" x14ac:dyDescent="0.2">
      <c r="A558" s="135">
        <v>768</v>
      </c>
      <c r="B558" s="112" t="s">
        <v>302</v>
      </c>
      <c r="C558" s="136" t="s">
        <v>513</v>
      </c>
      <c r="D558" s="104"/>
    </row>
    <row r="559" spans="1:4" x14ac:dyDescent="0.2">
      <c r="A559" s="135">
        <v>769</v>
      </c>
      <c r="B559" s="112" t="s">
        <v>304</v>
      </c>
      <c r="C559" s="136" t="s">
        <v>513</v>
      </c>
      <c r="D559" s="104"/>
    </row>
    <row r="560" spans="1:4" x14ac:dyDescent="0.2">
      <c r="A560" s="135">
        <v>770</v>
      </c>
      <c r="B560" s="112" t="s">
        <v>305</v>
      </c>
      <c r="C560" s="136" t="s">
        <v>513</v>
      </c>
      <c r="D560" s="104"/>
    </row>
    <row r="561" spans="1:4" x14ac:dyDescent="0.2">
      <c r="A561" s="135">
        <v>775</v>
      </c>
      <c r="B561" s="112" t="s">
        <v>306</v>
      </c>
      <c r="C561" s="136" t="s">
        <v>513</v>
      </c>
      <c r="D561" s="104"/>
    </row>
    <row r="562" spans="1:4" x14ac:dyDescent="0.2">
      <c r="A562" s="135">
        <v>776</v>
      </c>
      <c r="B562" s="112" t="s">
        <v>306</v>
      </c>
      <c r="C562" s="136" t="s">
        <v>513</v>
      </c>
      <c r="D562" s="104"/>
    </row>
    <row r="563" spans="1:4" x14ac:dyDescent="0.2">
      <c r="A563" s="135">
        <v>781</v>
      </c>
      <c r="B563" s="112" t="s">
        <v>302</v>
      </c>
      <c r="C563" s="136" t="s">
        <v>512</v>
      </c>
      <c r="D563" s="104"/>
    </row>
    <row r="564" spans="1:4" x14ac:dyDescent="0.2">
      <c r="A564" s="135">
        <v>782</v>
      </c>
      <c r="B564" s="112" t="s">
        <v>302</v>
      </c>
      <c r="C564" s="136" t="s">
        <v>513</v>
      </c>
      <c r="D564" s="104"/>
    </row>
    <row r="565" spans="1:4" x14ac:dyDescent="0.2">
      <c r="A565" s="135">
        <v>783</v>
      </c>
      <c r="B565" s="112" t="s">
        <v>302</v>
      </c>
      <c r="C565" s="136" t="s">
        <v>513</v>
      </c>
      <c r="D565" s="104"/>
    </row>
    <row r="566" spans="1:4" x14ac:dyDescent="0.2">
      <c r="A566" s="135">
        <v>784</v>
      </c>
      <c r="B566" s="112" t="s">
        <v>302</v>
      </c>
      <c r="C566" s="136" t="s">
        <v>513</v>
      </c>
      <c r="D566" s="104"/>
    </row>
    <row r="567" spans="1:4" x14ac:dyDescent="0.2">
      <c r="A567" s="135">
        <v>785</v>
      </c>
      <c r="B567" s="112" t="s">
        <v>302</v>
      </c>
      <c r="C567" s="136" t="s">
        <v>513</v>
      </c>
      <c r="D567" s="104"/>
    </row>
    <row r="568" spans="1:4" x14ac:dyDescent="0.2">
      <c r="A568" s="135">
        <v>786</v>
      </c>
      <c r="B568" s="112" t="s">
        <v>302</v>
      </c>
      <c r="C568" s="136" t="s">
        <v>513</v>
      </c>
      <c r="D568" s="104"/>
    </row>
    <row r="569" spans="1:4" x14ac:dyDescent="0.2">
      <c r="A569" s="135">
        <v>787</v>
      </c>
      <c r="B569" s="112" t="s">
        <v>307</v>
      </c>
      <c r="C569" s="136" t="s">
        <v>513</v>
      </c>
      <c r="D569" s="104"/>
    </row>
    <row r="570" spans="1:4" x14ac:dyDescent="0.2">
      <c r="A570" s="135">
        <v>788</v>
      </c>
      <c r="B570" s="112" t="s">
        <v>308</v>
      </c>
      <c r="C570" s="136" t="s">
        <v>513</v>
      </c>
      <c r="D570" s="104"/>
    </row>
    <row r="571" spans="1:4" x14ac:dyDescent="0.2">
      <c r="A571" s="135">
        <v>789</v>
      </c>
      <c r="B571" s="112" t="s">
        <v>309</v>
      </c>
      <c r="C571" s="136" t="s">
        <v>513</v>
      </c>
      <c r="D571" s="104"/>
    </row>
    <row r="572" spans="1:4" x14ac:dyDescent="0.2">
      <c r="A572" s="135">
        <v>790</v>
      </c>
      <c r="B572" s="112" t="s">
        <v>310</v>
      </c>
      <c r="C572" s="136" t="s">
        <v>513</v>
      </c>
      <c r="D572" s="104"/>
    </row>
    <row r="573" spans="1:4" x14ac:dyDescent="0.2">
      <c r="A573" s="135">
        <v>791</v>
      </c>
      <c r="B573" s="112" t="s">
        <v>311</v>
      </c>
      <c r="C573" s="136" t="s">
        <v>513</v>
      </c>
      <c r="D573" s="104"/>
    </row>
    <row r="574" spans="1:4" x14ac:dyDescent="0.2">
      <c r="A574" s="135">
        <v>792</v>
      </c>
      <c r="B574" s="112" t="s">
        <v>312</v>
      </c>
      <c r="C574" s="136" t="s">
        <v>513</v>
      </c>
      <c r="D574" s="104"/>
    </row>
    <row r="575" spans="1:4" x14ac:dyDescent="0.2">
      <c r="A575" s="135">
        <v>793</v>
      </c>
      <c r="B575" s="112" t="s">
        <v>302</v>
      </c>
      <c r="C575" s="136" t="s">
        <v>513</v>
      </c>
      <c r="D575" s="104"/>
    </row>
    <row r="576" spans="1:4" x14ac:dyDescent="0.2">
      <c r="A576" s="135">
        <v>794</v>
      </c>
      <c r="B576" s="112" t="s">
        <v>303</v>
      </c>
      <c r="C576" s="136" t="s">
        <v>513</v>
      </c>
      <c r="D576" s="104"/>
    </row>
    <row r="577" spans="1:4" x14ac:dyDescent="0.2">
      <c r="A577" s="135">
        <v>801</v>
      </c>
      <c r="B577" s="112" t="s">
        <v>231</v>
      </c>
      <c r="C577" s="136" t="s">
        <v>513</v>
      </c>
      <c r="D577" s="104"/>
    </row>
    <row r="578" spans="1:4" x14ac:dyDescent="0.2">
      <c r="A578" s="135">
        <v>802</v>
      </c>
      <c r="B578" s="112" t="s">
        <v>313</v>
      </c>
      <c r="C578" s="136" t="s">
        <v>513</v>
      </c>
      <c r="D578" s="104"/>
    </row>
    <row r="579" spans="1:4" x14ac:dyDescent="0.2">
      <c r="A579" s="135">
        <v>803</v>
      </c>
      <c r="B579" s="112" t="s">
        <v>314</v>
      </c>
      <c r="C579" s="136" t="s">
        <v>512</v>
      </c>
      <c r="D579" s="104"/>
    </row>
    <row r="580" spans="1:4" x14ac:dyDescent="0.2">
      <c r="A580" s="135">
        <v>804</v>
      </c>
      <c r="B580" s="112" t="s">
        <v>313</v>
      </c>
      <c r="C580" s="136" t="s">
        <v>513</v>
      </c>
      <c r="D580" s="104"/>
    </row>
    <row r="581" spans="1:4" x14ac:dyDescent="0.2">
      <c r="A581" s="135">
        <v>805</v>
      </c>
      <c r="B581" s="112" t="s">
        <v>314</v>
      </c>
      <c r="C581" s="136" t="s">
        <v>512</v>
      </c>
      <c r="D581" s="104"/>
    </row>
    <row r="582" spans="1:4" x14ac:dyDescent="0.2">
      <c r="A582" s="135">
        <v>806</v>
      </c>
      <c r="B582" s="112" t="s">
        <v>313</v>
      </c>
      <c r="C582" s="136" t="s">
        <v>513</v>
      </c>
      <c r="D582" s="104"/>
    </row>
    <row r="583" spans="1:4" x14ac:dyDescent="0.2">
      <c r="A583" s="135">
        <v>807</v>
      </c>
      <c r="B583" s="112" t="s">
        <v>314</v>
      </c>
      <c r="C583" s="136" t="s">
        <v>512</v>
      </c>
      <c r="D583" s="104"/>
    </row>
    <row r="584" spans="1:4" x14ac:dyDescent="0.2">
      <c r="A584" s="135">
        <v>808</v>
      </c>
      <c r="B584" s="112" t="s">
        <v>313</v>
      </c>
      <c r="C584" s="136" t="s">
        <v>513</v>
      </c>
      <c r="D584" s="104"/>
    </row>
    <row r="585" spans="1:4" x14ac:dyDescent="0.2">
      <c r="A585" s="135">
        <v>809</v>
      </c>
      <c r="B585" s="112" t="s">
        <v>314</v>
      </c>
      <c r="C585" s="136" t="s">
        <v>512</v>
      </c>
      <c r="D585" s="104"/>
    </row>
    <row r="586" spans="1:4" x14ac:dyDescent="0.2">
      <c r="A586" s="135">
        <v>810</v>
      </c>
      <c r="B586" s="112" t="s">
        <v>313</v>
      </c>
      <c r="C586" s="136" t="s">
        <v>513</v>
      </c>
      <c r="D586" s="104"/>
    </row>
    <row r="587" spans="1:4" x14ac:dyDescent="0.2">
      <c r="A587" s="135">
        <v>811</v>
      </c>
      <c r="B587" s="112" t="s">
        <v>314</v>
      </c>
      <c r="C587" s="136" t="s">
        <v>512</v>
      </c>
      <c r="D587" s="104"/>
    </row>
    <row r="588" spans="1:4" x14ac:dyDescent="0.2">
      <c r="A588" s="135">
        <v>812</v>
      </c>
      <c r="B588" s="112" t="s">
        <v>313</v>
      </c>
      <c r="C588" s="136" t="s">
        <v>513</v>
      </c>
      <c r="D588" s="104"/>
    </row>
    <row r="589" spans="1:4" x14ac:dyDescent="0.2">
      <c r="A589" s="135">
        <v>813</v>
      </c>
      <c r="B589" s="112" t="s">
        <v>314</v>
      </c>
      <c r="C589" s="136" t="s">
        <v>512</v>
      </c>
      <c r="D589" s="104"/>
    </row>
    <row r="590" spans="1:4" x14ac:dyDescent="0.2">
      <c r="A590" s="135">
        <v>814</v>
      </c>
      <c r="B590" s="112" t="s">
        <v>313</v>
      </c>
      <c r="C590" s="136" t="s">
        <v>513</v>
      </c>
      <c r="D590" s="104"/>
    </row>
    <row r="591" spans="1:4" x14ac:dyDescent="0.2">
      <c r="A591" s="135">
        <v>815</v>
      </c>
      <c r="B591" s="112" t="s">
        <v>314</v>
      </c>
      <c r="C591" s="136" t="s">
        <v>512</v>
      </c>
      <c r="D591" s="104"/>
    </row>
    <row r="592" spans="1:4" x14ac:dyDescent="0.2">
      <c r="A592" s="135">
        <v>816</v>
      </c>
      <c r="B592" s="112" t="s">
        <v>313</v>
      </c>
      <c r="C592" s="136" t="s">
        <v>513</v>
      </c>
      <c r="D592" s="104"/>
    </row>
    <row r="593" spans="1:4" x14ac:dyDescent="0.2">
      <c r="A593" s="135">
        <v>817</v>
      </c>
      <c r="B593" s="112" t="s">
        <v>314</v>
      </c>
      <c r="C593" s="136" t="s">
        <v>512</v>
      </c>
      <c r="D593" s="104"/>
    </row>
    <row r="594" spans="1:4" x14ac:dyDescent="0.2">
      <c r="A594" s="135">
        <v>818</v>
      </c>
      <c r="B594" s="112" t="s">
        <v>313</v>
      </c>
      <c r="C594" s="136" t="s">
        <v>513</v>
      </c>
      <c r="D594" s="104"/>
    </row>
    <row r="595" spans="1:4" x14ac:dyDescent="0.2">
      <c r="A595" s="135">
        <v>819</v>
      </c>
      <c r="B595" s="112" t="s">
        <v>314</v>
      </c>
      <c r="C595" s="136" t="s">
        <v>512</v>
      </c>
      <c r="D595" s="104"/>
    </row>
    <row r="596" spans="1:4" x14ac:dyDescent="0.2">
      <c r="A596" s="135">
        <v>820</v>
      </c>
      <c r="B596" s="112" t="s">
        <v>313</v>
      </c>
      <c r="C596" s="136" t="s">
        <v>513</v>
      </c>
      <c r="D596" s="104"/>
    </row>
    <row r="597" spans="1:4" x14ac:dyDescent="0.2">
      <c r="A597" s="135">
        <v>821</v>
      </c>
      <c r="B597" s="112" t="s">
        <v>314</v>
      </c>
      <c r="C597" s="136" t="s">
        <v>512</v>
      </c>
      <c r="D597" s="104"/>
    </row>
    <row r="598" spans="1:4" x14ac:dyDescent="0.2">
      <c r="A598" s="135">
        <v>822</v>
      </c>
      <c r="B598" s="112" t="s">
        <v>313</v>
      </c>
      <c r="C598" s="136" t="s">
        <v>513</v>
      </c>
      <c r="D598" s="104"/>
    </row>
    <row r="599" spans="1:4" x14ac:dyDescent="0.2">
      <c r="A599" s="135">
        <v>823</v>
      </c>
      <c r="B599" s="112" t="s">
        <v>314</v>
      </c>
      <c r="C599" s="136" t="s">
        <v>512</v>
      </c>
      <c r="D599" s="104"/>
    </row>
    <row r="600" spans="1:4" x14ac:dyDescent="0.2">
      <c r="A600" s="135">
        <v>824</v>
      </c>
      <c r="B600" s="112" t="s">
        <v>313</v>
      </c>
      <c r="C600" s="136" t="s">
        <v>513</v>
      </c>
      <c r="D600" s="104"/>
    </row>
    <row r="601" spans="1:4" x14ac:dyDescent="0.2">
      <c r="A601" s="135">
        <v>825</v>
      </c>
      <c r="B601" s="112" t="s">
        <v>314</v>
      </c>
      <c r="C601" s="136" t="s">
        <v>512</v>
      </c>
      <c r="D601" s="104"/>
    </row>
    <row r="602" spans="1:4" x14ac:dyDescent="0.2">
      <c r="A602" s="135">
        <v>826</v>
      </c>
      <c r="B602" s="112" t="s">
        <v>313</v>
      </c>
      <c r="C602" s="136" t="s">
        <v>513</v>
      </c>
      <c r="D602" s="104"/>
    </row>
    <row r="603" spans="1:4" x14ac:dyDescent="0.2">
      <c r="A603" s="135">
        <v>827</v>
      </c>
      <c r="B603" s="112" t="s">
        <v>314</v>
      </c>
      <c r="C603" s="136" t="s">
        <v>512</v>
      </c>
      <c r="D603" s="104"/>
    </row>
    <row r="604" spans="1:4" x14ac:dyDescent="0.2">
      <c r="A604" s="135">
        <v>828</v>
      </c>
      <c r="B604" s="112" t="s">
        <v>313</v>
      </c>
      <c r="C604" s="136" t="s">
        <v>513</v>
      </c>
      <c r="D604" s="104"/>
    </row>
    <row r="605" spans="1:4" x14ac:dyDescent="0.2">
      <c r="A605" s="135">
        <v>829</v>
      </c>
      <c r="B605" s="112" t="s">
        <v>314</v>
      </c>
      <c r="C605" s="136" t="s">
        <v>512</v>
      </c>
      <c r="D605" s="104"/>
    </row>
    <row r="606" spans="1:4" x14ac:dyDescent="0.2">
      <c r="A606" s="135">
        <v>830</v>
      </c>
      <c r="B606" s="112" t="s">
        <v>313</v>
      </c>
      <c r="C606" s="136" t="s">
        <v>513</v>
      </c>
      <c r="D606" s="104"/>
    </row>
    <row r="607" spans="1:4" x14ac:dyDescent="0.2">
      <c r="A607" s="135">
        <v>831</v>
      </c>
      <c r="B607" s="112" t="s">
        <v>314</v>
      </c>
      <c r="C607" s="136" t="s">
        <v>512</v>
      </c>
      <c r="D607" s="104"/>
    </row>
    <row r="608" spans="1:4" x14ac:dyDescent="0.2">
      <c r="A608" s="135">
        <v>832</v>
      </c>
      <c r="B608" s="112" t="s">
        <v>313</v>
      </c>
      <c r="C608" s="136" t="s">
        <v>513</v>
      </c>
      <c r="D608" s="104"/>
    </row>
    <row r="609" spans="1:4" x14ac:dyDescent="0.2">
      <c r="A609" s="135">
        <v>833</v>
      </c>
      <c r="B609" s="112" t="s">
        <v>314</v>
      </c>
      <c r="C609" s="136" t="s">
        <v>512</v>
      </c>
      <c r="D609" s="104"/>
    </row>
    <row r="610" spans="1:4" x14ac:dyDescent="0.2">
      <c r="A610" s="135">
        <v>834</v>
      </c>
      <c r="B610" s="112" t="s">
        <v>313</v>
      </c>
      <c r="C610" s="136" t="s">
        <v>513</v>
      </c>
      <c r="D610" s="104"/>
    </row>
    <row r="611" spans="1:4" x14ac:dyDescent="0.2">
      <c r="A611" s="135">
        <v>835</v>
      </c>
      <c r="B611" s="112" t="s">
        <v>314</v>
      </c>
      <c r="C611" s="136" t="s">
        <v>512</v>
      </c>
      <c r="D611" s="104"/>
    </row>
    <row r="612" spans="1:4" x14ac:dyDescent="0.2">
      <c r="A612" s="135">
        <v>836</v>
      </c>
      <c r="B612" s="112" t="s">
        <v>313</v>
      </c>
      <c r="C612" s="136" t="s">
        <v>513</v>
      </c>
      <c r="D612" s="104"/>
    </row>
    <row r="613" spans="1:4" x14ac:dyDescent="0.2">
      <c r="A613" s="135">
        <v>837</v>
      </c>
      <c r="B613" s="112" t="s">
        <v>314</v>
      </c>
      <c r="C613" s="136" t="s">
        <v>512</v>
      </c>
      <c r="D613" s="104"/>
    </row>
    <row r="614" spans="1:4" x14ac:dyDescent="0.2">
      <c r="A614" s="135">
        <v>838</v>
      </c>
      <c r="B614" s="112" t="s">
        <v>313</v>
      </c>
      <c r="C614" s="136" t="s">
        <v>513</v>
      </c>
      <c r="D614" s="104"/>
    </row>
    <row r="615" spans="1:4" x14ac:dyDescent="0.2">
      <c r="A615" s="135">
        <v>839</v>
      </c>
      <c r="B615" s="112" t="s">
        <v>314</v>
      </c>
      <c r="C615" s="136" t="s">
        <v>512</v>
      </c>
      <c r="D615" s="104"/>
    </row>
    <row r="616" spans="1:4" x14ac:dyDescent="0.2">
      <c r="A616" s="135">
        <v>840</v>
      </c>
      <c r="B616" s="112" t="s">
        <v>313</v>
      </c>
      <c r="C616" s="136" t="s">
        <v>513</v>
      </c>
      <c r="D616" s="104"/>
    </row>
    <row r="617" spans="1:4" x14ac:dyDescent="0.2">
      <c r="A617" s="135">
        <v>841</v>
      </c>
      <c r="B617" s="112" t="s">
        <v>314</v>
      </c>
      <c r="C617" s="136" t="s">
        <v>512</v>
      </c>
      <c r="D617" s="104"/>
    </row>
    <row r="618" spans="1:4" x14ac:dyDescent="0.2">
      <c r="A618" s="135">
        <v>842</v>
      </c>
      <c r="B618" s="112" t="s">
        <v>313</v>
      </c>
      <c r="C618" s="136" t="s">
        <v>513</v>
      </c>
      <c r="D618" s="104"/>
    </row>
    <row r="619" spans="1:4" x14ac:dyDescent="0.2">
      <c r="A619" s="135">
        <v>843</v>
      </c>
      <c r="B619" s="112" t="s">
        <v>314</v>
      </c>
      <c r="C619" s="136" t="s">
        <v>512</v>
      </c>
      <c r="D619" s="104"/>
    </row>
    <row r="620" spans="1:4" x14ac:dyDescent="0.2">
      <c r="A620" s="135">
        <v>844</v>
      </c>
      <c r="B620" s="112" t="s">
        <v>313</v>
      </c>
      <c r="C620" s="136" t="s">
        <v>513</v>
      </c>
      <c r="D620" s="104"/>
    </row>
    <row r="621" spans="1:4" x14ac:dyDescent="0.2">
      <c r="A621" s="135">
        <v>845</v>
      </c>
      <c r="B621" s="112" t="s">
        <v>314</v>
      </c>
      <c r="C621" s="136" t="s">
        <v>512</v>
      </c>
      <c r="D621" s="104"/>
    </row>
    <row r="622" spans="1:4" x14ac:dyDescent="0.2">
      <c r="A622" s="135">
        <v>846</v>
      </c>
      <c r="B622" s="112" t="s">
        <v>313</v>
      </c>
      <c r="C622" s="136" t="s">
        <v>513</v>
      </c>
      <c r="D622" s="104"/>
    </row>
    <row r="623" spans="1:4" x14ac:dyDescent="0.2">
      <c r="A623" s="135">
        <v>847</v>
      </c>
      <c r="B623" s="112" t="s">
        <v>314</v>
      </c>
      <c r="C623" s="136" t="s">
        <v>512</v>
      </c>
      <c r="D623" s="104"/>
    </row>
    <row r="624" spans="1:4" x14ac:dyDescent="0.2">
      <c r="A624" s="135">
        <v>848</v>
      </c>
      <c r="B624" s="112" t="s">
        <v>313</v>
      </c>
      <c r="C624" s="136" t="s">
        <v>513</v>
      </c>
      <c r="D624" s="104"/>
    </row>
    <row r="625" spans="1:4" x14ac:dyDescent="0.2">
      <c r="A625" s="135">
        <v>849</v>
      </c>
      <c r="B625" s="112" t="s">
        <v>314</v>
      </c>
      <c r="C625" s="136" t="s">
        <v>512</v>
      </c>
      <c r="D625" s="104"/>
    </row>
    <row r="626" spans="1:4" x14ac:dyDescent="0.2">
      <c r="A626" s="135">
        <v>850</v>
      </c>
      <c r="B626" s="112" t="s">
        <v>314</v>
      </c>
      <c r="C626" s="136" t="s">
        <v>512</v>
      </c>
      <c r="D626" s="104"/>
    </row>
    <row r="627" spans="1:4" x14ac:dyDescent="0.2">
      <c r="A627" s="135">
        <v>851</v>
      </c>
      <c r="B627" s="112" t="s">
        <v>314</v>
      </c>
      <c r="C627" s="136" t="s">
        <v>512</v>
      </c>
      <c r="D627" s="104"/>
    </row>
    <row r="628" spans="1:4" x14ac:dyDescent="0.2">
      <c r="A628" s="135">
        <v>852</v>
      </c>
      <c r="B628" s="112" t="s">
        <v>313</v>
      </c>
      <c r="C628" s="136" t="s">
        <v>513</v>
      </c>
      <c r="D628" s="104"/>
    </row>
    <row r="629" spans="1:4" x14ac:dyDescent="0.2">
      <c r="A629" s="135">
        <v>853</v>
      </c>
      <c r="B629" s="112" t="s">
        <v>313</v>
      </c>
      <c r="C629" s="136" t="s">
        <v>513</v>
      </c>
      <c r="D629" s="104"/>
    </row>
    <row r="630" spans="1:4" x14ac:dyDescent="0.2">
      <c r="A630" s="135">
        <v>854</v>
      </c>
      <c r="B630" s="112" t="s">
        <v>313</v>
      </c>
      <c r="C630" s="136" t="s">
        <v>513</v>
      </c>
      <c r="D630" s="104"/>
    </row>
    <row r="631" spans="1:4" x14ac:dyDescent="0.2">
      <c r="A631" s="135">
        <v>855</v>
      </c>
      <c r="B631" s="112" t="s">
        <v>313</v>
      </c>
      <c r="C631" s="136" t="s">
        <v>513</v>
      </c>
      <c r="D631" s="104"/>
    </row>
    <row r="632" spans="1:4" x14ac:dyDescent="0.2">
      <c r="A632" s="135">
        <v>856</v>
      </c>
      <c r="B632" s="112" t="s">
        <v>313</v>
      </c>
      <c r="C632" s="136" t="s">
        <v>513</v>
      </c>
      <c r="D632" s="104"/>
    </row>
    <row r="633" spans="1:4" x14ac:dyDescent="0.2">
      <c r="A633" s="135">
        <v>857</v>
      </c>
      <c r="B633" s="112" t="s">
        <v>313</v>
      </c>
      <c r="C633" s="136" t="s">
        <v>513</v>
      </c>
      <c r="D633" s="104"/>
    </row>
    <row r="634" spans="1:4" x14ac:dyDescent="0.2">
      <c r="A634" s="135">
        <v>858</v>
      </c>
      <c r="B634" s="112" t="s">
        <v>313</v>
      </c>
      <c r="C634" s="136" t="s">
        <v>513</v>
      </c>
      <c r="D634" s="104"/>
    </row>
    <row r="635" spans="1:4" x14ac:dyDescent="0.2">
      <c r="A635" s="135">
        <v>859</v>
      </c>
      <c r="B635" s="112" t="s">
        <v>313</v>
      </c>
      <c r="C635" s="136" t="s">
        <v>513</v>
      </c>
      <c r="D635" s="104"/>
    </row>
    <row r="636" spans="1:4" x14ac:dyDescent="0.2">
      <c r="A636" s="135">
        <v>860</v>
      </c>
      <c r="B636" s="112" t="s">
        <v>313</v>
      </c>
      <c r="C636" s="136" t="s">
        <v>513</v>
      </c>
      <c r="D636" s="104"/>
    </row>
    <row r="637" spans="1:4" x14ac:dyDescent="0.2">
      <c r="A637" s="135">
        <v>861</v>
      </c>
      <c r="B637" s="112" t="s">
        <v>313</v>
      </c>
      <c r="C637" s="136" t="s">
        <v>513</v>
      </c>
      <c r="D637" s="104"/>
    </row>
    <row r="638" spans="1:4" x14ac:dyDescent="0.2">
      <c r="A638" s="135">
        <v>862</v>
      </c>
      <c r="B638" s="112" t="s">
        <v>313</v>
      </c>
      <c r="C638" s="136" t="s">
        <v>513</v>
      </c>
      <c r="D638" s="104"/>
    </row>
    <row r="639" spans="1:4" x14ac:dyDescent="0.2">
      <c r="A639" s="135">
        <v>863</v>
      </c>
      <c r="B639" s="112" t="s">
        <v>313</v>
      </c>
      <c r="C639" s="136" t="s">
        <v>513</v>
      </c>
      <c r="D639" s="104"/>
    </row>
    <row r="640" spans="1:4" x14ac:dyDescent="0.2">
      <c r="A640" s="135">
        <v>864</v>
      </c>
      <c r="B640" s="112" t="s">
        <v>313</v>
      </c>
      <c r="C640" s="136" t="s">
        <v>513</v>
      </c>
      <c r="D640" s="104"/>
    </row>
    <row r="641" spans="1:4" x14ac:dyDescent="0.2">
      <c r="A641" s="135">
        <v>865</v>
      </c>
      <c r="B641" s="112" t="s">
        <v>313</v>
      </c>
      <c r="C641" s="136" t="s">
        <v>513</v>
      </c>
      <c r="D641" s="104"/>
    </row>
    <row r="642" spans="1:4" x14ac:dyDescent="0.2">
      <c r="A642" s="135">
        <v>866</v>
      </c>
      <c r="B642" s="112" t="s">
        <v>314</v>
      </c>
      <c r="C642" s="136" t="s">
        <v>512</v>
      </c>
      <c r="D642" s="104"/>
    </row>
    <row r="643" spans="1:4" x14ac:dyDescent="0.2">
      <c r="A643" s="135">
        <v>867</v>
      </c>
      <c r="B643" s="112" t="s">
        <v>313</v>
      </c>
      <c r="C643" s="136" t="s">
        <v>513</v>
      </c>
      <c r="D643" s="104"/>
    </row>
    <row r="644" spans="1:4" x14ac:dyDescent="0.2">
      <c r="A644" s="135">
        <v>868</v>
      </c>
      <c r="B644" s="112" t="s">
        <v>314</v>
      </c>
      <c r="C644" s="136" t="s">
        <v>512</v>
      </c>
      <c r="D644" s="104"/>
    </row>
    <row r="645" spans="1:4" x14ac:dyDescent="0.2">
      <c r="A645" s="135">
        <v>869</v>
      </c>
      <c r="B645" s="112" t="s">
        <v>313</v>
      </c>
      <c r="C645" s="136" t="s">
        <v>513</v>
      </c>
      <c r="D645" s="104"/>
    </row>
    <row r="646" spans="1:4" x14ac:dyDescent="0.2">
      <c r="A646" s="135">
        <v>870</v>
      </c>
      <c r="B646" s="112" t="s">
        <v>314</v>
      </c>
      <c r="C646" s="136" t="s">
        <v>512</v>
      </c>
      <c r="D646" s="104"/>
    </row>
    <row r="647" spans="1:4" x14ac:dyDescent="0.2">
      <c r="A647" s="135">
        <v>871</v>
      </c>
      <c r="B647" s="112" t="s">
        <v>313</v>
      </c>
      <c r="C647" s="136" t="s">
        <v>513</v>
      </c>
      <c r="D647" s="104"/>
    </row>
    <row r="648" spans="1:4" x14ac:dyDescent="0.2">
      <c r="A648" s="135">
        <v>872</v>
      </c>
      <c r="B648" s="112" t="s">
        <v>314</v>
      </c>
      <c r="C648" s="136" t="s">
        <v>512</v>
      </c>
      <c r="D648" s="104"/>
    </row>
    <row r="649" spans="1:4" x14ac:dyDescent="0.2">
      <c r="A649" s="135">
        <v>873</v>
      </c>
      <c r="B649" s="112" t="s">
        <v>313</v>
      </c>
      <c r="C649" s="136" t="s">
        <v>513</v>
      </c>
      <c r="D649" s="104"/>
    </row>
    <row r="650" spans="1:4" x14ac:dyDescent="0.2">
      <c r="A650" s="135">
        <v>874</v>
      </c>
      <c r="B650" s="112" t="s">
        <v>314</v>
      </c>
      <c r="C650" s="136" t="s">
        <v>512</v>
      </c>
      <c r="D650" s="104"/>
    </row>
    <row r="651" spans="1:4" x14ac:dyDescent="0.2">
      <c r="A651" s="135">
        <v>875</v>
      </c>
      <c r="B651" s="112" t="s">
        <v>313</v>
      </c>
      <c r="C651" s="136" t="s">
        <v>513</v>
      </c>
      <c r="D651" s="104"/>
    </row>
    <row r="652" spans="1:4" x14ac:dyDescent="0.2">
      <c r="A652" s="135">
        <v>876</v>
      </c>
      <c r="B652" s="112" t="s">
        <v>314</v>
      </c>
      <c r="C652" s="136" t="s">
        <v>512</v>
      </c>
      <c r="D652" s="104"/>
    </row>
    <row r="653" spans="1:4" x14ac:dyDescent="0.2">
      <c r="A653" s="135">
        <v>877</v>
      </c>
      <c r="B653" s="112" t="s">
        <v>313</v>
      </c>
      <c r="C653" s="136" t="s">
        <v>513</v>
      </c>
      <c r="D653" s="104"/>
    </row>
    <row r="654" spans="1:4" x14ac:dyDescent="0.2">
      <c r="A654" s="135">
        <v>878</v>
      </c>
      <c r="B654" s="112" t="s">
        <v>314</v>
      </c>
      <c r="C654" s="136" t="s">
        <v>512</v>
      </c>
      <c r="D654" s="104"/>
    </row>
    <row r="655" spans="1:4" x14ac:dyDescent="0.2">
      <c r="A655" s="135">
        <v>879</v>
      </c>
      <c r="B655" s="112" t="s">
        <v>313</v>
      </c>
      <c r="C655" s="136" t="s">
        <v>513</v>
      </c>
      <c r="D655" s="104"/>
    </row>
    <row r="656" spans="1:4" x14ac:dyDescent="0.2">
      <c r="A656" s="135">
        <v>880</v>
      </c>
      <c r="B656" s="112" t="s">
        <v>314</v>
      </c>
      <c r="C656" s="136" t="s">
        <v>512</v>
      </c>
      <c r="D656" s="104"/>
    </row>
    <row r="657" spans="1:4" x14ac:dyDescent="0.2">
      <c r="A657" s="135">
        <v>881</v>
      </c>
      <c r="B657" s="112" t="s">
        <v>313</v>
      </c>
      <c r="C657" s="136" t="s">
        <v>513</v>
      </c>
      <c r="D657" s="104"/>
    </row>
    <row r="658" spans="1:4" x14ac:dyDescent="0.2">
      <c r="A658" s="135">
        <v>882</v>
      </c>
      <c r="B658" s="112" t="s">
        <v>314</v>
      </c>
      <c r="C658" s="136" t="s">
        <v>512</v>
      </c>
      <c r="D658" s="104"/>
    </row>
    <row r="659" spans="1:4" x14ac:dyDescent="0.2">
      <c r="A659" s="135">
        <v>883</v>
      </c>
      <c r="B659" s="112" t="s">
        <v>313</v>
      </c>
      <c r="C659" s="136" t="s">
        <v>513</v>
      </c>
      <c r="D659" s="104"/>
    </row>
    <row r="660" spans="1:4" x14ac:dyDescent="0.2">
      <c r="A660" s="135">
        <v>884</v>
      </c>
      <c r="B660" s="112" t="s">
        <v>314</v>
      </c>
      <c r="C660" s="136" t="s">
        <v>512</v>
      </c>
      <c r="D660" s="104"/>
    </row>
    <row r="661" spans="1:4" x14ac:dyDescent="0.2">
      <c r="A661" s="135">
        <v>885</v>
      </c>
      <c r="B661" s="112" t="s">
        <v>313</v>
      </c>
      <c r="C661" s="136" t="s">
        <v>513</v>
      </c>
      <c r="D661" s="104"/>
    </row>
    <row r="662" spans="1:4" x14ac:dyDescent="0.2">
      <c r="A662" s="135">
        <v>886</v>
      </c>
      <c r="B662" s="112" t="s">
        <v>314</v>
      </c>
      <c r="C662" s="136" t="s">
        <v>512</v>
      </c>
      <c r="D662" s="104"/>
    </row>
    <row r="663" spans="1:4" x14ac:dyDescent="0.2">
      <c r="A663" s="135">
        <v>887</v>
      </c>
      <c r="B663" s="112" t="s">
        <v>313</v>
      </c>
      <c r="C663" s="136" t="s">
        <v>513</v>
      </c>
      <c r="D663" s="104"/>
    </row>
    <row r="664" spans="1:4" x14ac:dyDescent="0.2">
      <c r="A664" s="135">
        <v>888</v>
      </c>
      <c r="B664" s="112" t="s">
        <v>314</v>
      </c>
      <c r="C664" s="136" t="s">
        <v>512</v>
      </c>
      <c r="D664" s="104"/>
    </row>
    <row r="665" spans="1:4" x14ac:dyDescent="0.2">
      <c r="A665" s="135">
        <v>889</v>
      </c>
      <c r="B665" s="112" t="s">
        <v>313</v>
      </c>
      <c r="C665" s="136" t="s">
        <v>513</v>
      </c>
      <c r="D665" s="104"/>
    </row>
    <row r="666" spans="1:4" x14ac:dyDescent="0.2">
      <c r="A666" s="135">
        <v>890</v>
      </c>
      <c r="B666" s="112" t="s">
        <v>314</v>
      </c>
      <c r="C666" s="136" t="s">
        <v>512</v>
      </c>
      <c r="D666" s="104"/>
    </row>
    <row r="667" spans="1:4" x14ac:dyDescent="0.2">
      <c r="A667" s="135">
        <v>891</v>
      </c>
      <c r="B667" s="112" t="s">
        <v>314</v>
      </c>
      <c r="C667" s="136" t="s">
        <v>512</v>
      </c>
      <c r="D667" s="104"/>
    </row>
    <row r="668" spans="1:4" x14ac:dyDescent="0.2">
      <c r="A668" s="135">
        <v>892</v>
      </c>
      <c r="B668" s="112" t="s">
        <v>314</v>
      </c>
      <c r="C668" s="136" t="s">
        <v>512</v>
      </c>
      <c r="D668" s="104"/>
    </row>
    <row r="669" spans="1:4" x14ac:dyDescent="0.2">
      <c r="A669" s="135">
        <v>893</v>
      </c>
      <c r="B669" s="112" t="s">
        <v>314</v>
      </c>
      <c r="C669" s="136" t="s">
        <v>512</v>
      </c>
      <c r="D669" s="104"/>
    </row>
    <row r="670" spans="1:4" x14ac:dyDescent="0.2">
      <c r="A670" s="135">
        <v>894</v>
      </c>
      <c r="B670" s="112" t="s">
        <v>271</v>
      </c>
      <c r="C670" s="136" t="s">
        <v>512</v>
      </c>
      <c r="D670" s="104"/>
    </row>
    <row r="671" spans="1:4" x14ac:dyDescent="0.2">
      <c r="A671" s="135">
        <v>895</v>
      </c>
      <c r="B671" s="112" t="s">
        <v>271</v>
      </c>
      <c r="C671" s="136" t="s">
        <v>512</v>
      </c>
      <c r="D671" s="104"/>
    </row>
    <row r="672" spans="1:4" x14ac:dyDescent="0.2">
      <c r="A672" s="135">
        <v>896</v>
      </c>
      <c r="B672" s="112" t="s">
        <v>271</v>
      </c>
      <c r="C672" s="136" t="s">
        <v>512</v>
      </c>
      <c r="D672" s="104"/>
    </row>
    <row r="673" spans="1:4" x14ac:dyDescent="0.2">
      <c r="A673" s="135">
        <v>897</v>
      </c>
      <c r="B673" s="112" t="s">
        <v>314</v>
      </c>
      <c r="C673" s="136" t="s">
        <v>512</v>
      </c>
      <c r="D673" s="104"/>
    </row>
    <row r="674" spans="1:4" x14ac:dyDescent="0.2">
      <c r="A674" s="135">
        <v>898</v>
      </c>
      <c r="B674" s="112" t="s">
        <v>314</v>
      </c>
      <c r="C674" s="136" t="s">
        <v>512</v>
      </c>
      <c r="D674" s="104"/>
    </row>
    <row r="675" spans="1:4" x14ac:dyDescent="0.2">
      <c r="A675" s="135">
        <v>899</v>
      </c>
      <c r="B675" s="112" t="s">
        <v>315</v>
      </c>
      <c r="C675" s="136" t="s">
        <v>512</v>
      </c>
      <c r="D675" s="104"/>
    </row>
    <row r="676" spans="1:4" x14ac:dyDescent="0.2">
      <c r="A676" s="135">
        <v>900</v>
      </c>
      <c r="B676" s="112" t="s">
        <v>315</v>
      </c>
      <c r="C676" s="136" t="s">
        <v>512</v>
      </c>
      <c r="D676" s="104"/>
    </row>
    <row r="677" spans="1:4" x14ac:dyDescent="0.2">
      <c r="A677" s="135">
        <v>901</v>
      </c>
      <c r="B677" s="112" t="s">
        <v>315</v>
      </c>
      <c r="C677" s="136" t="s">
        <v>512</v>
      </c>
      <c r="D677" s="104"/>
    </row>
    <row r="678" spans="1:4" x14ac:dyDescent="0.2">
      <c r="A678" s="135">
        <v>902</v>
      </c>
      <c r="B678" s="112" t="s">
        <v>315</v>
      </c>
      <c r="C678" s="136" t="s">
        <v>512</v>
      </c>
      <c r="D678" s="104"/>
    </row>
    <row r="679" spans="1:4" x14ac:dyDescent="0.2">
      <c r="A679" s="135">
        <v>903</v>
      </c>
      <c r="B679" s="112" t="s">
        <v>315</v>
      </c>
      <c r="C679" s="136" t="s">
        <v>512</v>
      </c>
      <c r="D679" s="104"/>
    </row>
    <row r="680" spans="1:4" x14ac:dyDescent="0.2">
      <c r="A680" s="135">
        <v>904</v>
      </c>
      <c r="B680" s="112" t="s">
        <v>316</v>
      </c>
      <c r="C680" s="136" t="s">
        <v>512</v>
      </c>
      <c r="D680" s="104"/>
    </row>
    <row r="681" spans="1:4" x14ac:dyDescent="0.2">
      <c r="A681" s="135">
        <v>905</v>
      </c>
      <c r="B681" s="112" t="s">
        <v>316</v>
      </c>
      <c r="C681" s="136" t="s">
        <v>512</v>
      </c>
      <c r="D681" s="104"/>
    </row>
    <row r="682" spans="1:4" x14ac:dyDescent="0.2">
      <c r="A682" s="135">
        <v>906</v>
      </c>
      <c r="B682" s="112" t="s">
        <v>316</v>
      </c>
      <c r="C682" s="136" t="s">
        <v>512</v>
      </c>
      <c r="D682" s="104"/>
    </row>
    <row r="683" spans="1:4" x14ac:dyDescent="0.2">
      <c r="A683" s="135">
        <v>907</v>
      </c>
      <c r="B683" s="112" t="s">
        <v>317</v>
      </c>
      <c r="C683" s="136" t="s">
        <v>512</v>
      </c>
      <c r="D683" s="104"/>
    </row>
    <row r="684" spans="1:4" x14ac:dyDescent="0.2">
      <c r="A684" s="135">
        <v>908</v>
      </c>
      <c r="B684" s="112" t="s">
        <v>317</v>
      </c>
      <c r="C684" s="136" t="s">
        <v>512</v>
      </c>
      <c r="D684" s="104"/>
    </row>
    <row r="685" spans="1:4" x14ac:dyDescent="0.2">
      <c r="A685" s="135">
        <v>909</v>
      </c>
      <c r="B685" s="112" t="s">
        <v>317</v>
      </c>
      <c r="C685" s="136" t="s">
        <v>512</v>
      </c>
      <c r="D685" s="104"/>
    </row>
    <row r="686" spans="1:4" x14ac:dyDescent="0.2">
      <c r="A686" s="135">
        <v>910</v>
      </c>
      <c r="B686" s="112" t="s">
        <v>317</v>
      </c>
      <c r="C686" s="136" t="s">
        <v>512</v>
      </c>
      <c r="D686" s="104"/>
    </row>
    <row r="687" spans="1:4" x14ac:dyDescent="0.2">
      <c r="A687" s="135">
        <v>911</v>
      </c>
      <c r="B687" s="112" t="s">
        <v>317</v>
      </c>
      <c r="C687" s="136" t="s">
        <v>512</v>
      </c>
      <c r="D687" s="104"/>
    </row>
    <row r="688" spans="1:4" x14ac:dyDescent="0.2">
      <c r="A688" s="135">
        <v>912</v>
      </c>
      <c r="B688" s="112" t="s">
        <v>317</v>
      </c>
      <c r="C688" s="136" t="s">
        <v>512</v>
      </c>
      <c r="D688" s="104"/>
    </row>
    <row r="689" spans="1:4" x14ac:dyDescent="0.2">
      <c r="A689" s="135">
        <v>913</v>
      </c>
      <c r="B689" s="112" t="s">
        <v>317</v>
      </c>
      <c r="C689" s="136" t="s">
        <v>512</v>
      </c>
      <c r="D689" s="104"/>
    </row>
    <row r="690" spans="1:4" x14ac:dyDescent="0.2">
      <c r="A690" s="135">
        <v>914</v>
      </c>
      <c r="B690" s="112" t="s">
        <v>318</v>
      </c>
      <c r="C690" s="136" t="s">
        <v>513</v>
      </c>
      <c r="D690" s="104"/>
    </row>
    <row r="691" spans="1:4" x14ac:dyDescent="0.2">
      <c r="A691" s="135">
        <v>915</v>
      </c>
      <c r="B691" s="112" t="s">
        <v>271</v>
      </c>
      <c r="C691" s="136" t="s">
        <v>513</v>
      </c>
      <c r="D691" s="104"/>
    </row>
    <row r="692" spans="1:4" x14ac:dyDescent="0.2">
      <c r="A692" s="135">
        <v>916</v>
      </c>
      <c r="B692" s="112" t="s">
        <v>271</v>
      </c>
      <c r="C692" s="136" t="s">
        <v>513</v>
      </c>
      <c r="D692" s="104"/>
    </row>
    <row r="693" spans="1:4" x14ac:dyDescent="0.2">
      <c r="A693" s="135">
        <v>917</v>
      </c>
      <c r="B693" s="112" t="s">
        <v>271</v>
      </c>
      <c r="C693" s="136" t="s">
        <v>513</v>
      </c>
      <c r="D693" s="104"/>
    </row>
    <row r="694" spans="1:4" x14ac:dyDescent="0.2">
      <c r="A694" s="135">
        <v>918</v>
      </c>
      <c r="B694" s="112" t="s">
        <v>206</v>
      </c>
      <c r="C694" s="136" t="s">
        <v>513</v>
      </c>
      <c r="D694" s="104"/>
    </row>
    <row r="695" spans="1:4" x14ac:dyDescent="0.2">
      <c r="A695" s="135">
        <v>919</v>
      </c>
      <c r="B695" s="112" t="s">
        <v>319</v>
      </c>
      <c r="C695" s="136" t="s">
        <v>513</v>
      </c>
      <c r="D695" s="104"/>
    </row>
    <row r="696" spans="1:4" x14ac:dyDescent="0.2">
      <c r="A696" s="135">
        <v>920</v>
      </c>
      <c r="B696" s="112" t="s">
        <v>319</v>
      </c>
      <c r="C696" s="136" t="s">
        <v>513</v>
      </c>
      <c r="D696" s="104"/>
    </row>
    <row r="697" spans="1:4" x14ac:dyDescent="0.2">
      <c r="A697" s="135">
        <v>922</v>
      </c>
      <c r="B697" s="112" t="s">
        <v>231</v>
      </c>
      <c r="C697" s="136" t="s">
        <v>513</v>
      </c>
      <c r="D697" s="104"/>
    </row>
    <row r="698" spans="1:4" x14ac:dyDescent="0.2">
      <c r="A698" s="135">
        <v>923</v>
      </c>
      <c r="B698" s="112" t="s">
        <v>231</v>
      </c>
      <c r="C698" s="136" t="s">
        <v>513</v>
      </c>
      <c r="D698" s="104"/>
    </row>
    <row r="699" spans="1:4" x14ac:dyDescent="0.2">
      <c r="A699" s="135">
        <v>924</v>
      </c>
      <c r="B699" s="112" t="s">
        <v>231</v>
      </c>
      <c r="C699" s="136" t="s">
        <v>513</v>
      </c>
      <c r="D699" s="104"/>
    </row>
    <row r="700" spans="1:4" x14ac:dyDescent="0.2">
      <c r="A700" s="135">
        <v>925</v>
      </c>
      <c r="B700" s="112" t="s">
        <v>320</v>
      </c>
      <c r="C700" s="136" t="s">
        <v>261</v>
      </c>
      <c r="D700" s="104"/>
    </row>
    <row r="701" spans="1:4" x14ac:dyDescent="0.2">
      <c r="A701" s="135">
        <v>926</v>
      </c>
      <c r="B701" s="112" t="s">
        <v>262</v>
      </c>
      <c r="C701" s="136" t="s">
        <v>261</v>
      </c>
      <c r="D701" s="104"/>
    </row>
    <row r="702" spans="1:4" x14ac:dyDescent="0.2">
      <c r="A702" s="135">
        <v>927</v>
      </c>
      <c r="B702" s="112" t="s">
        <v>133</v>
      </c>
      <c r="C702" s="136" t="s">
        <v>261</v>
      </c>
      <c r="D702" s="104"/>
    </row>
    <row r="703" spans="1:4" x14ac:dyDescent="0.2">
      <c r="A703" s="135">
        <v>928</v>
      </c>
      <c r="B703" s="112" t="s">
        <v>134</v>
      </c>
      <c r="C703" s="136" t="s">
        <v>261</v>
      </c>
      <c r="D703" s="104"/>
    </row>
    <row r="704" spans="1:4" x14ac:dyDescent="0.2">
      <c r="A704" s="135">
        <v>929</v>
      </c>
      <c r="B704" s="112" t="s">
        <v>315</v>
      </c>
      <c r="C704" s="136" t="s">
        <v>512</v>
      </c>
      <c r="D704" s="104"/>
    </row>
    <row r="705" spans="1:4" x14ac:dyDescent="0.2">
      <c r="A705" s="135">
        <v>930</v>
      </c>
      <c r="B705" s="112" t="s">
        <v>315</v>
      </c>
      <c r="C705" s="136" t="s">
        <v>512</v>
      </c>
      <c r="D705" s="104"/>
    </row>
    <row r="706" spans="1:4" x14ac:dyDescent="0.2">
      <c r="A706" s="135">
        <v>931</v>
      </c>
      <c r="B706" s="112" t="s">
        <v>315</v>
      </c>
      <c r="C706" s="136" t="s">
        <v>512</v>
      </c>
      <c r="D706" s="104"/>
    </row>
    <row r="707" spans="1:4" x14ac:dyDescent="0.2">
      <c r="A707" s="135">
        <v>932</v>
      </c>
      <c r="B707" s="112" t="s">
        <v>321</v>
      </c>
      <c r="C707" s="136" t="s">
        <v>513</v>
      </c>
      <c r="D707" s="104"/>
    </row>
    <row r="708" spans="1:4" x14ac:dyDescent="0.2">
      <c r="A708" s="135">
        <v>933</v>
      </c>
      <c r="B708" s="112" t="s">
        <v>313</v>
      </c>
      <c r="C708" s="136" t="s">
        <v>513</v>
      </c>
      <c r="D708" s="104"/>
    </row>
    <row r="709" spans="1:4" x14ac:dyDescent="0.2">
      <c r="A709" s="135">
        <v>934</v>
      </c>
      <c r="B709" s="112" t="s">
        <v>314</v>
      </c>
      <c r="C709" s="136" t="s">
        <v>512</v>
      </c>
      <c r="D709" s="104"/>
    </row>
    <row r="710" spans="1:4" x14ac:dyDescent="0.2">
      <c r="A710" s="135">
        <v>935</v>
      </c>
      <c r="B710" s="112" t="s">
        <v>322</v>
      </c>
      <c r="C710" s="136" t="s">
        <v>513</v>
      </c>
      <c r="D710" s="104"/>
    </row>
    <row r="711" spans="1:4" x14ac:dyDescent="0.2">
      <c r="A711" s="135">
        <v>936</v>
      </c>
      <c r="B711" s="112" t="s">
        <v>322</v>
      </c>
      <c r="C711" s="136" t="s">
        <v>513</v>
      </c>
      <c r="D711" s="104"/>
    </row>
    <row r="712" spans="1:4" x14ac:dyDescent="0.2">
      <c r="A712" s="135">
        <v>937</v>
      </c>
      <c r="B712" s="112" t="s">
        <v>322</v>
      </c>
      <c r="C712" s="136" t="s">
        <v>513</v>
      </c>
      <c r="D712" s="104"/>
    </row>
    <row r="713" spans="1:4" x14ac:dyDescent="0.2">
      <c r="A713" s="135">
        <v>938</v>
      </c>
      <c r="B713" s="112" t="s">
        <v>322</v>
      </c>
      <c r="C713" s="136" t="s">
        <v>513</v>
      </c>
      <c r="D713" s="104"/>
    </row>
    <row r="714" spans="1:4" x14ac:dyDescent="0.2">
      <c r="A714" s="135">
        <v>939</v>
      </c>
      <c r="B714" s="112" t="s">
        <v>322</v>
      </c>
      <c r="C714" s="136" t="s">
        <v>513</v>
      </c>
      <c r="D714" s="104"/>
    </row>
    <row r="715" spans="1:4" x14ac:dyDescent="0.2">
      <c r="A715" s="135">
        <v>940</v>
      </c>
      <c r="B715" s="112" t="s">
        <v>323</v>
      </c>
      <c r="C715" s="136" t="s">
        <v>281</v>
      </c>
      <c r="D715" s="104"/>
    </row>
    <row r="716" spans="1:4" x14ac:dyDescent="0.2">
      <c r="A716" s="135">
        <v>941</v>
      </c>
      <c r="B716" s="112" t="s">
        <v>324</v>
      </c>
      <c r="C716" s="136" t="s">
        <v>281</v>
      </c>
      <c r="D716" s="104"/>
    </row>
    <row r="717" spans="1:4" x14ac:dyDescent="0.2">
      <c r="A717" s="135">
        <v>942</v>
      </c>
      <c r="B717" s="112" t="s">
        <v>175</v>
      </c>
      <c r="C717" s="136" t="s">
        <v>513</v>
      </c>
      <c r="D717" s="104"/>
    </row>
    <row r="718" spans="1:4" x14ac:dyDescent="0.2">
      <c r="A718" s="135">
        <v>943</v>
      </c>
      <c r="B718" s="112" t="s">
        <v>132</v>
      </c>
      <c r="C718" s="136" t="s">
        <v>513</v>
      </c>
      <c r="D718" s="104"/>
    </row>
    <row r="719" spans="1:4" x14ac:dyDescent="0.2">
      <c r="A719" s="135">
        <v>944</v>
      </c>
      <c r="B719" s="112" t="s">
        <v>132</v>
      </c>
      <c r="C719" s="136" t="s">
        <v>513</v>
      </c>
      <c r="D719" s="104"/>
    </row>
    <row r="720" spans="1:4" x14ac:dyDescent="0.2">
      <c r="A720" s="135">
        <v>945</v>
      </c>
      <c r="B720" s="112" t="s">
        <v>132</v>
      </c>
      <c r="C720" s="136" t="s">
        <v>513</v>
      </c>
      <c r="D720" s="104"/>
    </row>
    <row r="721" spans="1:4" x14ac:dyDescent="0.2">
      <c r="A721" s="135">
        <v>946</v>
      </c>
      <c r="B721" s="112" t="s">
        <v>132</v>
      </c>
      <c r="C721" s="136" t="s">
        <v>513</v>
      </c>
      <c r="D721" s="104"/>
    </row>
    <row r="722" spans="1:4" x14ac:dyDescent="0.2">
      <c r="A722" s="135">
        <v>947</v>
      </c>
      <c r="B722" s="112" t="s">
        <v>325</v>
      </c>
      <c r="C722" s="136" t="s">
        <v>513</v>
      </c>
      <c r="D722" s="104"/>
    </row>
    <row r="723" spans="1:4" x14ac:dyDescent="0.2">
      <c r="A723" s="135">
        <v>948</v>
      </c>
      <c r="B723" s="112" t="s">
        <v>326</v>
      </c>
      <c r="C723" s="136" t="s">
        <v>513</v>
      </c>
      <c r="D723" s="104"/>
    </row>
    <row r="724" spans="1:4" x14ac:dyDescent="0.2">
      <c r="A724" s="135">
        <v>949</v>
      </c>
      <c r="B724" s="112" t="s">
        <v>327</v>
      </c>
      <c r="C724" s="136" t="s">
        <v>513</v>
      </c>
      <c r="D724" s="104"/>
    </row>
    <row r="725" spans="1:4" x14ac:dyDescent="0.2">
      <c r="A725" s="135">
        <v>950</v>
      </c>
      <c r="B725" s="112" t="s">
        <v>328</v>
      </c>
      <c r="C725" s="136" t="s">
        <v>512</v>
      </c>
      <c r="D725" s="104"/>
    </row>
    <row r="726" spans="1:4" x14ac:dyDescent="0.2">
      <c r="A726" s="135">
        <v>951</v>
      </c>
      <c r="B726" s="112" t="s">
        <v>329</v>
      </c>
      <c r="C726" s="136" t="s">
        <v>512</v>
      </c>
      <c r="D726" s="104"/>
    </row>
    <row r="727" spans="1:4" x14ac:dyDescent="0.2">
      <c r="A727" s="135">
        <v>952</v>
      </c>
      <c r="B727" s="112" t="s">
        <v>330</v>
      </c>
      <c r="C727" s="136" t="s">
        <v>513</v>
      </c>
      <c r="D727" s="104"/>
    </row>
    <row r="728" spans="1:4" x14ac:dyDescent="0.2">
      <c r="A728" s="135">
        <v>953</v>
      </c>
      <c r="B728" s="112" t="s">
        <v>331</v>
      </c>
      <c r="C728" s="136" t="s">
        <v>513</v>
      </c>
      <c r="D728" s="104"/>
    </row>
    <row r="729" spans="1:4" x14ac:dyDescent="0.2">
      <c r="A729" s="135">
        <v>954</v>
      </c>
      <c r="B729" s="112" t="s">
        <v>332</v>
      </c>
      <c r="C729" s="136" t="s">
        <v>513</v>
      </c>
      <c r="D729" s="104"/>
    </row>
    <row r="730" spans="1:4" x14ac:dyDescent="0.2">
      <c r="A730" s="135">
        <v>955</v>
      </c>
      <c r="B730" s="112" t="s">
        <v>333</v>
      </c>
      <c r="C730" s="136" t="s">
        <v>513</v>
      </c>
      <c r="D730" s="104"/>
    </row>
    <row r="731" spans="1:4" x14ac:dyDescent="0.2">
      <c r="A731" s="135">
        <v>956</v>
      </c>
      <c r="B731" s="112" t="s">
        <v>334</v>
      </c>
      <c r="C731" s="136" t="s">
        <v>513</v>
      </c>
      <c r="D731" s="104"/>
    </row>
    <row r="732" spans="1:4" x14ac:dyDescent="0.2">
      <c r="A732" s="135">
        <v>957</v>
      </c>
      <c r="B732" s="112" t="s">
        <v>335</v>
      </c>
      <c r="C732" s="136" t="s">
        <v>513</v>
      </c>
      <c r="D732" s="104"/>
    </row>
    <row r="733" spans="1:4" x14ac:dyDescent="0.2">
      <c r="A733" s="135">
        <v>958</v>
      </c>
      <c r="B733" s="112" t="s">
        <v>336</v>
      </c>
      <c r="C733" s="136" t="s">
        <v>513</v>
      </c>
      <c r="D733" s="104"/>
    </row>
    <row r="734" spans="1:4" x14ac:dyDescent="0.2">
      <c r="A734" s="135">
        <v>959</v>
      </c>
      <c r="B734" s="112" t="s">
        <v>337</v>
      </c>
      <c r="C734" s="136" t="s">
        <v>513</v>
      </c>
      <c r="D734" s="104"/>
    </row>
    <row r="735" spans="1:4" x14ac:dyDescent="0.2">
      <c r="A735" s="135">
        <v>960</v>
      </c>
      <c r="B735" s="112" t="s">
        <v>338</v>
      </c>
      <c r="C735" s="136" t="s">
        <v>513</v>
      </c>
      <c r="D735" s="104"/>
    </row>
    <row r="736" spans="1:4" x14ac:dyDescent="0.2">
      <c r="A736" s="135">
        <v>961</v>
      </c>
      <c r="B736" s="112" t="s">
        <v>339</v>
      </c>
      <c r="C736" s="136" t="s">
        <v>513</v>
      </c>
      <c r="D736" s="104"/>
    </row>
    <row r="737" spans="1:4" x14ac:dyDescent="0.2">
      <c r="A737" s="135">
        <v>962</v>
      </c>
      <c r="B737" s="112" t="s">
        <v>340</v>
      </c>
      <c r="C737" s="136" t="s">
        <v>513</v>
      </c>
      <c r="D737" s="104"/>
    </row>
    <row r="738" spans="1:4" x14ac:dyDescent="0.2">
      <c r="A738" s="135">
        <v>963</v>
      </c>
      <c r="B738" s="112" t="s">
        <v>341</v>
      </c>
      <c r="C738" s="136" t="s">
        <v>513</v>
      </c>
      <c r="D738" s="104"/>
    </row>
    <row r="739" spans="1:4" x14ac:dyDescent="0.2">
      <c r="A739" s="135">
        <v>964</v>
      </c>
      <c r="B739" s="112" t="s">
        <v>342</v>
      </c>
      <c r="C739" s="136" t="s">
        <v>513</v>
      </c>
      <c r="D739" s="104"/>
    </row>
    <row r="740" spans="1:4" x14ac:dyDescent="0.2">
      <c r="A740" s="135">
        <v>965</v>
      </c>
      <c r="B740" s="112" t="s">
        <v>343</v>
      </c>
      <c r="C740" s="136" t="s">
        <v>513</v>
      </c>
      <c r="D740" s="104"/>
    </row>
    <row r="741" spans="1:4" x14ac:dyDescent="0.2">
      <c r="A741" s="135">
        <v>966</v>
      </c>
      <c r="B741" s="112" t="s">
        <v>186</v>
      </c>
      <c r="C741" s="136" t="s">
        <v>512</v>
      </c>
      <c r="D741" s="104"/>
    </row>
    <row r="742" spans="1:4" x14ac:dyDescent="0.2">
      <c r="A742" s="135">
        <v>967</v>
      </c>
      <c r="B742" s="112" t="s">
        <v>198</v>
      </c>
      <c r="C742" s="136" t="s">
        <v>513</v>
      </c>
      <c r="D742" s="104"/>
    </row>
    <row r="743" spans="1:4" x14ac:dyDescent="0.2">
      <c r="A743" s="135">
        <v>968</v>
      </c>
      <c r="B743" s="112" t="s">
        <v>198</v>
      </c>
      <c r="C743" s="136" t="s">
        <v>513</v>
      </c>
      <c r="D743" s="104"/>
    </row>
    <row r="744" spans="1:4" x14ac:dyDescent="0.2">
      <c r="A744" s="135">
        <v>969</v>
      </c>
      <c r="B744" s="112" t="s">
        <v>343</v>
      </c>
      <c r="C744" s="136" t="s">
        <v>513</v>
      </c>
      <c r="D744" s="104"/>
    </row>
    <row r="745" spans="1:4" x14ac:dyDescent="0.2">
      <c r="A745" s="135">
        <v>970</v>
      </c>
      <c r="B745" s="112" t="s">
        <v>155</v>
      </c>
      <c r="C745" s="136" t="s">
        <v>513</v>
      </c>
      <c r="D745" s="104"/>
    </row>
    <row r="746" spans="1:4" x14ac:dyDescent="0.2">
      <c r="A746" s="135">
        <v>971</v>
      </c>
      <c r="B746" s="112" t="s">
        <v>344</v>
      </c>
      <c r="C746" s="136" t="s">
        <v>513</v>
      </c>
      <c r="D746" s="104"/>
    </row>
    <row r="747" spans="1:4" x14ac:dyDescent="0.2">
      <c r="A747" s="135">
        <v>972</v>
      </c>
      <c r="B747" s="112" t="s">
        <v>345</v>
      </c>
      <c r="C747" s="136" t="s">
        <v>513</v>
      </c>
      <c r="D747" s="104"/>
    </row>
    <row r="748" spans="1:4" x14ac:dyDescent="0.2">
      <c r="A748" s="135">
        <v>973</v>
      </c>
      <c r="B748" s="112" t="s">
        <v>196</v>
      </c>
      <c r="C748" s="136" t="s">
        <v>513</v>
      </c>
      <c r="D748" s="104"/>
    </row>
    <row r="749" spans="1:4" x14ac:dyDescent="0.2">
      <c r="A749" s="135">
        <v>974</v>
      </c>
      <c r="B749" s="112" t="s">
        <v>224</v>
      </c>
      <c r="C749" s="136" t="s">
        <v>513</v>
      </c>
      <c r="D749" s="104"/>
    </row>
    <row r="750" spans="1:4" x14ac:dyDescent="0.2">
      <c r="A750" s="135">
        <v>975</v>
      </c>
      <c r="B750" s="112" t="s">
        <v>346</v>
      </c>
      <c r="C750" s="136" t="s">
        <v>513</v>
      </c>
      <c r="D750" s="104"/>
    </row>
    <row r="751" spans="1:4" x14ac:dyDescent="0.2">
      <c r="A751" s="135">
        <v>976</v>
      </c>
      <c r="B751" s="112" t="s">
        <v>347</v>
      </c>
      <c r="C751" s="136" t="s">
        <v>513</v>
      </c>
      <c r="D751" s="104"/>
    </row>
    <row r="752" spans="1:4" x14ac:dyDescent="0.2">
      <c r="A752" s="135">
        <v>978</v>
      </c>
      <c r="B752" s="112" t="s">
        <v>180</v>
      </c>
      <c r="C752" s="136" t="s">
        <v>512</v>
      </c>
      <c r="D752" s="104"/>
    </row>
    <row r="753" spans="1:4" x14ac:dyDescent="0.2">
      <c r="A753" s="135">
        <v>979</v>
      </c>
      <c r="B753" s="112" t="s">
        <v>221</v>
      </c>
      <c r="C753" s="136" t="s">
        <v>512</v>
      </c>
      <c r="D753" s="104"/>
    </row>
    <row r="754" spans="1:4" x14ac:dyDescent="0.2">
      <c r="A754" s="135">
        <v>980</v>
      </c>
      <c r="B754" s="112" t="s">
        <v>348</v>
      </c>
      <c r="C754" s="136" t="s">
        <v>513</v>
      </c>
      <c r="D754" s="104"/>
    </row>
    <row r="755" spans="1:4" x14ac:dyDescent="0.2">
      <c r="A755" s="135">
        <v>981</v>
      </c>
      <c r="B755" s="112" t="s">
        <v>349</v>
      </c>
      <c r="C755" s="136" t="s">
        <v>512</v>
      </c>
      <c r="D755" s="104"/>
    </row>
    <row r="756" spans="1:4" x14ac:dyDescent="0.2">
      <c r="A756" s="135">
        <v>982</v>
      </c>
      <c r="B756" s="112" t="s">
        <v>350</v>
      </c>
      <c r="C756" s="136" t="s">
        <v>513</v>
      </c>
      <c r="D756" s="104"/>
    </row>
    <row r="757" spans="1:4" x14ac:dyDescent="0.2">
      <c r="A757" s="135">
        <v>983</v>
      </c>
      <c r="B757" s="112" t="s">
        <v>351</v>
      </c>
      <c r="C757" s="136" t="s">
        <v>513</v>
      </c>
      <c r="D757" s="104"/>
    </row>
    <row r="758" spans="1:4" x14ac:dyDescent="0.2">
      <c r="A758" s="135">
        <v>984</v>
      </c>
      <c r="B758" s="112" t="s">
        <v>352</v>
      </c>
      <c r="C758" s="136" t="s">
        <v>513</v>
      </c>
      <c r="D758" s="104"/>
    </row>
    <row r="759" spans="1:4" x14ac:dyDescent="0.2">
      <c r="A759" s="135">
        <v>985</v>
      </c>
      <c r="B759" s="112" t="s">
        <v>353</v>
      </c>
      <c r="C759" s="136" t="s">
        <v>513</v>
      </c>
      <c r="D759" s="104"/>
    </row>
    <row r="760" spans="1:4" x14ac:dyDescent="0.2">
      <c r="A760" s="135">
        <v>989</v>
      </c>
      <c r="B760" s="112" t="s">
        <v>237</v>
      </c>
      <c r="C760" s="136" t="s">
        <v>513</v>
      </c>
      <c r="D760" s="104"/>
    </row>
    <row r="761" spans="1:4" x14ac:dyDescent="0.2">
      <c r="A761" s="135">
        <v>990</v>
      </c>
      <c r="B761" s="112" t="s">
        <v>238</v>
      </c>
      <c r="C761" s="136" t="s">
        <v>512</v>
      </c>
      <c r="D761" s="104"/>
    </row>
    <row r="762" spans="1:4" x14ac:dyDescent="0.2">
      <c r="A762" s="135">
        <v>991</v>
      </c>
      <c r="B762" s="112" t="s">
        <v>186</v>
      </c>
      <c r="C762" s="136" t="s">
        <v>512</v>
      </c>
      <c r="D762" s="104"/>
    </row>
    <row r="763" spans="1:4" x14ac:dyDescent="0.2">
      <c r="A763" s="135">
        <v>996</v>
      </c>
      <c r="B763" s="112" t="s">
        <v>266</v>
      </c>
      <c r="C763" s="136" t="s">
        <v>513</v>
      </c>
      <c r="D763" s="104"/>
    </row>
    <row r="764" spans="1:4" x14ac:dyDescent="0.2">
      <c r="A764" s="135">
        <v>997</v>
      </c>
      <c r="B764" s="112" t="s">
        <v>354</v>
      </c>
      <c r="C764" s="136" t="s">
        <v>513</v>
      </c>
      <c r="D764" s="104"/>
    </row>
    <row r="765" spans="1:4" x14ac:dyDescent="0.2">
      <c r="A765" s="109">
        <v>487</v>
      </c>
      <c r="B765" s="110">
        <v>383</v>
      </c>
      <c r="C765" s="111" t="s">
        <v>286</v>
      </c>
      <c r="D765" s="112" t="s">
        <v>281</v>
      </c>
    </row>
    <row r="766" spans="1:4" x14ac:dyDescent="0.2">
      <c r="A766" s="109">
        <v>488</v>
      </c>
      <c r="B766" s="110">
        <v>384</v>
      </c>
      <c r="C766" s="111" t="s">
        <v>287</v>
      </c>
      <c r="D766" s="112" t="s">
        <v>281</v>
      </c>
    </row>
    <row r="767" spans="1:4" x14ac:dyDescent="0.2">
      <c r="A767" s="109">
        <v>489</v>
      </c>
      <c r="B767" s="110">
        <v>385</v>
      </c>
      <c r="C767" s="111" t="s">
        <v>288</v>
      </c>
      <c r="D767" s="112" t="s">
        <v>281</v>
      </c>
    </row>
    <row r="768" spans="1:4" x14ac:dyDescent="0.2">
      <c r="A768" s="109">
        <v>490</v>
      </c>
      <c r="B768" s="110">
        <v>386</v>
      </c>
      <c r="C768" s="111" t="s">
        <v>289</v>
      </c>
      <c r="D768" s="112" t="s">
        <v>281</v>
      </c>
    </row>
    <row r="769" spans="1:4" x14ac:dyDescent="0.2">
      <c r="A769" s="109">
        <v>491</v>
      </c>
      <c r="B769" s="110">
        <v>387</v>
      </c>
      <c r="C769" s="111" t="s">
        <v>290</v>
      </c>
      <c r="D769" s="112" t="s">
        <v>281</v>
      </c>
    </row>
    <row r="770" spans="1:4" x14ac:dyDescent="0.2">
      <c r="A770" s="109">
        <v>492</v>
      </c>
      <c r="B770" s="110">
        <v>388</v>
      </c>
      <c r="C770" s="111" t="s">
        <v>291</v>
      </c>
      <c r="D770" s="112" t="s">
        <v>281</v>
      </c>
    </row>
    <row r="771" spans="1:4" x14ac:dyDescent="0.2">
      <c r="A771" s="109">
        <v>493</v>
      </c>
      <c r="B771" s="110">
        <v>389</v>
      </c>
      <c r="C771" s="111" t="s">
        <v>292</v>
      </c>
      <c r="D771" s="112" t="s">
        <v>281</v>
      </c>
    </row>
    <row r="772" spans="1:4" x14ac:dyDescent="0.2">
      <c r="A772" s="109">
        <v>494</v>
      </c>
      <c r="B772" s="110">
        <v>390</v>
      </c>
      <c r="C772" s="111" t="s">
        <v>293</v>
      </c>
      <c r="D772" s="112" t="s">
        <v>281</v>
      </c>
    </row>
    <row r="773" spans="1:4" x14ac:dyDescent="0.2">
      <c r="A773" s="109">
        <v>495</v>
      </c>
      <c r="B773" s="110">
        <v>391</v>
      </c>
      <c r="C773" s="111" t="s">
        <v>294</v>
      </c>
      <c r="D773" s="112" t="s">
        <v>281</v>
      </c>
    </row>
    <row r="774" spans="1:4" x14ac:dyDescent="0.2">
      <c r="A774" s="109">
        <v>496</v>
      </c>
      <c r="B774" s="110">
        <v>392</v>
      </c>
      <c r="C774" s="111" t="s">
        <v>295</v>
      </c>
      <c r="D774" s="112" t="s">
        <v>281</v>
      </c>
    </row>
    <row r="775" spans="1:4" x14ac:dyDescent="0.2">
      <c r="A775" s="109">
        <v>497</v>
      </c>
      <c r="B775" s="110">
        <v>393</v>
      </c>
      <c r="C775" s="111" t="s">
        <v>296</v>
      </c>
      <c r="D775" s="112" t="s">
        <v>281</v>
      </c>
    </row>
    <row r="776" spans="1:4" x14ac:dyDescent="0.2">
      <c r="A776" s="109">
        <v>498</v>
      </c>
      <c r="B776" s="110">
        <v>394</v>
      </c>
      <c r="C776" s="111" t="s">
        <v>297</v>
      </c>
      <c r="D776" s="112" t="s">
        <v>281</v>
      </c>
    </row>
    <row r="777" spans="1:4" x14ac:dyDescent="0.2">
      <c r="A777" s="109">
        <v>701</v>
      </c>
      <c r="B777" s="110">
        <v>343</v>
      </c>
      <c r="C777" s="111" t="s">
        <v>298</v>
      </c>
      <c r="D777" s="112" t="s">
        <v>124</v>
      </c>
    </row>
    <row r="778" spans="1:4" x14ac:dyDescent="0.2">
      <c r="A778" s="109">
        <v>702</v>
      </c>
      <c r="B778" s="110">
        <v>344</v>
      </c>
      <c r="C778" s="111" t="s">
        <v>298</v>
      </c>
      <c r="D778" s="112" t="s">
        <v>124</v>
      </c>
    </row>
    <row r="779" spans="1:4" x14ac:dyDescent="0.2">
      <c r="A779" s="109">
        <v>703</v>
      </c>
      <c r="B779" s="110">
        <v>317</v>
      </c>
      <c r="C779" s="111" t="s">
        <v>234</v>
      </c>
      <c r="D779" s="112" t="s">
        <v>124</v>
      </c>
    </row>
    <row r="780" spans="1:4" x14ac:dyDescent="0.2">
      <c r="A780" s="109">
        <v>704</v>
      </c>
      <c r="B780" s="110">
        <v>318</v>
      </c>
      <c r="C780" s="111" t="s">
        <v>234</v>
      </c>
      <c r="D780" s="112" t="s">
        <v>124</v>
      </c>
    </row>
    <row r="781" spans="1:4" x14ac:dyDescent="0.2">
      <c r="A781" s="109">
        <v>705</v>
      </c>
      <c r="B781" s="110">
        <v>319</v>
      </c>
      <c r="C781" s="111" t="s">
        <v>234</v>
      </c>
      <c r="D781" s="112" t="s">
        <v>124</v>
      </c>
    </row>
    <row r="782" spans="1:4" x14ac:dyDescent="0.2">
      <c r="A782" s="109">
        <v>706</v>
      </c>
      <c r="B782" s="110">
        <v>320</v>
      </c>
      <c r="C782" s="111" t="s">
        <v>234</v>
      </c>
      <c r="D782" s="112" t="s">
        <v>124</v>
      </c>
    </row>
    <row r="783" spans="1:4" x14ac:dyDescent="0.2">
      <c r="A783" s="109">
        <v>707</v>
      </c>
      <c r="B783" s="110">
        <v>321</v>
      </c>
      <c r="C783" s="111" t="s">
        <v>234</v>
      </c>
      <c r="D783" s="112" t="s">
        <v>124</v>
      </c>
    </row>
    <row r="784" spans="1:4" x14ac:dyDescent="0.2">
      <c r="A784" s="109">
        <v>708</v>
      </c>
      <c r="B784" s="110">
        <v>322</v>
      </c>
      <c r="C784" s="111" t="s">
        <v>234</v>
      </c>
      <c r="D784" s="112" t="s">
        <v>124</v>
      </c>
    </row>
    <row r="785" spans="1:4" x14ac:dyDescent="0.2">
      <c r="A785" s="109">
        <v>709</v>
      </c>
      <c r="B785" s="110">
        <v>323</v>
      </c>
      <c r="C785" s="111" t="s">
        <v>234</v>
      </c>
      <c r="D785" s="112" t="s">
        <v>124</v>
      </c>
    </row>
    <row r="786" spans="1:4" x14ac:dyDescent="0.2">
      <c r="A786" s="109">
        <v>710</v>
      </c>
      <c r="B786" s="110">
        <v>324</v>
      </c>
      <c r="C786" s="111" t="s">
        <v>234</v>
      </c>
      <c r="D786" s="112" t="s">
        <v>124</v>
      </c>
    </row>
    <row r="787" spans="1:4" x14ac:dyDescent="0.2">
      <c r="A787" s="109">
        <v>711</v>
      </c>
      <c r="B787" s="110">
        <v>325</v>
      </c>
      <c r="C787" s="111" t="s">
        <v>234</v>
      </c>
      <c r="D787" s="112" t="s">
        <v>124</v>
      </c>
    </row>
    <row r="788" spans="1:4" x14ac:dyDescent="0.2">
      <c r="A788" s="109">
        <v>712</v>
      </c>
      <c r="B788" s="110">
        <v>326</v>
      </c>
      <c r="C788" s="111" t="s">
        <v>299</v>
      </c>
      <c r="D788" s="112" t="s">
        <v>124</v>
      </c>
    </row>
    <row r="789" spans="1:4" x14ac:dyDescent="0.2">
      <c r="A789" s="109">
        <v>713</v>
      </c>
      <c r="B789" s="110">
        <v>328</v>
      </c>
      <c r="C789" s="111" t="s">
        <v>299</v>
      </c>
      <c r="D789" s="112" t="s">
        <v>124</v>
      </c>
    </row>
    <row r="790" spans="1:4" x14ac:dyDescent="0.2">
      <c r="A790" s="109">
        <v>714</v>
      </c>
      <c r="B790" s="110">
        <v>329</v>
      </c>
      <c r="C790" s="111" t="s">
        <v>299</v>
      </c>
      <c r="D790" s="112" t="s">
        <v>124</v>
      </c>
    </row>
    <row r="791" spans="1:4" x14ac:dyDescent="0.2">
      <c r="A791" s="109">
        <v>715</v>
      </c>
      <c r="B791" s="110">
        <v>330</v>
      </c>
      <c r="C791" s="111" t="s">
        <v>299</v>
      </c>
      <c r="D791" s="112" t="s">
        <v>124</v>
      </c>
    </row>
    <row r="792" spans="1:4" x14ac:dyDescent="0.2">
      <c r="A792" s="109">
        <v>716</v>
      </c>
      <c r="B792" s="110">
        <v>339</v>
      </c>
      <c r="C792" s="111" t="s">
        <v>300</v>
      </c>
      <c r="D792" s="112" t="s">
        <v>124</v>
      </c>
    </row>
    <row r="793" spans="1:4" x14ac:dyDescent="0.2">
      <c r="A793" s="109">
        <v>717</v>
      </c>
      <c r="B793" s="110">
        <v>340</v>
      </c>
      <c r="C793" s="111" t="s">
        <v>300</v>
      </c>
      <c r="D793" s="112" t="s">
        <v>124</v>
      </c>
    </row>
    <row r="794" spans="1:4" x14ac:dyDescent="0.2">
      <c r="A794" s="109">
        <v>718</v>
      </c>
      <c r="B794" s="110">
        <v>341</v>
      </c>
      <c r="C794" s="111" t="s">
        <v>301</v>
      </c>
      <c r="D794" s="112" t="s">
        <v>124</v>
      </c>
    </row>
    <row r="795" spans="1:4" x14ac:dyDescent="0.2">
      <c r="A795" s="109">
        <v>719</v>
      </c>
      <c r="B795" s="110">
        <v>342</v>
      </c>
      <c r="C795" s="111" t="s">
        <v>301</v>
      </c>
      <c r="D795" s="112" t="s">
        <v>124</v>
      </c>
    </row>
    <row r="796" spans="1:4" x14ac:dyDescent="0.2">
      <c r="A796" s="109">
        <v>720</v>
      </c>
      <c r="B796" s="110">
        <v>331</v>
      </c>
      <c r="C796" s="111" t="s">
        <v>167</v>
      </c>
      <c r="D796" s="112">
        <v>1</v>
      </c>
    </row>
    <row r="797" spans="1:4" x14ac:dyDescent="0.2">
      <c r="A797" s="109">
        <v>720</v>
      </c>
      <c r="B797" s="110">
        <v>332</v>
      </c>
      <c r="C797" s="111" t="s">
        <v>167</v>
      </c>
      <c r="D797" s="112">
        <v>1</v>
      </c>
    </row>
    <row r="798" spans="1:4" x14ac:dyDescent="0.2">
      <c r="A798" s="109">
        <v>720</v>
      </c>
      <c r="B798" s="110">
        <v>333</v>
      </c>
      <c r="C798" s="111" t="s">
        <v>167</v>
      </c>
      <c r="D798" s="112">
        <v>2</v>
      </c>
    </row>
    <row r="799" spans="1:4" x14ac:dyDescent="0.2">
      <c r="A799" s="109">
        <v>721</v>
      </c>
      <c r="B799" s="110">
        <v>327</v>
      </c>
      <c r="C799" s="111" t="s">
        <v>302</v>
      </c>
      <c r="D799" s="112">
        <v>2</v>
      </c>
    </row>
    <row r="800" spans="1:4" x14ac:dyDescent="0.2">
      <c r="A800" s="109">
        <v>721</v>
      </c>
      <c r="B800" s="110">
        <v>336</v>
      </c>
      <c r="C800" s="111" t="s">
        <v>302</v>
      </c>
      <c r="D800" s="112">
        <v>1</v>
      </c>
    </row>
    <row r="801" spans="1:4" x14ac:dyDescent="0.2">
      <c r="A801" s="109">
        <v>722</v>
      </c>
      <c r="B801" s="110">
        <v>13067</v>
      </c>
      <c r="C801" s="111" t="s">
        <v>302</v>
      </c>
      <c r="D801" s="112">
        <v>2</v>
      </c>
    </row>
    <row r="802" spans="1:4" x14ac:dyDescent="0.2">
      <c r="A802" s="109">
        <v>722</v>
      </c>
      <c r="B802" s="110">
        <v>13068</v>
      </c>
      <c r="C802" s="111" t="s">
        <v>302</v>
      </c>
      <c r="D802" s="112">
        <v>1</v>
      </c>
    </row>
    <row r="803" spans="1:4" x14ac:dyDescent="0.2">
      <c r="A803" s="109">
        <v>723</v>
      </c>
      <c r="B803" s="110">
        <v>13070</v>
      </c>
      <c r="C803" s="111" t="s">
        <v>302</v>
      </c>
      <c r="D803" s="112">
        <v>2</v>
      </c>
    </row>
    <row r="804" spans="1:4" x14ac:dyDescent="0.2">
      <c r="A804" s="109">
        <v>723</v>
      </c>
      <c r="B804" s="110">
        <v>13071</v>
      </c>
      <c r="C804" s="111" t="s">
        <v>302</v>
      </c>
      <c r="D804" s="112">
        <v>1</v>
      </c>
    </row>
    <row r="805" spans="1:4" x14ac:dyDescent="0.2">
      <c r="A805" s="109">
        <v>724</v>
      </c>
      <c r="B805" s="110">
        <v>13073</v>
      </c>
      <c r="C805" s="111" t="s">
        <v>302</v>
      </c>
      <c r="D805" s="112">
        <v>2</v>
      </c>
    </row>
    <row r="806" spans="1:4" x14ac:dyDescent="0.2">
      <c r="A806" s="109">
        <v>724</v>
      </c>
      <c r="B806" s="110">
        <v>13074</v>
      </c>
      <c r="C806" s="111" t="s">
        <v>302</v>
      </c>
      <c r="D806" s="112">
        <v>1</v>
      </c>
    </row>
    <row r="807" spans="1:4" x14ac:dyDescent="0.2">
      <c r="A807" s="109">
        <v>725</v>
      </c>
      <c r="B807" s="110">
        <v>13076</v>
      </c>
      <c r="C807" s="111" t="s">
        <v>302</v>
      </c>
      <c r="D807" s="112">
        <v>2</v>
      </c>
    </row>
    <row r="808" spans="1:4" x14ac:dyDescent="0.2">
      <c r="A808" s="109">
        <v>725</v>
      </c>
      <c r="B808" s="110">
        <v>13077</v>
      </c>
      <c r="C808" s="111" t="s">
        <v>302</v>
      </c>
      <c r="D808" s="112">
        <v>1</v>
      </c>
    </row>
    <row r="809" spans="1:4" x14ac:dyDescent="0.2">
      <c r="A809" s="109">
        <v>726</v>
      </c>
      <c r="B809" s="110">
        <v>13079</v>
      </c>
      <c r="C809" s="111" t="s">
        <v>302</v>
      </c>
      <c r="D809" s="112">
        <v>2</v>
      </c>
    </row>
    <row r="810" spans="1:4" x14ac:dyDescent="0.2">
      <c r="A810" s="109">
        <v>726</v>
      </c>
      <c r="B810" s="110">
        <v>13080</v>
      </c>
      <c r="C810" s="111" t="s">
        <v>302</v>
      </c>
      <c r="D810" s="112">
        <v>1</v>
      </c>
    </row>
    <row r="811" spans="1:4" x14ac:dyDescent="0.2">
      <c r="A811" s="109">
        <v>727</v>
      </c>
      <c r="B811" s="110">
        <v>13032</v>
      </c>
      <c r="C811" s="111" t="s">
        <v>302</v>
      </c>
      <c r="D811" s="112">
        <v>2</v>
      </c>
    </row>
    <row r="812" spans="1:4" x14ac:dyDescent="0.2">
      <c r="A812" s="109">
        <v>727</v>
      </c>
      <c r="B812" s="110">
        <v>13033</v>
      </c>
      <c r="C812" s="111" t="s">
        <v>302</v>
      </c>
      <c r="D812" s="112">
        <v>1</v>
      </c>
    </row>
    <row r="813" spans="1:4" x14ac:dyDescent="0.2">
      <c r="A813" s="109">
        <v>728</v>
      </c>
      <c r="B813" s="110">
        <v>13034</v>
      </c>
      <c r="C813" s="111" t="s">
        <v>303</v>
      </c>
      <c r="D813" s="112">
        <v>2</v>
      </c>
    </row>
    <row r="814" spans="1:4" x14ac:dyDescent="0.2">
      <c r="A814" s="109">
        <v>729</v>
      </c>
      <c r="B814" s="110">
        <v>13035</v>
      </c>
      <c r="C814" s="111" t="s">
        <v>302</v>
      </c>
      <c r="D814" s="112">
        <v>2</v>
      </c>
    </row>
    <row r="815" spans="1:4" x14ac:dyDescent="0.2">
      <c r="A815" s="109">
        <v>729</v>
      </c>
      <c r="B815" s="110">
        <v>13036</v>
      </c>
      <c r="C815" s="111" t="s">
        <v>302</v>
      </c>
      <c r="D815" s="112">
        <v>1</v>
      </c>
    </row>
    <row r="816" spans="1:4" x14ac:dyDescent="0.2">
      <c r="A816" s="109">
        <v>730</v>
      </c>
      <c r="B816" s="110">
        <v>13037</v>
      </c>
      <c r="C816" s="111" t="s">
        <v>303</v>
      </c>
      <c r="D816" s="112">
        <v>2</v>
      </c>
    </row>
    <row r="817" spans="1:4" x14ac:dyDescent="0.2">
      <c r="A817" s="109">
        <v>731</v>
      </c>
      <c r="B817" s="110">
        <v>13038</v>
      </c>
      <c r="C817" s="111" t="s">
        <v>302</v>
      </c>
      <c r="D817" s="112">
        <v>2</v>
      </c>
    </row>
    <row r="818" spans="1:4" x14ac:dyDescent="0.2">
      <c r="A818" s="109">
        <v>731</v>
      </c>
      <c r="B818" s="110">
        <v>13039</v>
      </c>
      <c r="C818" s="111" t="s">
        <v>302</v>
      </c>
      <c r="D818" s="112">
        <v>1</v>
      </c>
    </row>
    <row r="819" spans="1:4" x14ac:dyDescent="0.2">
      <c r="A819" s="109">
        <v>732</v>
      </c>
      <c r="B819" s="110">
        <v>13040</v>
      </c>
      <c r="C819" s="111" t="s">
        <v>303</v>
      </c>
      <c r="D819" s="112">
        <v>2</v>
      </c>
    </row>
    <row r="820" spans="1:4" x14ac:dyDescent="0.2">
      <c r="A820" s="109">
        <v>733</v>
      </c>
      <c r="B820" s="110">
        <v>13041</v>
      </c>
      <c r="C820" s="111" t="s">
        <v>302</v>
      </c>
      <c r="D820" s="112">
        <v>2</v>
      </c>
    </row>
    <row r="821" spans="1:4" x14ac:dyDescent="0.2">
      <c r="A821" s="109">
        <v>733</v>
      </c>
      <c r="B821" s="110">
        <v>13042</v>
      </c>
      <c r="C821" s="111" t="s">
        <v>302</v>
      </c>
      <c r="D821" s="112">
        <v>1</v>
      </c>
    </row>
    <row r="822" spans="1:4" x14ac:dyDescent="0.2">
      <c r="A822" s="109">
        <v>734</v>
      </c>
      <c r="B822" s="110">
        <v>13043</v>
      </c>
      <c r="C822" s="111" t="s">
        <v>303</v>
      </c>
      <c r="D822" s="112">
        <v>2</v>
      </c>
    </row>
    <row r="823" spans="1:4" x14ac:dyDescent="0.2">
      <c r="A823" s="109">
        <v>735</v>
      </c>
      <c r="B823" s="110">
        <v>13044</v>
      </c>
      <c r="C823" s="111" t="s">
        <v>302</v>
      </c>
      <c r="D823" s="112">
        <v>2</v>
      </c>
    </row>
    <row r="824" spans="1:4" x14ac:dyDescent="0.2">
      <c r="A824" s="109">
        <v>735</v>
      </c>
      <c r="B824" s="110">
        <v>13045</v>
      </c>
      <c r="C824" s="111" t="s">
        <v>302</v>
      </c>
      <c r="D824" s="112">
        <v>1</v>
      </c>
    </row>
    <row r="825" spans="1:4" x14ac:dyDescent="0.2">
      <c r="A825" s="109">
        <v>736</v>
      </c>
      <c r="B825" s="110">
        <v>13046</v>
      </c>
      <c r="C825" s="111" t="s">
        <v>303</v>
      </c>
      <c r="D825" s="112">
        <v>2</v>
      </c>
    </row>
    <row r="826" spans="1:4" x14ac:dyDescent="0.2">
      <c r="A826" s="109">
        <v>737</v>
      </c>
      <c r="B826" s="110">
        <v>13047</v>
      </c>
      <c r="C826" s="111" t="s">
        <v>302</v>
      </c>
      <c r="D826" s="112">
        <v>2</v>
      </c>
    </row>
    <row r="827" spans="1:4" x14ac:dyDescent="0.2">
      <c r="A827" s="109">
        <v>737</v>
      </c>
      <c r="B827" s="110">
        <v>13048</v>
      </c>
      <c r="C827" s="111" t="s">
        <v>302</v>
      </c>
      <c r="D827" s="112">
        <v>1</v>
      </c>
    </row>
    <row r="828" spans="1:4" x14ac:dyDescent="0.2">
      <c r="A828" s="109">
        <v>738</v>
      </c>
      <c r="B828" s="110">
        <v>13049</v>
      </c>
      <c r="C828" s="111" t="s">
        <v>303</v>
      </c>
      <c r="D828" s="112">
        <v>2</v>
      </c>
    </row>
    <row r="829" spans="1:4" x14ac:dyDescent="0.2">
      <c r="A829" s="109">
        <v>739</v>
      </c>
      <c r="B829" s="110">
        <v>13050</v>
      </c>
      <c r="C829" s="111" t="s">
        <v>302</v>
      </c>
      <c r="D829" s="112">
        <v>2</v>
      </c>
    </row>
    <row r="830" spans="1:4" x14ac:dyDescent="0.2">
      <c r="A830" s="109">
        <v>739</v>
      </c>
      <c r="B830" s="110">
        <v>13051</v>
      </c>
      <c r="C830" s="111" t="s">
        <v>302</v>
      </c>
      <c r="D830" s="112">
        <v>1</v>
      </c>
    </row>
    <row r="831" spans="1:4" x14ac:dyDescent="0.2">
      <c r="A831" s="109">
        <v>740</v>
      </c>
      <c r="B831" s="110">
        <v>13052</v>
      </c>
      <c r="C831" s="111" t="s">
        <v>303</v>
      </c>
      <c r="D831" s="112">
        <v>2</v>
      </c>
    </row>
    <row r="832" spans="1:4" x14ac:dyDescent="0.2">
      <c r="A832" s="109">
        <v>741</v>
      </c>
      <c r="B832" s="110">
        <v>13053</v>
      </c>
      <c r="C832" s="111" t="s">
        <v>302</v>
      </c>
      <c r="D832" s="112">
        <v>2</v>
      </c>
    </row>
    <row r="833" spans="1:4" x14ac:dyDescent="0.2">
      <c r="A833" s="109">
        <v>741</v>
      </c>
      <c r="B833" s="110">
        <v>13054</v>
      </c>
      <c r="C833" s="111" t="s">
        <v>302</v>
      </c>
      <c r="D833" s="112">
        <v>1</v>
      </c>
    </row>
    <row r="834" spans="1:4" x14ac:dyDescent="0.2">
      <c r="A834" s="109">
        <v>742</v>
      </c>
      <c r="B834" s="110">
        <v>13055</v>
      </c>
      <c r="C834" s="111" t="s">
        <v>303</v>
      </c>
      <c r="D834" s="112">
        <v>2</v>
      </c>
    </row>
    <row r="835" spans="1:4" x14ac:dyDescent="0.2">
      <c r="A835" s="109">
        <v>743</v>
      </c>
      <c r="B835" s="110">
        <v>13056</v>
      </c>
      <c r="C835" s="111" t="s">
        <v>302</v>
      </c>
      <c r="D835" s="112">
        <v>2</v>
      </c>
    </row>
    <row r="836" spans="1:4" x14ac:dyDescent="0.2">
      <c r="A836" s="109">
        <v>743</v>
      </c>
      <c r="B836" s="110">
        <v>13057</v>
      </c>
      <c r="C836" s="111" t="s">
        <v>302</v>
      </c>
      <c r="D836" s="112">
        <v>1</v>
      </c>
    </row>
    <row r="837" spans="1:4" x14ac:dyDescent="0.2">
      <c r="A837" s="109">
        <v>744</v>
      </c>
      <c r="B837" s="110">
        <v>13058</v>
      </c>
      <c r="C837" s="111" t="s">
        <v>303</v>
      </c>
      <c r="D837" s="112">
        <v>2</v>
      </c>
    </row>
    <row r="838" spans="1:4" x14ac:dyDescent="0.2">
      <c r="A838" s="109">
        <v>745</v>
      </c>
      <c r="B838" s="110">
        <v>13059</v>
      </c>
      <c r="C838" s="111" t="s">
        <v>302</v>
      </c>
      <c r="D838" s="112">
        <v>2</v>
      </c>
    </row>
    <row r="839" spans="1:4" x14ac:dyDescent="0.2">
      <c r="A839" s="109">
        <v>745</v>
      </c>
      <c r="B839" s="110">
        <v>13060</v>
      </c>
      <c r="C839" s="111" t="s">
        <v>302</v>
      </c>
      <c r="D839" s="112">
        <v>1</v>
      </c>
    </row>
    <row r="840" spans="1:4" x14ac:dyDescent="0.2">
      <c r="A840" s="109">
        <v>746</v>
      </c>
      <c r="B840" s="110">
        <v>13061</v>
      </c>
      <c r="C840" s="111" t="s">
        <v>303</v>
      </c>
      <c r="D840" s="112">
        <v>2</v>
      </c>
    </row>
    <row r="841" spans="1:4" x14ac:dyDescent="0.2">
      <c r="A841" s="109">
        <v>747</v>
      </c>
      <c r="B841" s="110">
        <v>13062</v>
      </c>
      <c r="C841" s="111" t="s">
        <v>302</v>
      </c>
      <c r="D841" s="112">
        <v>2</v>
      </c>
    </row>
    <row r="842" spans="1:4" x14ac:dyDescent="0.2">
      <c r="A842" s="109">
        <v>747</v>
      </c>
      <c r="B842" s="110">
        <v>13063</v>
      </c>
      <c r="C842" s="111" t="s">
        <v>302</v>
      </c>
      <c r="D842" s="112">
        <v>1</v>
      </c>
    </row>
    <row r="843" spans="1:4" x14ac:dyDescent="0.2">
      <c r="A843" s="109">
        <v>748</v>
      </c>
      <c r="B843" s="110">
        <v>13064</v>
      </c>
      <c r="C843" s="111" t="s">
        <v>302</v>
      </c>
      <c r="D843" s="112">
        <v>2</v>
      </c>
    </row>
    <row r="844" spans="1:4" x14ac:dyDescent="0.2">
      <c r="A844" s="109">
        <v>748</v>
      </c>
      <c r="B844" s="110">
        <v>13065</v>
      </c>
      <c r="C844" s="111" t="s">
        <v>302</v>
      </c>
      <c r="D844" s="112">
        <v>1</v>
      </c>
    </row>
    <row r="845" spans="1:4" x14ac:dyDescent="0.2">
      <c r="A845" s="109">
        <v>749</v>
      </c>
      <c r="B845" s="110">
        <v>13066</v>
      </c>
      <c r="C845" s="111" t="s">
        <v>303</v>
      </c>
      <c r="D845" s="112">
        <v>2</v>
      </c>
    </row>
    <row r="846" spans="1:4" x14ac:dyDescent="0.2">
      <c r="A846" s="109">
        <v>752</v>
      </c>
      <c r="B846" s="110">
        <v>13011</v>
      </c>
      <c r="C846" s="111" t="s">
        <v>302</v>
      </c>
      <c r="D846" s="112">
        <v>2</v>
      </c>
    </row>
    <row r="847" spans="1:4" x14ac:dyDescent="0.2">
      <c r="A847" s="109">
        <v>752</v>
      </c>
      <c r="B847" s="110">
        <v>13012</v>
      </c>
      <c r="C847" s="111" t="s">
        <v>302</v>
      </c>
      <c r="D847" s="112">
        <v>1</v>
      </c>
    </row>
    <row r="848" spans="1:4" x14ac:dyDescent="0.2">
      <c r="A848" s="109">
        <v>753</v>
      </c>
      <c r="B848" s="110">
        <v>13013</v>
      </c>
      <c r="C848" s="111" t="s">
        <v>304</v>
      </c>
      <c r="D848" s="112">
        <v>2</v>
      </c>
    </row>
    <row r="849" spans="1:4" x14ac:dyDescent="0.2">
      <c r="A849" s="109">
        <v>754</v>
      </c>
      <c r="B849" s="110">
        <v>13014</v>
      </c>
      <c r="C849" s="111" t="s">
        <v>302</v>
      </c>
      <c r="D849" s="112">
        <v>2</v>
      </c>
    </row>
    <row r="850" spans="1:4" x14ac:dyDescent="0.2">
      <c r="A850" s="109">
        <v>754</v>
      </c>
      <c r="B850" s="110">
        <v>13015</v>
      </c>
      <c r="C850" s="111" t="s">
        <v>302</v>
      </c>
      <c r="D850" s="112">
        <v>1</v>
      </c>
    </row>
    <row r="851" spans="1:4" x14ac:dyDescent="0.2">
      <c r="A851" s="109">
        <v>755</v>
      </c>
      <c r="B851" s="110">
        <v>13016</v>
      </c>
      <c r="C851" s="111" t="s">
        <v>304</v>
      </c>
      <c r="D851" s="112">
        <v>2</v>
      </c>
    </row>
    <row r="852" spans="1:4" x14ac:dyDescent="0.2">
      <c r="A852" s="109">
        <v>756</v>
      </c>
      <c r="B852" s="110">
        <v>13017</v>
      </c>
      <c r="C852" s="111" t="s">
        <v>302</v>
      </c>
      <c r="D852" s="112">
        <v>2</v>
      </c>
    </row>
    <row r="853" spans="1:4" x14ac:dyDescent="0.2">
      <c r="A853" s="109">
        <v>756</v>
      </c>
      <c r="B853" s="110">
        <v>13018</v>
      </c>
      <c r="C853" s="111" t="s">
        <v>302</v>
      </c>
      <c r="D853" s="112">
        <v>1</v>
      </c>
    </row>
    <row r="854" spans="1:4" x14ac:dyDescent="0.2">
      <c r="A854" s="109">
        <v>757</v>
      </c>
      <c r="B854" s="110">
        <v>13019</v>
      </c>
      <c r="C854" s="111" t="s">
        <v>304</v>
      </c>
      <c r="D854" s="112">
        <v>2</v>
      </c>
    </row>
    <row r="855" spans="1:4" x14ac:dyDescent="0.2">
      <c r="A855" s="109">
        <v>758</v>
      </c>
      <c r="B855" s="110">
        <v>13020</v>
      </c>
      <c r="C855" s="111" t="s">
        <v>302</v>
      </c>
      <c r="D855" s="112">
        <v>2</v>
      </c>
    </row>
    <row r="856" spans="1:4" x14ac:dyDescent="0.2">
      <c r="A856" s="109">
        <v>758</v>
      </c>
      <c r="B856" s="110">
        <v>13021</v>
      </c>
      <c r="C856" s="111" t="s">
        <v>302</v>
      </c>
      <c r="D856" s="112">
        <v>1</v>
      </c>
    </row>
    <row r="857" spans="1:4" x14ac:dyDescent="0.2">
      <c r="A857" s="109">
        <v>759</v>
      </c>
      <c r="B857" s="110">
        <v>13022</v>
      </c>
      <c r="C857" s="111" t="s">
        <v>304</v>
      </c>
      <c r="D857" s="112">
        <v>2</v>
      </c>
    </row>
    <row r="858" spans="1:4" x14ac:dyDescent="0.2">
      <c r="A858" s="109">
        <v>760</v>
      </c>
      <c r="B858" s="110">
        <v>13023</v>
      </c>
      <c r="C858" s="111" t="s">
        <v>302</v>
      </c>
      <c r="D858" s="112">
        <v>2</v>
      </c>
    </row>
    <row r="859" spans="1:4" x14ac:dyDescent="0.2">
      <c r="A859" s="109">
        <v>760</v>
      </c>
      <c r="B859" s="110">
        <v>13024</v>
      </c>
      <c r="C859" s="111" t="s">
        <v>302</v>
      </c>
      <c r="D859" s="112">
        <v>1</v>
      </c>
    </row>
    <row r="860" spans="1:4" x14ac:dyDescent="0.2">
      <c r="A860" s="109">
        <v>761</v>
      </c>
      <c r="B860" s="110">
        <v>13025</v>
      </c>
      <c r="C860" s="111" t="s">
        <v>304</v>
      </c>
      <c r="D860" s="112">
        <v>2</v>
      </c>
    </row>
    <row r="861" spans="1:4" x14ac:dyDescent="0.2">
      <c r="A861" s="109">
        <v>762</v>
      </c>
      <c r="B861" s="110">
        <v>13026</v>
      </c>
      <c r="C861" s="111" t="s">
        <v>302</v>
      </c>
      <c r="D861" s="112">
        <v>2</v>
      </c>
    </row>
    <row r="862" spans="1:4" x14ac:dyDescent="0.2">
      <c r="A862" s="109">
        <v>762</v>
      </c>
      <c r="B862" s="110">
        <v>13027</v>
      </c>
      <c r="C862" s="111" t="s">
        <v>302</v>
      </c>
      <c r="D862" s="112">
        <v>1</v>
      </c>
    </row>
    <row r="863" spans="1:4" x14ac:dyDescent="0.2">
      <c r="A863" s="109">
        <v>763</v>
      </c>
      <c r="B863" s="110">
        <v>13028</v>
      </c>
      <c r="C863" s="111" t="s">
        <v>304</v>
      </c>
      <c r="D863" s="112">
        <v>2</v>
      </c>
    </row>
    <row r="864" spans="1:4" x14ac:dyDescent="0.2">
      <c r="A864" s="109">
        <v>764</v>
      </c>
      <c r="B864" s="110">
        <v>13002</v>
      </c>
      <c r="C864" s="111" t="s">
        <v>302</v>
      </c>
      <c r="D864" s="112">
        <v>2</v>
      </c>
    </row>
    <row r="865" spans="1:4" x14ac:dyDescent="0.2">
      <c r="A865" s="109">
        <v>764</v>
      </c>
      <c r="B865" s="110">
        <v>13003</v>
      </c>
      <c r="C865" s="111" t="s">
        <v>302</v>
      </c>
      <c r="D865" s="112">
        <v>1</v>
      </c>
    </row>
    <row r="866" spans="1:4" x14ac:dyDescent="0.2">
      <c r="A866" s="109">
        <v>765</v>
      </c>
      <c r="B866" s="110">
        <v>13004</v>
      </c>
      <c r="C866" s="111" t="s">
        <v>304</v>
      </c>
      <c r="D866" s="112">
        <v>2</v>
      </c>
    </row>
    <row r="867" spans="1:4" x14ac:dyDescent="0.2">
      <c r="A867" s="109">
        <v>766</v>
      </c>
      <c r="B867" s="110">
        <v>13005</v>
      </c>
      <c r="C867" s="111" t="s">
        <v>302</v>
      </c>
      <c r="D867" s="112">
        <v>2</v>
      </c>
    </row>
    <row r="868" spans="1:4" x14ac:dyDescent="0.2">
      <c r="A868" s="109">
        <v>766</v>
      </c>
      <c r="B868" s="110">
        <v>13006</v>
      </c>
      <c r="C868" s="111" t="s">
        <v>302</v>
      </c>
      <c r="D868" s="112">
        <v>1</v>
      </c>
    </row>
    <row r="869" spans="1:4" x14ac:dyDescent="0.2">
      <c r="A869" s="109">
        <v>767</v>
      </c>
      <c r="B869" s="110">
        <v>13007</v>
      </c>
      <c r="C869" s="111" t="s">
        <v>304</v>
      </c>
      <c r="D869" s="112">
        <v>2</v>
      </c>
    </row>
    <row r="870" spans="1:4" x14ac:dyDescent="0.2">
      <c r="A870" s="109">
        <v>768</v>
      </c>
      <c r="B870" s="110">
        <v>13008</v>
      </c>
      <c r="C870" s="111" t="s">
        <v>302</v>
      </c>
      <c r="D870" s="112">
        <v>2</v>
      </c>
    </row>
    <row r="871" spans="1:4" x14ac:dyDescent="0.2">
      <c r="A871" s="109">
        <v>768</v>
      </c>
      <c r="B871" s="110">
        <v>13009</v>
      </c>
      <c r="C871" s="111" t="s">
        <v>302</v>
      </c>
      <c r="D871" s="112">
        <v>1</v>
      </c>
    </row>
    <row r="872" spans="1:4" x14ac:dyDescent="0.2">
      <c r="A872" s="109">
        <v>769</v>
      </c>
      <c r="B872" s="110">
        <v>13010</v>
      </c>
      <c r="C872" s="111" t="s">
        <v>304</v>
      </c>
      <c r="D872" s="112">
        <v>2</v>
      </c>
    </row>
    <row r="873" spans="1:4" x14ac:dyDescent="0.2">
      <c r="A873" s="109">
        <v>770</v>
      </c>
      <c r="B873" s="110">
        <v>13001</v>
      </c>
      <c r="C873" s="111" t="s">
        <v>305</v>
      </c>
      <c r="D873" s="112">
        <v>2</v>
      </c>
    </row>
    <row r="874" spans="1:4" x14ac:dyDescent="0.2">
      <c r="A874" s="109">
        <v>775</v>
      </c>
      <c r="B874" s="110">
        <v>334</v>
      </c>
      <c r="C874" s="111" t="s">
        <v>306</v>
      </c>
      <c r="D874" s="112" t="s">
        <v>124</v>
      </c>
    </row>
    <row r="875" spans="1:4" x14ac:dyDescent="0.2">
      <c r="A875" s="109">
        <v>776</v>
      </c>
      <c r="B875" s="110">
        <v>335</v>
      </c>
      <c r="C875" s="111" t="s">
        <v>306</v>
      </c>
      <c r="D875" s="112" t="s">
        <v>124</v>
      </c>
    </row>
    <row r="876" spans="1:4" x14ac:dyDescent="0.2">
      <c r="A876" s="109">
        <v>781</v>
      </c>
      <c r="B876" s="110">
        <v>327</v>
      </c>
      <c r="C876" s="111" t="s">
        <v>302</v>
      </c>
      <c r="D876" s="112" t="s">
        <v>124</v>
      </c>
    </row>
    <row r="877" spans="1:4" x14ac:dyDescent="0.2">
      <c r="A877" s="109">
        <v>782</v>
      </c>
      <c r="B877" s="110">
        <v>13069</v>
      </c>
      <c r="C877" s="111" t="s">
        <v>302</v>
      </c>
      <c r="D877" s="112">
        <v>1</v>
      </c>
    </row>
    <row r="878" spans="1:4" x14ac:dyDescent="0.2">
      <c r="A878" s="109">
        <v>783</v>
      </c>
      <c r="B878" s="110">
        <v>13072</v>
      </c>
      <c r="C878" s="111" t="s">
        <v>302</v>
      </c>
      <c r="D878" s="112">
        <v>1</v>
      </c>
    </row>
    <row r="879" spans="1:4" x14ac:dyDescent="0.2">
      <c r="A879" s="109">
        <v>784</v>
      </c>
      <c r="B879" s="110">
        <v>13075</v>
      </c>
      <c r="C879" s="111" t="s">
        <v>302</v>
      </c>
      <c r="D879" s="112">
        <v>1</v>
      </c>
    </row>
    <row r="880" spans="1:4" x14ac:dyDescent="0.2">
      <c r="A880" s="109">
        <v>785</v>
      </c>
      <c r="B880" s="110">
        <v>13078</v>
      </c>
      <c r="C880" s="111" t="s">
        <v>302</v>
      </c>
      <c r="D880" s="112">
        <v>1</v>
      </c>
    </row>
    <row r="881" spans="1:4" x14ac:dyDescent="0.2">
      <c r="A881" s="109">
        <v>786</v>
      </c>
      <c r="B881" s="110">
        <v>13081</v>
      </c>
      <c r="C881" s="111" t="s">
        <v>302</v>
      </c>
      <c r="D881" s="112">
        <v>1</v>
      </c>
    </row>
    <row r="882" spans="1:4" x14ac:dyDescent="0.2">
      <c r="A882" s="109">
        <v>787</v>
      </c>
      <c r="B882" s="110">
        <v>13082</v>
      </c>
      <c r="C882" s="111" t="s">
        <v>307</v>
      </c>
      <c r="D882" s="112">
        <v>2</v>
      </c>
    </row>
    <row r="883" spans="1:4" x14ac:dyDescent="0.2">
      <c r="A883" s="109">
        <v>787</v>
      </c>
      <c r="B883" s="110">
        <v>13083</v>
      </c>
      <c r="C883" s="111" t="s">
        <v>307</v>
      </c>
      <c r="D883" s="112">
        <v>1</v>
      </c>
    </row>
    <row r="884" spans="1:4" x14ac:dyDescent="0.2">
      <c r="A884" s="109">
        <v>788</v>
      </c>
      <c r="B884" s="110">
        <v>13084</v>
      </c>
      <c r="C884" s="111" t="s">
        <v>308</v>
      </c>
      <c r="D884" s="112">
        <v>1</v>
      </c>
    </row>
    <row r="885" spans="1:4" x14ac:dyDescent="0.2">
      <c r="A885" s="109">
        <v>789</v>
      </c>
      <c r="B885" s="110">
        <v>13085</v>
      </c>
      <c r="C885" s="111" t="s">
        <v>309</v>
      </c>
      <c r="D885" s="112">
        <v>2</v>
      </c>
    </row>
    <row r="886" spans="1:4" x14ac:dyDescent="0.2">
      <c r="A886" s="109">
        <v>789</v>
      </c>
      <c r="B886" s="110">
        <v>13086</v>
      </c>
      <c r="C886" s="111" t="s">
        <v>309</v>
      </c>
      <c r="D886" s="112">
        <v>1</v>
      </c>
    </row>
    <row r="887" spans="1:4" x14ac:dyDescent="0.2">
      <c r="A887" s="109">
        <v>790</v>
      </c>
      <c r="B887" s="110">
        <v>13087</v>
      </c>
      <c r="C887" s="111" t="s">
        <v>310</v>
      </c>
      <c r="D887" s="112">
        <v>1</v>
      </c>
    </row>
    <row r="888" spans="1:4" x14ac:dyDescent="0.2">
      <c r="A888" s="109">
        <v>791</v>
      </c>
      <c r="B888" s="110">
        <v>13088</v>
      </c>
      <c r="C888" s="111" t="s">
        <v>311</v>
      </c>
      <c r="D888" s="112">
        <v>2</v>
      </c>
    </row>
    <row r="889" spans="1:4" x14ac:dyDescent="0.2">
      <c r="A889" s="109">
        <v>791</v>
      </c>
      <c r="B889" s="110">
        <v>13089</v>
      </c>
      <c r="C889" s="111" t="s">
        <v>311</v>
      </c>
      <c r="D889" s="112">
        <v>1</v>
      </c>
    </row>
    <row r="890" spans="1:4" x14ac:dyDescent="0.2">
      <c r="A890" s="109">
        <v>792</v>
      </c>
      <c r="B890" s="110">
        <v>13090</v>
      </c>
      <c r="C890" s="111" t="s">
        <v>312</v>
      </c>
      <c r="D890" s="112">
        <v>1</v>
      </c>
    </row>
    <row r="891" spans="1:4" x14ac:dyDescent="0.2">
      <c r="A891" s="109">
        <v>793</v>
      </c>
      <c r="B891" s="110">
        <v>13091</v>
      </c>
      <c r="C891" s="111" t="s">
        <v>302</v>
      </c>
      <c r="D891" s="112">
        <v>2</v>
      </c>
    </row>
    <row r="892" spans="1:4" x14ac:dyDescent="0.2">
      <c r="A892" s="109">
        <v>793</v>
      </c>
      <c r="B892" s="110">
        <v>13092</v>
      </c>
      <c r="C892" s="111" t="s">
        <v>302</v>
      </c>
      <c r="D892" s="112">
        <v>1</v>
      </c>
    </row>
    <row r="893" spans="1:4" x14ac:dyDescent="0.2">
      <c r="A893" s="109">
        <v>794</v>
      </c>
      <c r="B893" s="110">
        <v>13093</v>
      </c>
      <c r="C893" s="111" t="s">
        <v>303</v>
      </c>
      <c r="D893" s="112">
        <v>2</v>
      </c>
    </row>
    <row r="894" spans="1:4" x14ac:dyDescent="0.2">
      <c r="A894" s="109">
        <v>801</v>
      </c>
      <c r="B894" s="110">
        <v>306</v>
      </c>
      <c r="C894" s="111" t="s">
        <v>231</v>
      </c>
      <c r="D894" s="112">
        <v>1</v>
      </c>
    </row>
    <row r="895" spans="1:4" x14ac:dyDescent="0.2">
      <c r="A895" s="109">
        <v>802</v>
      </c>
      <c r="B895" s="110">
        <v>14005</v>
      </c>
      <c r="C895" s="111" t="s">
        <v>313</v>
      </c>
      <c r="D895" s="112">
        <v>2</v>
      </c>
    </row>
    <row r="896" spans="1:4" x14ac:dyDescent="0.2">
      <c r="A896" s="109">
        <v>802</v>
      </c>
      <c r="B896" s="110">
        <v>14006</v>
      </c>
      <c r="C896" s="111" t="s">
        <v>313</v>
      </c>
      <c r="D896" s="112">
        <v>1</v>
      </c>
    </row>
    <row r="897" spans="1:4" x14ac:dyDescent="0.2">
      <c r="A897" s="109">
        <v>803</v>
      </c>
      <c r="B897" s="110">
        <v>14007</v>
      </c>
      <c r="C897" s="111" t="s">
        <v>314</v>
      </c>
      <c r="D897" s="112" t="s">
        <v>124</v>
      </c>
    </row>
    <row r="898" spans="1:4" x14ac:dyDescent="0.2">
      <c r="A898" s="109">
        <v>804</v>
      </c>
      <c r="B898" s="110">
        <v>14008</v>
      </c>
      <c r="C898" s="111" t="s">
        <v>313</v>
      </c>
      <c r="D898" s="112">
        <v>2</v>
      </c>
    </row>
    <row r="899" spans="1:4" x14ac:dyDescent="0.2">
      <c r="A899" s="109">
        <v>804</v>
      </c>
      <c r="B899" s="110">
        <v>14009</v>
      </c>
      <c r="C899" s="111" t="s">
        <v>313</v>
      </c>
      <c r="D899" s="112">
        <v>1</v>
      </c>
    </row>
    <row r="900" spans="1:4" x14ac:dyDescent="0.2">
      <c r="A900" s="109">
        <v>805</v>
      </c>
      <c r="B900" s="110">
        <v>14010</v>
      </c>
      <c r="C900" s="111" t="s">
        <v>314</v>
      </c>
      <c r="D900" s="112" t="s">
        <v>124</v>
      </c>
    </row>
    <row r="901" spans="1:4" x14ac:dyDescent="0.2">
      <c r="A901" s="109">
        <v>806</v>
      </c>
      <c r="B901" s="110">
        <v>14011</v>
      </c>
      <c r="C901" s="111" t="s">
        <v>313</v>
      </c>
      <c r="D901" s="112">
        <v>2</v>
      </c>
    </row>
    <row r="902" spans="1:4" x14ac:dyDescent="0.2">
      <c r="A902" s="109">
        <v>806</v>
      </c>
      <c r="B902" s="110">
        <v>14012</v>
      </c>
      <c r="C902" s="111" t="s">
        <v>313</v>
      </c>
      <c r="D902" s="112">
        <v>1</v>
      </c>
    </row>
    <row r="903" spans="1:4" x14ac:dyDescent="0.2">
      <c r="A903" s="109">
        <v>807</v>
      </c>
      <c r="B903" s="110">
        <v>14013</v>
      </c>
      <c r="C903" s="111" t="s">
        <v>314</v>
      </c>
      <c r="D903" s="112" t="s">
        <v>124</v>
      </c>
    </row>
    <row r="904" spans="1:4" x14ac:dyDescent="0.2">
      <c r="A904" s="109">
        <v>808</v>
      </c>
      <c r="B904" s="110">
        <v>14017</v>
      </c>
      <c r="C904" s="111" t="s">
        <v>313</v>
      </c>
      <c r="D904" s="112">
        <v>2</v>
      </c>
    </row>
    <row r="905" spans="1:4" x14ac:dyDescent="0.2">
      <c r="A905" s="109">
        <v>808</v>
      </c>
      <c r="B905" s="110">
        <v>14018</v>
      </c>
      <c r="C905" s="111" t="s">
        <v>313</v>
      </c>
      <c r="D905" s="112">
        <v>1</v>
      </c>
    </row>
    <row r="906" spans="1:4" x14ac:dyDescent="0.2">
      <c r="A906" s="109">
        <v>809</v>
      </c>
      <c r="B906" s="110">
        <v>14019</v>
      </c>
      <c r="C906" s="111" t="s">
        <v>314</v>
      </c>
      <c r="D906" s="112" t="s">
        <v>124</v>
      </c>
    </row>
    <row r="907" spans="1:4" x14ac:dyDescent="0.2">
      <c r="A907" s="109">
        <v>810</v>
      </c>
      <c r="B907" s="110">
        <v>14020</v>
      </c>
      <c r="C907" s="111" t="s">
        <v>313</v>
      </c>
      <c r="D907" s="112">
        <v>2</v>
      </c>
    </row>
    <row r="908" spans="1:4" x14ac:dyDescent="0.2">
      <c r="A908" s="109">
        <v>810</v>
      </c>
      <c r="B908" s="110">
        <v>14021</v>
      </c>
      <c r="C908" s="111" t="s">
        <v>313</v>
      </c>
      <c r="D908" s="112">
        <v>1</v>
      </c>
    </row>
    <row r="909" spans="1:4" x14ac:dyDescent="0.2">
      <c r="A909" s="109">
        <v>811</v>
      </c>
      <c r="B909" s="110">
        <v>14022</v>
      </c>
      <c r="C909" s="111" t="s">
        <v>314</v>
      </c>
      <c r="D909" s="112" t="s">
        <v>124</v>
      </c>
    </row>
    <row r="910" spans="1:4" x14ac:dyDescent="0.2">
      <c r="A910" s="109">
        <v>812</v>
      </c>
      <c r="B910" s="110">
        <v>14023</v>
      </c>
      <c r="C910" s="111" t="s">
        <v>313</v>
      </c>
      <c r="D910" s="112">
        <v>2</v>
      </c>
    </row>
    <row r="911" spans="1:4" x14ac:dyDescent="0.2">
      <c r="A911" s="109">
        <v>812</v>
      </c>
      <c r="B911" s="110">
        <v>14024</v>
      </c>
      <c r="C911" s="111" t="s">
        <v>313</v>
      </c>
      <c r="D911" s="112">
        <v>1</v>
      </c>
    </row>
    <row r="912" spans="1:4" x14ac:dyDescent="0.2">
      <c r="A912" s="109">
        <v>813</v>
      </c>
      <c r="B912" s="110">
        <v>14025</v>
      </c>
      <c r="C912" s="111" t="s">
        <v>314</v>
      </c>
      <c r="D912" s="112" t="s">
        <v>124</v>
      </c>
    </row>
    <row r="913" spans="1:4" x14ac:dyDescent="0.2">
      <c r="A913" s="109">
        <v>814</v>
      </c>
      <c r="B913" s="110">
        <v>14029</v>
      </c>
      <c r="C913" s="111" t="s">
        <v>313</v>
      </c>
      <c r="D913" s="112">
        <v>2</v>
      </c>
    </row>
    <row r="914" spans="1:4" x14ac:dyDescent="0.2">
      <c r="A914" s="109">
        <v>814</v>
      </c>
      <c r="B914" s="110">
        <v>14030</v>
      </c>
      <c r="C914" s="111" t="s">
        <v>313</v>
      </c>
      <c r="D914" s="112">
        <v>1</v>
      </c>
    </row>
    <row r="915" spans="1:4" x14ac:dyDescent="0.2">
      <c r="A915" s="109">
        <v>815</v>
      </c>
      <c r="B915" s="110">
        <v>14031</v>
      </c>
      <c r="C915" s="111" t="s">
        <v>314</v>
      </c>
      <c r="D915" s="112" t="s">
        <v>124</v>
      </c>
    </row>
    <row r="916" spans="1:4" x14ac:dyDescent="0.2">
      <c r="A916" s="109">
        <v>816</v>
      </c>
      <c r="B916" s="110">
        <v>14032</v>
      </c>
      <c r="C916" s="111" t="s">
        <v>313</v>
      </c>
      <c r="D916" s="112">
        <v>2</v>
      </c>
    </row>
    <row r="917" spans="1:4" x14ac:dyDescent="0.2">
      <c r="A917" s="109">
        <v>816</v>
      </c>
      <c r="B917" s="110">
        <v>14033</v>
      </c>
      <c r="C917" s="111" t="s">
        <v>313</v>
      </c>
      <c r="D917" s="112">
        <v>1</v>
      </c>
    </row>
    <row r="918" spans="1:4" x14ac:dyDescent="0.2">
      <c r="A918" s="109">
        <v>817</v>
      </c>
      <c r="B918" s="110">
        <v>14034</v>
      </c>
      <c r="C918" s="111" t="s">
        <v>314</v>
      </c>
      <c r="D918" s="112" t="s">
        <v>124</v>
      </c>
    </row>
    <row r="919" spans="1:4" x14ac:dyDescent="0.2">
      <c r="A919" s="109">
        <v>818</v>
      </c>
      <c r="B919" s="110">
        <v>14035</v>
      </c>
      <c r="C919" s="111" t="s">
        <v>313</v>
      </c>
      <c r="D919" s="112">
        <v>2</v>
      </c>
    </row>
    <row r="920" spans="1:4" x14ac:dyDescent="0.2">
      <c r="A920" s="109">
        <v>818</v>
      </c>
      <c r="B920" s="110">
        <v>14036</v>
      </c>
      <c r="C920" s="111" t="s">
        <v>313</v>
      </c>
      <c r="D920" s="112">
        <v>1</v>
      </c>
    </row>
    <row r="921" spans="1:4" x14ac:dyDescent="0.2">
      <c r="A921" s="109">
        <v>819</v>
      </c>
      <c r="B921" s="110">
        <v>14037</v>
      </c>
      <c r="C921" s="111" t="s">
        <v>314</v>
      </c>
      <c r="D921" s="112" t="s">
        <v>124</v>
      </c>
    </row>
    <row r="922" spans="1:4" x14ac:dyDescent="0.2">
      <c r="A922" s="109">
        <v>820</v>
      </c>
      <c r="B922" s="110">
        <v>14042</v>
      </c>
      <c r="C922" s="111" t="s">
        <v>313</v>
      </c>
      <c r="D922" s="112">
        <v>2</v>
      </c>
    </row>
    <row r="923" spans="1:4" x14ac:dyDescent="0.2">
      <c r="A923" s="109">
        <v>820</v>
      </c>
      <c r="B923" s="110">
        <v>14043</v>
      </c>
      <c r="C923" s="111" t="s">
        <v>313</v>
      </c>
      <c r="D923" s="112">
        <v>1</v>
      </c>
    </row>
    <row r="924" spans="1:4" x14ac:dyDescent="0.2">
      <c r="A924" s="109">
        <v>821</v>
      </c>
      <c r="B924" s="110">
        <v>14044</v>
      </c>
      <c r="C924" s="111" t="s">
        <v>314</v>
      </c>
      <c r="D924" s="112" t="s">
        <v>124</v>
      </c>
    </row>
    <row r="925" spans="1:4" x14ac:dyDescent="0.2">
      <c r="A925" s="109">
        <v>822</v>
      </c>
      <c r="B925" s="110">
        <v>14045</v>
      </c>
      <c r="C925" s="111" t="s">
        <v>313</v>
      </c>
      <c r="D925" s="112">
        <v>2</v>
      </c>
    </row>
    <row r="926" spans="1:4" x14ac:dyDescent="0.2">
      <c r="A926" s="109">
        <v>822</v>
      </c>
      <c r="B926" s="110">
        <v>14046</v>
      </c>
      <c r="C926" s="111" t="s">
        <v>313</v>
      </c>
      <c r="D926" s="112">
        <v>1</v>
      </c>
    </row>
    <row r="927" spans="1:4" x14ac:dyDescent="0.2">
      <c r="A927" s="109">
        <v>823</v>
      </c>
      <c r="B927" s="110">
        <v>14047</v>
      </c>
      <c r="C927" s="111" t="s">
        <v>314</v>
      </c>
      <c r="D927" s="112" t="s">
        <v>124</v>
      </c>
    </row>
    <row r="928" spans="1:4" x14ac:dyDescent="0.2">
      <c r="A928" s="109">
        <v>824</v>
      </c>
      <c r="B928" s="110">
        <v>14048</v>
      </c>
      <c r="C928" s="111" t="s">
        <v>313</v>
      </c>
      <c r="D928" s="112">
        <v>2</v>
      </c>
    </row>
    <row r="929" spans="1:4" x14ac:dyDescent="0.2">
      <c r="A929" s="109">
        <v>824</v>
      </c>
      <c r="B929" s="110">
        <v>14049</v>
      </c>
      <c r="C929" s="111" t="s">
        <v>313</v>
      </c>
      <c r="D929" s="112">
        <v>1</v>
      </c>
    </row>
    <row r="930" spans="1:4" x14ac:dyDescent="0.2">
      <c r="A930" s="109">
        <v>825</v>
      </c>
      <c r="B930" s="110">
        <v>14050</v>
      </c>
      <c r="C930" s="111" t="s">
        <v>314</v>
      </c>
      <c r="D930" s="112" t="s">
        <v>124</v>
      </c>
    </row>
    <row r="931" spans="1:4" x14ac:dyDescent="0.2">
      <c r="A931" s="109">
        <v>826</v>
      </c>
      <c r="B931" s="110">
        <v>14069</v>
      </c>
      <c r="C931" s="111" t="s">
        <v>313</v>
      </c>
      <c r="D931" s="112">
        <v>2</v>
      </c>
    </row>
    <row r="932" spans="1:4" x14ac:dyDescent="0.2">
      <c r="A932" s="109">
        <v>826</v>
      </c>
      <c r="B932" s="110">
        <v>14070</v>
      </c>
      <c r="C932" s="111" t="s">
        <v>313</v>
      </c>
      <c r="D932" s="112">
        <v>1</v>
      </c>
    </row>
    <row r="933" spans="1:4" x14ac:dyDescent="0.2">
      <c r="A933" s="109">
        <v>827</v>
      </c>
      <c r="B933" s="110">
        <v>14071</v>
      </c>
      <c r="C933" s="111" t="s">
        <v>314</v>
      </c>
      <c r="D933" s="112" t="s">
        <v>124</v>
      </c>
    </row>
    <row r="934" spans="1:4" x14ac:dyDescent="0.2">
      <c r="A934" s="109">
        <v>828</v>
      </c>
      <c r="B934" s="110">
        <v>14072</v>
      </c>
      <c r="C934" s="111" t="s">
        <v>313</v>
      </c>
      <c r="D934" s="112">
        <v>2</v>
      </c>
    </row>
    <row r="935" spans="1:4" x14ac:dyDescent="0.2">
      <c r="A935" s="109">
        <v>828</v>
      </c>
      <c r="B935" s="110">
        <v>14073</v>
      </c>
      <c r="C935" s="111" t="s">
        <v>313</v>
      </c>
      <c r="D935" s="112">
        <v>1</v>
      </c>
    </row>
    <row r="936" spans="1:4" x14ac:dyDescent="0.2">
      <c r="A936" s="109">
        <v>829</v>
      </c>
      <c r="B936" s="110">
        <v>14074</v>
      </c>
      <c r="C936" s="111" t="s">
        <v>314</v>
      </c>
      <c r="D936" s="112" t="s">
        <v>124</v>
      </c>
    </row>
    <row r="937" spans="1:4" x14ac:dyDescent="0.2">
      <c r="A937" s="109">
        <v>830</v>
      </c>
      <c r="B937" s="110">
        <v>14075</v>
      </c>
      <c r="C937" s="111" t="s">
        <v>313</v>
      </c>
      <c r="D937" s="112">
        <v>2</v>
      </c>
    </row>
    <row r="938" spans="1:4" x14ac:dyDescent="0.2">
      <c r="A938" s="109">
        <v>830</v>
      </c>
      <c r="B938" s="110">
        <v>14076</v>
      </c>
      <c r="C938" s="111" t="s">
        <v>313</v>
      </c>
      <c r="D938" s="112">
        <v>1</v>
      </c>
    </row>
    <row r="939" spans="1:4" x14ac:dyDescent="0.2">
      <c r="A939" s="109">
        <v>831</v>
      </c>
      <c r="B939" s="110">
        <v>14077</v>
      </c>
      <c r="C939" s="111" t="s">
        <v>314</v>
      </c>
      <c r="D939" s="112" t="s">
        <v>124</v>
      </c>
    </row>
    <row r="940" spans="1:4" x14ac:dyDescent="0.2">
      <c r="A940" s="109">
        <v>832</v>
      </c>
      <c r="B940" s="110">
        <v>14085</v>
      </c>
      <c r="C940" s="111" t="s">
        <v>313</v>
      </c>
      <c r="D940" s="112">
        <v>2</v>
      </c>
    </row>
    <row r="941" spans="1:4" x14ac:dyDescent="0.2">
      <c r="A941" s="109">
        <v>832</v>
      </c>
      <c r="B941" s="110">
        <v>14086</v>
      </c>
      <c r="C941" s="111" t="s">
        <v>313</v>
      </c>
      <c r="D941" s="112">
        <v>1</v>
      </c>
    </row>
    <row r="942" spans="1:4" x14ac:dyDescent="0.2">
      <c r="A942" s="109">
        <v>833</v>
      </c>
      <c r="B942" s="110">
        <v>14087</v>
      </c>
      <c r="C942" s="111" t="s">
        <v>314</v>
      </c>
      <c r="D942" s="112" t="s">
        <v>124</v>
      </c>
    </row>
    <row r="943" spans="1:4" x14ac:dyDescent="0.2">
      <c r="A943" s="109">
        <v>834</v>
      </c>
      <c r="B943" s="110">
        <v>14088</v>
      </c>
      <c r="C943" s="111" t="s">
        <v>313</v>
      </c>
      <c r="D943" s="112">
        <v>2</v>
      </c>
    </row>
    <row r="944" spans="1:4" x14ac:dyDescent="0.2">
      <c r="A944" s="109">
        <v>834</v>
      </c>
      <c r="B944" s="110">
        <v>14089</v>
      </c>
      <c r="C944" s="111" t="s">
        <v>313</v>
      </c>
      <c r="D944" s="112">
        <v>1</v>
      </c>
    </row>
    <row r="945" spans="1:4" x14ac:dyDescent="0.2">
      <c r="A945" s="109">
        <v>835</v>
      </c>
      <c r="B945" s="110">
        <v>14090</v>
      </c>
      <c r="C945" s="111" t="s">
        <v>314</v>
      </c>
      <c r="D945" s="112" t="s">
        <v>124</v>
      </c>
    </row>
    <row r="946" spans="1:4" x14ac:dyDescent="0.2">
      <c r="A946" s="109">
        <v>836</v>
      </c>
      <c r="B946" s="110">
        <v>14091</v>
      </c>
      <c r="C946" s="111" t="s">
        <v>313</v>
      </c>
      <c r="D946" s="112">
        <v>2</v>
      </c>
    </row>
    <row r="947" spans="1:4" x14ac:dyDescent="0.2">
      <c r="A947" s="109">
        <v>836</v>
      </c>
      <c r="B947" s="110">
        <v>14092</v>
      </c>
      <c r="C947" s="111" t="s">
        <v>313</v>
      </c>
      <c r="D947" s="112">
        <v>1</v>
      </c>
    </row>
    <row r="948" spans="1:4" x14ac:dyDescent="0.2">
      <c r="A948" s="109">
        <v>837</v>
      </c>
      <c r="B948" s="110">
        <v>14093</v>
      </c>
      <c r="C948" s="111" t="s">
        <v>314</v>
      </c>
      <c r="D948" s="112" t="s">
        <v>124</v>
      </c>
    </row>
    <row r="949" spans="1:4" x14ac:dyDescent="0.2">
      <c r="A949" s="109">
        <v>838</v>
      </c>
      <c r="B949" s="110">
        <v>14094</v>
      </c>
      <c r="C949" s="111" t="s">
        <v>313</v>
      </c>
      <c r="D949" s="112">
        <v>2</v>
      </c>
    </row>
    <row r="950" spans="1:4" x14ac:dyDescent="0.2">
      <c r="A950" s="109">
        <v>838</v>
      </c>
      <c r="B950" s="110">
        <v>14095</v>
      </c>
      <c r="C950" s="111" t="s">
        <v>313</v>
      </c>
      <c r="D950" s="112">
        <v>1</v>
      </c>
    </row>
    <row r="951" spans="1:4" x14ac:dyDescent="0.2">
      <c r="A951" s="109">
        <v>839</v>
      </c>
      <c r="B951" s="110">
        <v>14096</v>
      </c>
      <c r="C951" s="111" t="s">
        <v>314</v>
      </c>
      <c r="D951" s="112" t="s">
        <v>124</v>
      </c>
    </row>
    <row r="952" spans="1:4" x14ac:dyDescent="0.2">
      <c r="A952" s="109">
        <v>840</v>
      </c>
      <c r="B952" s="110">
        <v>14110</v>
      </c>
      <c r="C952" s="111" t="s">
        <v>313</v>
      </c>
      <c r="D952" s="112">
        <v>2</v>
      </c>
    </row>
    <row r="953" spans="1:4" x14ac:dyDescent="0.2">
      <c r="A953" s="109">
        <v>840</v>
      </c>
      <c r="B953" s="110">
        <v>14111</v>
      </c>
      <c r="C953" s="111" t="s">
        <v>313</v>
      </c>
      <c r="D953" s="112">
        <v>1</v>
      </c>
    </row>
    <row r="954" spans="1:4" x14ac:dyDescent="0.2">
      <c r="A954" s="109">
        <v>841</v>
      </c>
      <c r="B954" s="110">
        <v>14112</v>
      </c>
      <c r="C954" s="111" t="s">
        <v>314</v>
      </c>
      <c r="D954" s="112" t="s">
        <v>124</v>
      </c>
    </row>
    <row r="955" spans="1:4" x14ac:dyDescent="0.2">
      <c r="A955" s="109">
        <v>842</v>
      </c>
      <c r="B955" s="110">
        <v>14113</v>
      </c>
      <c r="C955" s="111" t="s">
        <v>313</v>
      </c>
      <c r="D955" s="112">
        <v>2</v>
      </c>
    </row>
    <row r="956" spans="1:4" x14ac:dyDescent="0.2">
      <c r="A956" s="109">
        <v>842</v>
      </c>
      <c r="B956" s="110">
        <v>14114</v>
      </c>
      <c r="C956" s="111" t="s">
        <v>313</v>
      </c>
      <c r="D956" s="112">
        <v>1</v>
      </c>
    </row>
    <row r="957" spans="1:4" x14ac:dyDescent="0.2">
      <c r="A957" s="109">
        <v>843</v>
      </c>
      <c r="B957" s="110">
        <v>14115</v>
      </c>
      <c r="C957" s="111" t="s">
        <v>314</v>
      </c>
      <c r="D957" s="112" t="s">
        <v>124</v>
      </c>
    </row>
    <row r="958" spans="1:4" x14ac:dyDescent="0.2">
      <c r="A958" s="109">
        <v>844</v>
      </c>
      <c r="B958" s="110">
        <v>14116</v>
      </c>
      <c r="C958" s="111" t="s">
        <v>313</v>
      </c>
      <c r="D958" s="112">
        <v>2</v>
      </c>
    </row>
    <row r="959" spans="1:4" x14ac:dyDescent="0.2">
      <c r="A959" s="109">
        <v>844</v>
      </c>
      <c r="B959" s="110">
        <v>14117</v>
      </c>
      <c r="C959" s="111" t="s">
        <v>313</v>
      </c>
      <c r="D959" s="112">
        <v>1</v>
      </c>
    </row>
    <row r="960" spans="1:4" x14ac:dyDescent="0.2">
      <c r="A960" s="109">
        <v>845</v>
      </c>
      <c r="B960" s="110">
        <v>14118</v>
      </c>
      <c r="C960" s="111" t="s">
        <v>314</v>
      </c>
      <c r="D960" s="112" t="s">
        <v>124</v>
      </c>
    </row>
    <row r="961" spans="1:4" x14ac:dyDescent="0.2">
      <c r="A961" s="109">
        <v>846</v>
      </c>
      <c r="B961" s="110">
        <v>14138</v>
      </c>
      <c r="C961" s="111" t="s">
        <v>313</v>
      </c>
      <c r="D961" s="112">
        <v>2</v>
      </c>
    </row>
    <row r="962" spans="1:4" x14ac:dyDescent="0.2">
      <c r="A962" s="109">
        <v>846</v>
      </c>
      <c r="B962" s="110">
        <v>14139</v>
      </c>
      <c r="C962" s="111" t="s">
        <v>313</v>
      </c>
      <c r="D962" s="112">
        <v>1</v>
      </c>
    </row>
    <row r="963" spans="1:4" x14ac:dyDescent="0.2">
      <c r="A963" s="109">
        <v>847</v>
      </c>
      <c r="B963" s="110">
        <v>14140</v>
      </c>
      <c r="C963" s="111" t="s">
        <v>314</v>
      </c>
      <c r="D963" s="112" t="s">
        <v>124</v>
      </c>
    </row>
    <row r="964" spans="1:4" x14ac:dyDescent="0.2">
      <c r="A964" s="109">
        <v>848</v>
      </c>
      <c r="B964" s="110">
        <v>14141</v>
      </c>
      <c r="C964" s="111" t="s">
        <v>313</v>
      </c>
      <c r="D964" s="112">
        <v>2</v>
      </c>
    </row>
    <row r="965" spans="1:4" x14ac:dyDescent="0.2">
      <c r="A965" s="109">
        <v>848</v>
      </c>
      <c r="B965" s="110">
        <v>14142</v>
      </c>
      <c r="C965" s="111" t="s">
        <v>313</v>
      </c>
      <c r="D965" s="112">
        <v>1</v>
      </c>
    </row>
    <row r="966" spans="1:4" x14ac:dyDescent="0.2">
      <c r="A966" s="109">
        <v>849</v>
      </c>
      <c r="B966" s="110">
        <v>14143</v>
      </c>
      <c r="C966" s="111" t="s">
        <v>314</v>
      </c>
      <c r="D966" s="112" t="s">
        <v>124</v>
      </c>
    </row>
    <row r="967" spans="1:4" x14ac:dyDescent="0.2">
      <c r="A967" s="109">
        <v>850</v>
      </c>
      <c r="B967" s="110">
        <v>14014</v>
      </c>
      <c r="C967" s="111" t="s">
        <v>314</v>
      </c>
      <c r="D967" s="112" t="s">
        <v>124</v>
      </c>
    </row>
    <row r="968" spans="1:4" x14ac:dyDescent="0.2">
      <c r="A968" s="109">
        <v>851</v>
      </c>
      <c r="B968" s="110">
        <v>14038</v>
      </c>
      <c r="C968" s="111" t="s">
        <v>314</v>
      </c>
      <c r="D968" s="112" t="s">
        <v>124</v>
      </c>
    </row>
    <row r="969" spans="1:4" x14ac:dyDescent="0.2">
      <c r="A969" s="109">
        <v>852</v>
      </c>
      <c r="B969" s="110">
        <v>14001</v>
      </c>
      <c r="C969" s="111" t="s">
        <v>313</v>
      </c>
      <c r="D969" s="112">
        <v>2</v>
      </c>
    </row>
    <row r="970" spans="1:4" x14ac:dyDescent="0.2">
      <c r="A970" s="109">
        <v>852</v>
      </c>
      <c r="B970" s="110">
        <v>14002</v>
      </c>
      <c r="C970" s="111" t="s">
        <v>313</v>
      </c>
      <c r="D970" s="112">
        <v>1</v>
      </c>
    </row>
    <row r="971" spans="1:4" x14ac:dyDescent="0.2">
      <c r="A971" s="109">
        <v>853</v>
      </c>
      <c r="B971" s="110">
        <v>14081</v>
      </c>
      <c r="C971" s="111" t="s">
        <v>313</v>
      </c>
      <c r="D971" s="112">
        <v>2</v>
      </c>
    </row>
    <row r="972" spans="1:4" x14ac:dyDescent="0.2">
      <c r="A972" s="109">
        <v>853</v>
      </c>
      <c r="B972" s="110">
        <v>14082</v>
      </c>
      <c r="C972" s="111" t="s">
        <v>313</v>
      </c>
      <c r="D972" s="112">
        <v>1</v>
      </c>
    </row>
    <row r="973" spans="1:4" x14ac:dyDescent="0.2">
      <c r="A973" s="109">
        <v>854</v>
      </c>
      <c r="B973" s="110">
        <v>14083</v>
      </c>
      <c r="C973" s="111" t="s">
        <v>313</v>
      </c>
      <c r="D973" s="112">
        <v>2</v>
      </c>
    </row>
    <row r="974" spans="1:4" x14ac:dyDescent="0.2">
      <c r="A974" s="109">
        <v>854</v>
      </c>
      <c r="B974" s="110">
        <v>14084</v>
      </c>
      <c r="C974" s="111" t="s">
        <v>313</v>
      </c>
      <c r="D974" s="112">
        <v>1</v>
      </c>
    </row>
    <row r="975" spans="1:4" x14ac:dyDescent="0.2">
      <c r="A975" s="109">
        <v>855</v>
      </c>
      <c r="B975" s="110">
        <v>14103</v>
      </c>
      <c r="C975" s="111" t="s">
        <v>313</v>
      </c>
      <c r="D975" s="112">
        <v>2</v>
      </c>
    </row>
    <row r="976" spans="1:4" x14ac:dyDescent="0.2">
      <c r="A976" s="109">
        <v>855</v>
      </c>
      <c r="B976" s="110">
        <v>14104</v>
      </c>
      <c r="C976" s="111" t="s">
        <v>313</v>
      </c>
      <c r="D976" s="112">
        <v>1</v>
      </c>
    </row>
    <row r="977" spans="1:4" x14ac:dyDescent="0.2">
      <c r="A977" s="109">
        <v>856</v>
      </c>
      <c r="B977" s="110">
        <v>14105</v>
      </c>
      <c r="C977" s="111" t="s">
        <v>313</v>
      </c>
      <c r="D977" s="112">
        <v>2</v>
      </c>
    </row>
    <row r="978" spans="1:4" x14ac:dyDescent="0.2">
      <c r="A978" s="109">
        <v>856</v>
      </c>
      <c r="B978" s="110">
        <v>14106</v>
      </c>
      <c r="C978" s="111" t="s">
        <v>313</v>
      </c>
      <c r="D978" s="112">
        <v>1</v>
      </c>
    </row>
    <row r="979" spans="1:4" x14ac:dyDescent="0.2">
      <c r="A979" s="109">
        <v>857</v>
      </c>
      <c r="B979" s="110">
        <v>14015</v>
      </c>
      <c r="C979" s="111" t="s">
        <v>313</v>
      </c>
      <c r="D979" s="112">
        <v>2</v>
      </c>
    </row>
    <row r="980" spans="1:4" x14ac:dyDescent="0.2">
      <c r="A980" s="109">
        <v>857</v>
      </c>
      <c r="B980" s="110">
        <v>14016</v>
      </c>
      <c r="C980" s="111" t="s">
        <v>313</v>
      </c>
      <c r="D980" s="112">
        <v>1</v>
      </c>
    </row>
    <row r="981" spans="1:4" x14ac:dyDescent="0.2">
      <c r="A981" s="109">
        <v>858</v>
      </c>
      <c r="B981" s="110">
        <v>14039</v>
      </c>
      <c r="C981" s="111" t="s">
        <v>313</v>
      </c>
      <c r="D981" s="112">
        <v>2</v>
      </c>
    </row>
    <row r="982" spans="1:4" x14ac:dyDescent="0.2">
      <c r="A982" s="109">
        <v>858</v>
      </c>
      <c r="B982" s="110">
        <v>14040</v>
      </c>
      <c r="C982" s="111" t="s">
        <v>313</v>
      </c>
      <c r="D982" s="112">
        <v>1</v>
      </c>
    </row>
    <row r="983" spans="1:4" x14ac:dyDescent="0.2">
      <c r="A983" s="109">
        <v>859</v>
      </c>
      <c r="B983" s="110">
        <v>14003</v>
      </c>
      <c r="C983" s="111" t="s">
        <v>313</v>
      </c>
      <c r="D983" s="112">
        <v>2</v>
      </c>
    </row>
    <row r="984" spans="1:4" x14ac:dyDescent="0.2">
      <c r="A984" s="109">
        <v>859</v>
      </c>
      <c r="B984" s="110">
        <v>14004</v>
      </c>
      <c r="C984" s="111" t="s">
        <v>313</v>
      </c>
      <c r="D984" s="112">
        <v>1</v>
      </c>
    </row>
    <row r="985" spans="1:4" x14ac:dyDescent="0.2">
      <c r="A985" s="109">
        <v>860</v>
      </c>
      <c r="B985" s="110">
        <v>14026</v>
      </c>
      <c r="C985" s="111" t="s">
        <v>313</v>
      </c>
      <c r="D985" s="112">
        <v>2</v>
      </c>
    </row>
    <row r="986" spans="1:4" x14ac:dyDescent="0.2">
      <c r="A986" s="109">
        <v>860</v>
      </c>
      <c r="B986" s="110">
        <v>14027</v>
      </c>
      <c r="C986" s="111" t="s">
        <v>313</v>
      </c>
      <c r="D986" s="112">
        <v>1</v>
      </c>
    </row>
    <row r="987" spans="1:4" x14ac:dyDescent="0.2">
      <c r="A987" s="109">
        <v>861</v>
      </c>
      <c r="B987" s="110">
        <v>14051</v>
      </c>
      <c r="C987" s="111" t="s">
        <v>313</v>
      </c>
      <c r="D987" s="112">
        <v>2</v>
      </c>
    </row>
    <row r="988" spans="1:4" x14ac:dyDescent="0.2">
      <c r="A988" s="109">
        <v>861</v>
      </c>
      <c r="B988" s="110">
        <v>14052</v>
      </c>
      <c r="C988" s="111" t="s">
        <v>313</v>
      </c>
      <c r="D988" s="112">
        <v>1</v>
      </c>
    </row>
    <row r="989" spans="1:4" x14ac:dyDescent="0.2">
      <c r="A989" s="109">
        <v>862</v>
      </c>
      <c r="B989" s="110">
        <v>14107</v>
      </c>
      <c r="C989" s="111" t="s">
        <v>313</v>
      </c>
      <c r="D989" s="112">
        <v>2</v>
      </c>
    </row>
    <row r="990" spans="1:4" x14ac:dyDescent="0.2">
      <c r="A990" s="109">
        <v>862</v>
      </c>
      <c r="B990" s="110">
        <v>14108</v>
      </c>
      <c r="C990" s="111" t="s">
        <v>313</v>
      </c>
      <c r="D990" s="112">
        <v>1</v>
      </c>
    </row>
    <row r="991" spans="1:4" x14ac:dyDescent="0.2">
      <c r="A991" s="109">
        <v>863</v>
      </c>
      <c r="B991" s="110">
        <v>14054</v>
      </c>
      <c r="C991" s="111" t="s">
        <v>313</v>
      </c>
      <c r="D991" s="112">
        <v>2</v>
      </c>
    </row>
    <row r="992" spans="1:4" x14ac:dyDescent="0.2">
      <c r="A992" s="109">
        <v>863</v>
      </c>
      <c r="B992" s="110">
        <v>14055</v>
      </c>
      <c r="C992" s="111" t="s">
        <v>313</v>
      </c>
      <c r="D992" s="112">
        <v>1</v>
      </c>
    </row>
    <row r="993" spans="1:4" x14ac:dyDescent="0.2">
      <c r="A993" s="109">
        <v>864</v>
      </c>
      <c r="B993" s="110">
        <v>14121</v>
      </c>
      <c r="C993" s="111" t="s">
        <v>313</v>
      </c>
      <c r="D993" s="112">
        <v>2</v>
      </c>
    </row>
    <row r="994" spans="1:4" x14ac:dyDescent="0.2">
      <c r="A994" s="109">
        <v>864</v>
      </c>
      <c r="B994" s="110">
        <v>14122</v>
      </c>
      <c r="C994" s="111" t="s">
        <v>313</v>
      </c>
      <c r="D994" s="112">
        <v>1</v>
      </c>
    </row>
    <row r="995" spans="1:4" x14ac:dyDescent="0.2">
      <c r="A995" s="109">
        <v>865</v>
      </c>
      <c r="B995" s="110">
        <v>14057</v>
      </c>
      <c r="C995" s="111" t="s">
        <v>313</v>
      </c>
      <c r="D995" s="112">
        <v>2</v>
      </c>
    </row>
    <row r="996" spans="1:4" x14ac:dyDescent="0.2">
      <c r="A996" s="109">
        <v>865</v>
      </c>
      <c r="B996" s="110">
        <v>14058</v>
      </c>
      <c r="C996" s="111" t="s">
        <v>313</v>
      </c>
      <c r="D996" s="112">
        <v>1</v>
      </c>
    </row>
    <row r="997" spans="1:4" x14ac:dyDescent="0.2">
      <c r="A997" s="109">
        <v>866</v>
      </c>
      <c r="B997" s="110">
        <v>14059</v>
      </c>
      <c r="C997" s="111" t="s">
        <v>314</v>
      </c>
      <c r="D997" s="112" t="s">
        <v>124</v>
      </c>
    </row>
    <row r="998" spans="1:4" x14ac:dyDescent="0.2">
      <c r="A998" s="109">
        <v>867</v>
      </c>
      <c r="B998" s="110">
        <v>14060</v>
      </c>
      <c r="C998" s="111" t="s">
        <v>313</v>
      </c>
      <c r="D998" s="112">
        <v>2</v>
      </c>
    </row>
    <row r="999" spans="1:4" x14ac:dyDescent="0.2">
      <c r="A999" s="109">
        <v>867</v>
      </c>
      <c r="B999" s="110">
        <v>14061</v>
      </c>
      <c r="C999" s="111" t="s">
        <v>313</v>
      </c>
      <c r="D999" s="112">
        <v>1</v>
      </c>
    </row>
    <row r="1000" spans="1:4" x14ac:dyDescent="0.2">
      <c r="A1000" s="109">
        <v>868</v>
      </c>
      <c r="B1000" s="110">
        <v>14062</v>
      </c>
      <c r="C1000" s="111" t="s">
        <v>314</v>
      </c>
      <c r="D1000" s="112" t="s">
        <v>124</v>
      </c>
    </row>
    <row r="1001" spans="1:4" x14ac:dyDescent="0.2">
      <c r="A1001" s="109">
        <v>869</v>
      </c>
      <c r="B1001" s="110">
        <v>14063</v>
      </c>
      <c r="C1001" s="111" t="s">
        <v>313</v>
      </c>
      <c r="D1001" s="112">
        <v>2</v>
      </c>
    </row>
    <row r="1002" spans="1:4" x14ac:dyDescent="0.2">
      <c r="A1002" s="109">
        <v>869</v>
      </c>
      <c r="B1002" s="110">
        <v>14064</v>
      </c>
      <c r="C1002" s="111" t="s">
        <v>313</v>
      </c>
      <c r="D1002" s="112">
        <v>1</v>
      </c>
    </row>
    <row r="1003" spans="1:4" x14ac:dyDescent="0.2">
      <c r="A1003" s="109">
        <v>870</v>
      </c>
      <c r="B1003" s="110">
        <v>14065</v>
      </c>
      <c r="C1003" s="111" t="s">
        <v>314</v>
      </c>
      <c r="D1003" s="112" t="s">
        <v>124</v>
      </c>
    </row>
    <row r="1004" spans="1:4" x14ac:dyDescent="0.2">
      <c r="A1004" s="109">
        <v>871</v>
      </c>
      <c r="B1004" s="110">
        <v>14066</v>
      </c>
      <c r="C1004" s="111" t="s">
        <v>313</v>
      </c>
      <c r="D1004" s="112">
        <v>2</v>
      </c>
    </row>
    <row r="1005" spans="1:4" x14ac:dyDescent="0.2">
      <c r="A1005" s="109">
        <v>871</v>
      </c>
      <c r="B1005" s="110">
        <v>14067</v>
      </c>
      <c r="C1005" s="111" t="s">
        <v>313</v>
      </c>
      <c r="D1005" s="112">
        <v>1</v>
      </c>
    </row>
    <row r="1006" spans="1:4" x14ac:dyDescent="0.2">
      <c r="A1006" s="109">
        <v>872</v>
      </c>
      <c r="B1006" s="110">
        <v>14068</v>
      </c>
      <c r="C1006" s="111" t="s">
        <v>314</v>
      </c>
      <c r="D1006" s="112" t="s">
        <v>124</v>
      </c>
    </row>
    <row r="1007" spans="1:4" x14ac:dyDescent="0.2">
      <c r="A1007" s="109">
        <v>873</v>
      </c>
      <c r="B1007" s="110">
        <v>14078</v>
      </c>
      <c r="C1007" s="111" t="s">
        <v>313</v>
      </c>
      <c r="D1007" s="112">
        <v>2</v>
      </c>
    </row>
    <row r="1008" spans="1:4" x14ac:dyDescent="0.2">
      <c r="A1008" s="109">
        <v>873</v>
      </c>
      <c r="B1008" s="110">
        <v>14079</v>
      </c>
      <c r="C1008" s="111" t="s">
        <v>313</v>
      </c>
      <c r="D1008" s="112">
        <v>1</v>
      </c>
    </row>
    <row r="1009" spans="1:4" x14ac:dyDescent="0.2">
      <c r="A1009" s="109">
        <v>874</v>
      </c>
      <c r="B1009" s="110">
        <v>14080</v>
      </c>
      <c r="C1009" s="111" t="s">
        <v>314</v>
      </c>
      <c r="D1009" s="112" t="s">
        <v>124</v>
      </c>
    </row>
    <row r="1010" spans="1:4" x14ac:dyDescent="0.2">
      <c r="A1010" s="109">
        <v>875</v>
      </c>
      <c r="B1010" s="110">
        <v>14100</v>
      </c>
      <c r="C1010" s="111" t="s">
        <v>313</v>
      </c>
      <c r="D1010" s="112">
        <v>2</v>
      </c>
    </row>
    <row r="1011" spans="1:4" x14ac:dyDescent="0.2">
      <c r="A1011" s="109">
        <v>875</v>
      </c>
      <c r="B1011" s="110">
        <v>14101</v>
      </c>
      <c r="C1011" s="111" t="s">
        <v>313</v>
      </c>
      <c r="D1011" s="112">
        <v>1</v>
      </c>
    </row>
    <row r="1012" spans="1:4" x14ac:dyDescent="0.2">
      <c r="A1012" s="109">
        <v>876</v>
      </c>
      <c r="B1012" s="110">
        <v>14102</v>
      </c>
      <c r="C1012" s="111" t="s">
        <v>314</v>
      </c>
      <c r="D1012" s="112" t="s">
        <v>124</v>
      </c>
    </row>
    <row r="1013" spans="1:4" x14ac:dyDescent="0.2">
      <c r="A1013" s="109">
        <v>877</v>
      </c>
      <c r="B1013" s="110">
        <v>14123</v>
      </c>
      <c r="C1013" s="111" t="s">
        <v>313</v>
      </c>
      <c r="D1013" s="112">
        <v>2</v>
      </c>
    </row>
    <row r="1014" spans="1:4" x14ac:dyDescent="0.2">
      <c r="A1014" s="109">
        <v>877</v>
      </c>
      <c r="B1014" s="110">
        <v>14124</v>
      </c>
      <c r="C1014" s="111" t="s">
        <v>313</v>
      </c>
      <c r="D1014" s="112">
        <v>1</v>
      </c>
    </row>
    <row r="1015" spans="1:4" x14ac:dyDescent="0.2">
      <c r="A1015" s="109">
        <v>878</v>
      </c>
      <c r="B1015" s="110">
        <v>14125</v>
      </c>
      <c r="C1015" s="111" t="s">
        <v>314</v>
      </c>
      <c r="D1015" s="112" t="s">
        <v>124</v>
      </c>
    </row>
    <row r="1016" spans="1:4" x14ac:dyDescent="0.2">
      <c r="A1016" s="109">
        <v>879</v>
      </c>
      <c r="B1016" s="110">
        <v>14126</v>
      </c>
      <c r="C1016" s="111" t="s">
        <v>313</v>
      </c>
      <c r="D1016" s="112">
        <v>2</v>
      </c>
    </row>
    <row r="1017" spans="1:4" x14ac:dyDescent="0.2">
      <c r="A1017" s="109">
        <v>879</v>
      </c>
      <c r="B1017" s="110">
        <v>14127</v>
      </c>
      <c r="C1017" s="111" t="s">
        <v>313</v>
      </c>
      <c r="D1017" s="112">
        <v>1</v>
      </c>
    </row>
    <row r="1018" spans="1:4" x14ac:dyDescent="0.2">
      <c r="A1018" s="109">
        <v>880</v>
      </c>
      <c r="B1018" s="110">
        <v>14128</v>
      </c>
      <c r="C1018" s="111" t="s">
        <v>314</v>
      </c>
      <c r="D1018" s="112" t="s">
        <v>124</v>
      </c>
    </row>
    <row r="1019" spans="1:4" x14ac:dyDescent="0.2">
      <c r="A1019" s="109">
        <v>881</v>
      </c>
      <c r="B1019" s="110">
        <v>14129</v>
      </c>
      <c r="C1019" s="111" t="s">
        <v>313</v>
      </c>
      <c r="D1019" s="112">
        <v>2</v>
      </c>
    </row>
    <row r="1020" spans="1:4" x14ac:dyDescent="0.2">
      <c r="A1020" s="109">
        <v>881</v>
      </c>
      <c r="B1020" s="110">
        <v>14130</v>
      </c>
      <c r="C1020" s="111" t="s">
        <v>313</v>
      </c>
      <c r="D1020" s="112">
        <v>1</v>
      </c>
    </row>
    <row r="1021" spans="1:4" x14ac:dyDescent="0.2">
      <c r="A1021" s="109">
        <v>882</v>
      </c>
      <c r="B1021" s="110">
        <v>14131</v>
      </c>
      <c r="C1021" s="111" t="s">
        <v>314</v>
      </c>
      <c r="D1021" s="112" t="s">
        <v>124</v>
      </c>
    </row>
    <row r="1022" spans="1:4" x14ac:dyDescent="0.2">
      <c r="A1022" s="109">
        <v>883</v>
      </c>
      <c r="B1022" s="110">
        <v>14132</v>
      </c>
      <c r="C1022" s="111" t="s">
        <v>313</v>
      </c>
      <c r="D1022" s="112">
        <v>2</v>
      </c>
    </row>
    <row r="1023" spans="1:4" x14ac:dyDescent="0.2">
      <c r="A1023" s="109">
        <v>883</v>
      </c>
      <c r="B1023" s="110">
        <v>14133</v>
      </c>
      <c r="C1023" s="111" t="s">
        <v>313</v>
      </c>
      <c r="D1023" s="112">
        <v>1</v>
      </c>
    </row>
    <row r="1024" spans="1:4" x14ac:dyDescent="0.2">
      <c r="A1024" s="109">
        <v>884</v>
      </c>
      <c r="B1024" s="110">
        <v>14134</v>
      </c>
      <c r="C1024" s="111" t="s">
        <v>314</v>
      </c>
      <c r="D1024" s="112" t="s">
        <v>124</v>
      </c>
    </row>
    <row r="1025" spans="1:4" x14ac:dyDescent="0.2">
      <c r="A1025" s="109">
        <v>885</v>
      </c>
      <c r="B1025" s="110">
        <v>14135</v>
      </c>
      <c r="C1025" s="111" t="s">
        <v>313</v>
      </c>
      <c r="D1025" s="112">
        <v>2</v>
      </c>
    </row>
    <row r="1026" spans="1:4" x14ac:dyDescent="0.2">
      <c r="A1026" s="109">
        <v>885</v>
      </c>
      <c r="B1026" s="110">
        <v>14136</v>
      </c>
      <c r="C1026" s="111" t="s">
        <v>313</v>
      </c>
      <c r="D1026" s="112">
        <v>1</v>
      </c>
    </row>
    <row r="1027" spans="1:4" x14ac:dyDescent="0.2">
      <c r="A1027" s="109">
        <v>886</v>
      </c>
      <c r="B1027" s="110">
        <v>14137</v>
      </c>
      <c r="C1027" s="111" t="s">
        <v>314</v>
      </c>
      <c r="D1027" s="112" t="s">
        <v>124</v>
      </c>
    </row>
    <row r="1028" spans="1:4" x14ac:dyDescent="0.2">
      <c r="A1028" s="109">
        <v>887</v>
      </c>
      <c r="B1028" s="110">
        <v>14144</v>
      </c>
      <c r="C1028" s="111" t="s">
        <v>313</v>
      </c>
      <c r="D1028" s="112">
        <v>2</v>
      </c>
    </row>
    <row r="1029" spans="1:4" x14ac:dyDescent="0.2">
      <c r="A1029" s="109">
        <v>887</v>
      </c>
      <c r="B1029" s="110">
        <v>14145</v>
      </c>
      <c r="C1029" s="111" t="s">
        <v>313</v>
      </c>
      <c r="D1029" s="112">
        <v>1</v>
      </c>
    </row>
    <row r="1030" spans="1:4" x14ac:dyDescent="0.2">
      <c r="A1030" s="109">
        <v>888</v>
      </c>
      <c r="B1030" s="110">
        <v>14146</v>
      </c>
      <c r="C1030" s="111" t="s">
        <v>314</v>
      </c>
      <c r="D1030" s="112" t="s">
        <v>124</v>
      </c>
    </row>
    <row r="1031" spans="1:4" x14ac:dyDescent="0.2">
      <c r="A1031" s="109">
        <v>889</v>
      </c>
      <c r="B1031" s="110">
        <v>278</v>
      </c>
      <c r="C1031" s="111" t="s">
        <v>313</v>
      </c>
      <c r="D1031" s="112">
        <v>2</v>
      </c>
    </row>
    <row r="1032" spans="1:4" x14ac:dyDescent="0.2">
      <c r="A1032" s="109">
        <v>889</v>
      </c>
      <c r="B1032" s="110">
        <v>289</v>
      </c>
      <c r="C1032" s="111" t="s">
        <v>313</v>
      </c>
      <c r="D1032" s="112">
        <v>1</v>
      </c>
    </row>
    <row r="1033" spans="1:4" x14ac:dyDescent="0.2">
      <c r="A1033" s="109">
        <v>890</v>
      </c>
      <c r="B1033" s="110">
        <v>14028</v>
      </c>
      <c r="C1033" s="111" t="s">
        <v>314</v>
      </c>
      <c r="D1033" s="112" t="s">
        <v>124</v>
      </c>
    </row>
    <row r="1034" spans="1:4" x14ac:dyDescent="0.2">
      <c r="A1034" s="109">
        <v>891</v>
      </c>
      <c r="B1034" s="110">
        <v>14099</v>
      </c>
      <c r="C1034" s="111" t="s">
        <v>314</v>
      </c>
      <c r="D1034" s="112" t="s">
        <v>124</v>
      </c>
    </row>
    <row r="1035" spans="1:4" x14ac:dyDescent="0.2">
      <c r="A1035" s="109">
        <v>892</v>
      </c>
      <c r="B1035" s="110">
        <v>14119</v>
      </c>
      <c r="C1035" s="111" t="s">
        <v>314</v>
      </c>
      <c r="D1035" s="112" t="s">
        <v>124</v>
      </c>
    </row>
    <row r="1036" spans="1:4" x14ac:dyDescent="0.2">
      <c r="A1036" s="109">
        <v>893</v>
      </c>
      <c r="B1036" s="110">
        <v>14120</v>
      </c>
      <c r="C1036" s="111" t="s">
        <v>314</v>
      </c>
      <c r="D1036" s="112" t="s">
        <v>124</v>
      </c>
    </row>
    <row r="1037" spans="1:4" x14ac:dyDescent="0.2">
      <c r="A1037" s="109">
        <v>894</v>
      </c>
      <c r="B1037" s="110">
        <v>300</v>
      </c>
      <c r="C1037" s="111" t="s">
        <v>271</v>
      </c>
      <c r="D1037" s="112" t="s">
        <v>124</v>
      </c>
    </row>
    <row r="1038" spans="1:4" x14ac:dyDescent="0.2">
      <c r="A1038" s="109">
        <v>895</v>
      </c>
      <c r="B1038" s="110">
        <v>311</v>
      </c>
      <c r="C1038" s="111" t="s">
        <v>271</v>
      </c>
      <c r="D1038" s="112" t="s">
        <v>124</v>
      </c>
    </row>
    <row r="1039" spans="1:4" x14ac:dyDescent="0.2">
      <c r="A1039" s="109">
        <v>896</v>
      </c>
      <c r="B1039" s="110">
        <v>312</v>
      </c>
      <c r="C1039" s="111" t="s">
        <v>271</v>
      </c>
      <c r="D1039" s="112" t="s">
        <v>124</v>
      </c>
    </row>
    <row r="1040" spans="1:4" x14ac:dyDescent="0.2">
      <c r="A1040" s="109">
        <v>897</v>
      </c>
      <c r="B1040" s="110">
        <v>14097</v>
      </c>
      <c r="C1040" s="111" t="s">
        <v>314</v>
      </c>
      <c r="D1040" s="112" t="s">
        <v>124</v>
      </c>
    </row>
    <row r="1041" spans="1:4" x14ac:dyDescent="0.2">
      <c r="A1041" s="109">
        <v>898</v>
      </c>
      <c r="B1041" s="110">
        <v>14098</v>
      </c>
      <c r="C1041" s="111" t="s">
        <v>314</v>
      </c>
      <c r="D1041" s="112" t="s">
        <v>124</v>
      </c>
    </row>
    <row r="1042" spans="1:4" x14ac:dyDescent="0.2">
      <c r="A1042" s="109">
        <v>899</v>
      </c>
      <c r="B1042" s="110">
        <v>281</v>
      </c>
      <c r="C1042" s="111" t="s">
        <v>315</v>
      </c>
      <c r="D1042" s="112" t="s">
        <v>124</v>
      </c>
    </row>
    <row r="1043" spans="1:4" x14ac:dyDescent="0.2">
      <c r="A1043" s="109">
        <v>900</v>
      </c>
      <c r="B1043" s="110">
        <v>282</v>
      </c>
      <c r="C1043" s="111" t="s">
        <v>315</v>
      </c>
      <c r="D1043" s="112" t="s">
        <v>124</v>
      </c>
    </row>
    <row r="1044" spans="1:4" x14ac:dyDescent="0.2">
      <c r="A1044" s="109">
        <v>901</v>
      </c>
      <c r="B1044" s="110">
        <v>283</v>
      </c>
      <c r="C1044" s="111" t="s">
        <v>315</v>
      </c>
      <c r="D1044" s="112" t="s">
        <v>124</v>
      </c>
    </row>
    <row r="1045" spans="1:4" x14ac:dyDescent="0.2">
      <c r="A1045" s="109">
        <v>902</v>
      </c>
      <c r="B1045" s="110">
        <v>284</v>
      </c>
      <c r="C1045" s="111" t="s">
        <v>315</v>
      </c>
      <c r="D1045" s="112" t="s">
        <v>124</v>
      </c>
    </row>
    <row r="1046" spans="1:4" x14ac:dyDescent="0.2">
      <c r="A1046" s="109">
        <v>903</v>
      </c>
      <c r="B1046" s="110">
        <v>285</v>
      </c>
      <c r="C1046" s="111" t="s">
        <v>315</v>
      </c>
      <c r="D1046" s="112" t="s">
        <v>124</v>
      </c>
    </row>
    <row r="1047" spans="1:4" x14ac:dyDescent="0.2">
      <c r="A1047" s="109">
        <v>904</v>
      </c>
      <c r="B1047" s="110">
        <v>286</v>
      </c>
      <c r="C1047" s="111" t="s">
        <v>316</v>
      </c>
      <c r="D1047" s="112" t="s">
        <v>124</v>
      </c>
    </row>
    <row r="1048" spans="1:4" x14ac:dyDescent="0.2">
      <c r="A1048" s="109">
        <v>905</v>
      </c>
      <c r="B1048" s="110">
        <v>287</v>
      </c>
      <c r="C1048" s="111" t="s">
        <v>316</v>
      </c>
      <c r="D1048" s="112" t="s">
        <v>124</v>
      </c>
    </row>
    <row r="1049" spans="1:4" x14ac:dyDescent="0.2">
      <c r="A1049" s="109">
        <v>906</v>
      </c>
      <c r="B1049" s="110">
        <v>288</v>
      </c>
      <c r="C1049" s="111" t="s">
        <v>316</v>
      </c>
      <c r="D1049" s="112" t="s">
        <v>124</v>
      </c>
    </row>
    <row r="1050" spans="1:4" x14ac:dyDescent="0.2">
      <c r="A1050" s="109">
        <v>907</v>
      </c>
      <c r="B1050" s="110">
        <v>292</v>
      </c>
      <c r="C1050" s="111" t="s">
        <v>317</v>
      </c>
      <c r="D1050" s="112" t="s">
        <v>124</v>
      </c>
    </row>
    <row r="1051" spans="1:4" x14ac:dyDescent="0.2">
      <c r="A1051" s="109">
        <v>908</v>
      </c>
      <c r="B1051" s="110">
        <v>293</v>
      </c>
      <c r="C1051" s="111" t="s">
        <v>317</v>
      </c>
      <c r="D1051" s="112" t="s">
        <v>124</v>
      </c>
    </row>
    <row r="1052" spans="1:4" x14ac:dyDescent="0.2">
      <c r="A1052" s="109">
        <v>909</v>
      </c>
      <c r="B1052" s="110">
        <v>294</v>
      </c>
      <c r="C1052" s="111" t="s">
        <v>317</v>
      </c>
      <c r="D1052" s="112" t="s">
        <v>124</v>
      </c>
    </row>
    <row r="1053" spans="1:4" x14ac:dyDescent="0.2">
      <c r="A1053" s="109">
        <v>910</v>
      </c>
      <c r="B1053" s="110">
        <v>295</v>
      </c>
      <c r="C1053" s="111" t="s">
        <v>317</v>
      </c>
      <c r="D1053" s="112" t="s">
        <v>124</v>
      </c>
    </row>
    <row r="1054" spans="1:4" x14ac:dyDescent="0.2">
      <c r="A1054" s="109">
        <v>911</v>
      </c>
      <c r="B1054" s="110">
        <v>296</v>
      </c>
      <c r="C1054" s="111" t="s">
        <v>317</v>
      </c>
      <c r="D1054" s="112" t="s">
        <v>124</v>
      </c>
    </row>
    <row r="1055" spans="1:4" x14ac:dyDescent="0.2">
      <c r="A1055" s="109">
        <v>912</v>
      </c>
      <c r="B1055" s="110">
        <v>297</v>
      </c>
      <c r="C1055" s="111" t="s">
        <v>317</v>
      </c>
      <c r="D1055" s="112" t="s">
        <v>124</v>
      </c>
    </row>
    <row r="1056" spans="1:4" x14ac:dyDescent="0.2">
      <c r="A1056" s="109">
        <v>913</v>
      </c>
      <c r="B1056" s="110">
        <v>298</v>
      </c>
      <c r="C1056" s="111" t="s">
        <v>317</v>
      </c>
      <c r="D1056" s="112" t="s">
        <v>124</v>
      </c>
    </row>
    <row r="1057" spans="1:4" x14ac:dyDescent="0.2">
      <c r="A1057" s="109">
        <v>914</v>
      </c>
      <c r="B1057" s="110">
        <v>299</v>
      </c>
      <c r="C1057" s="111" t="s">
        <v>318</v>
      </c>
      <c r="D1057" s="112">
        <v>1</v>
      </c>
    </row>
    <row r="1058" spans="1:4" x14ac:dyDescent="0.2">
      <c r="A1058" s="109">
        <v>915</v>
      </c>
      <c r="B1058" s="110">
        <v>313</v>
      </c>
      <c r="C1058" s="111" t="s">
        <v>271</v>
      </c>
      <c r="D1058" s="112">
        <v>2</v>
      </c>
    </row>
    <row r="1059" spans="1:4" x14ac:dyDescent="0.2">
      <c r="A1059" s="109">
        <v>915</v>
      </c>
      <c r="B1059" s="110">
        <v>314</v>
      </c>
      <c r="C1059" s="111" t="s">
        <v>271</v>
      </c>
      <c r="D1059" s="112">
        <v>1</v>
      </c>
    </row>
    <row r="1060" spans="1:4" x14ac:dyDescent="0.2">
      <c r="A1060" s="109">
        <v>916</v>
      </c>
      <c r="B1060" s="110">
        <v>315</v>
      </c>
      <c r="C1060" s="111" t="s">
        <v>271</v>
      </c>
      <c r="D1060" s="112">
        <v>2</v>
      </c>
    </row>
    <row r="1061" spans="1:4" x14ac:dyDescent="0.2">
      <c r="A1061" s="109">
        <v>916</v>
      </c>
      <c r="B1061" s="110">
        <v>316</v>
      </c>
      <c r="C1061" s="111" t="s">
        <v>271</v>
      </c>
      <c r="D1061" s="112">
        <v>1</v>
      </c>
    </row>
    <row r="1062" spans="1:4" x14ac:dyDescent="0.2">
      <c r="A1062" s="109">
        <v>917</v>
      </c>
      <c r="B1062" s="110">
        <v>279</v>
      </c>
      <c r="C1062" s="111" t="s">
        <v>271</v>
      </c>
      <c r="D1062" s="112">
        <v>2</v>
      </c>
    </row>
    <row r="1063" spans="1:4" x14ac:dyDescent="0.2">
      <c r="A1063" s="109">
        <v>917</v>
      </c>
      <c r="B1063" s="110">
        <v>280</v>
      </c>
      <c r="C1063" s="111" t="s">
        <v>271</v>
      </c>
      <c r="D1063" s="112">
        <v>1</v>
      </c>
    </row>
    <row r="1064" spans="1:4" x14ac:dyDescent="0.2">
      <c r="A1064" s="109">
        <v>918</v>
      </c>
      <c r="B1064" s="110">
        <v>290</v>
      </c>
      <c r="C1064" s="111" t="s">
        <v>206</v>
      </c>
      <c r="D1064" s="112">
        <v>1</v>
      </c>
    </row>
    <row r="1065" spans="1:4" x14ac:dyDescent="0.2">
      <c r="A1065" s="109">
        <v>918</v>
      </c>
      <c r="B1065" s="110">
        <v>291</v>
      </c>
      <c r="C1065" s="111" t="s">
        <v>206</v>
      </c>
      <c r="D1065" s="112">
        <v>1</v>
      </c>
    </row>
    <row r="1066" spans="1:4" x14ac:dyDescent="0.2">
      <c r="A1066" s="109">
        <v>919</v>
      </c>
      <c r="B1066" s="110">
        <v>57</v>
      </c>
      <c r="C1066" s="111" t="s">
        <v>319</v>
      </c>
      <c r="D1066" s="112">
        <v>1</v>
      </c>
    </row>
    <row r="1067" spans="1:4" x14ac:dyDescent="0.2">
      <c r="A1067" s="109">
        <v>919</v>
      </c>
      <c r="B1067" s="110">
        <v>278</v>
      </c>
      <c r="C1067" s="111" t="s">
        <v>319</v>
      </c>
      <c r="D1067" s="112">
        <v>2</v>
      </c>
    </row>
    <row r="1068" spans="1:4" x14ac:dyDescent="0.2">
      <c r="A1068" s="109">
        <v>920</v>
      </c>
      <c r="B1068" s="110">
        <v>57</v>
      </c>
      <c r="C1068" s="111" t="s">
        <v>319</v>
      </c>
      <c r="D1068" s="112">
        <v>1</v>
      </c>
    </row>
    <row r="1069" spans="1:4" x14ac:dyDescent="0.2">
      <c r="A1069" s="109">
        <v>920</v>
      </c>
      <c r="B1069" s="110">
        <v>278</v>
      </c>
      <c r="C1069" s="111" t="s">
        <v>319</v>
      </c>
      <c r="D1069" s="112">
        <v>2</v>
      </c>
    </row>
    <row r="1070" spans="1:4" x14ac:dyDescent="0.2">
      <c r="A1070" s="109">
        <v>922</v>
      </c>
      <c r="B1070" s="110">
        <v>301</v>
      </c>
      <c r="C1070" s="111" t="s">
        <v>231</v>
      </c>
      <c r="D1070" s="112">
        <v>1</v>
      </c>
    </row>
    <row r="1071" spans="1:4" x14ac:dyDescent="0.2">
      <c r="A1071" s="109">
        <v>923</v>
      </c>
      <c r="B1071" s="110">
        <v>302</v>
      </c>
      <c r="C1071" s="111" t="s">
        <v>231</v>
      </c>
      <c r="D1071" s="112">
        <v>1</v>
      </c>
    </row>
    <row r="1072" spans="1:4" x14ac:dyDescent="0.2">
      <c r="A1072" s="109">
        <v>924</v>
      </c>
      <c r="B1072" s="110">
        <v>303</v>
      </c>
      <c r="C1072" s="111" t="s">
        <v>231</v>
      </c>
      <c r="D1072" s="112">
        <v>1</v>
      </c>
    </row>
    <row r="1073" spans="1:4" x14ac:dyDescent="0.2">
      <c r="A1073" s="109">
        <v>925</v>
      </c>
      <c r="B1073" s="110">
        <v>259</v>
      </c>
      <c r="C1073" s="111" t="s">
        <v>320</v>
      </c>
      <c r="D1073" s="112" t="s">
        <v>261</v>
      </c>
    </row>
    <row r="1074" spans="1:4" x14ac:dyDescent="0.2">
      <c r="A1074" s="109">
        <v>925</v>
      </c>
      <c r="B1074" s="110">
        <v>307</v>
      </c>
      <c r="C1074" s="111" t="s">
        <v>320</v>
      </c>
      <c r="D1074" s="112" t="s">
        <v>261</v>
      </c>
    </row>
    <row r="1075" spans="1:4" x14ac:dyDescent="0.2">
      <c r="A1075" s="109">
        <v>926</v>
      </c>
      <c r="B1075" s="110">
        <v>261</v>
      </c>
      <c r="C1075" s="111" t="s">
        <v>262</v>
      </c>
      <c r="D1075" s="112" t="s">
        <v>261</v>
      </c>
    </row>
    <row r="1076" spans="1:4" x14ac:dyDescent="0.2">
      <c r="A1076" s="109">
        <v>926</v>
      </c>
      <c r="B1076" s="110">
        <v>308</v>
      </c>
      <c r="C1076" s="111" t="s">
        <v>262</v>
      </c>
      <c r="D1076" s="112" t="s">
        <v>261</v>
      </c>
    </row>
    <row r="1077" spans="1:4" x14ac:dyDescent="0.2">
      <c r="A1077" s="109">
        <v>927</v>
      </c>
      <c r="B1077" s="110">
        <v>263</v>
      </c>
      <c r="C1077" s="111" t="s">
        <v>133</v>
      </c>
      <c r="D1077" s="112" t="s">
        <v>261</v>
      </c>
    </row>
    <row r="1078" spans="1:4" x14ac:dyDescent="0.2">
      <c r="A1078" s="109">
        <v>927</v>
      </c>
      <c r="B1078" s="110">
        <v>309</v>
      </c>
      <c r="C1078" s="111" t="s">
        <v>133</v>
      </c>
      <c r="D1078" s="112" t="s">
        <v>261</v>
      </c>
    </row>
    <row r="1079" spans="1:4" x14ac:dyDescent="0.2">
      <c r="A1079" s="109">
        <v>928</v>
      </c>
      <c r="B1079" s="110">
        <v>265</v>
      </c>
      <c r="C1079" s="111" t="s">
        <v>134</v>
      </c>
      <c r="D1079" s="112" t="s">
        <v>261</v>
      </c>
    </row>
    <row r="1080" spans="1:4" x14ac:dyDescent="0.2">
      <c r="A1080" s="109">
        <v>928</v>
      </c>
      <c r="B1080" s="110">
        <v>310</v>
      </c>
      <c r="C1080" s="111" t="s">
        <v>134</v>
      </c>
      <c r="D1080" s="112" t="s">
        <v>261</v>
      </c>
    </row>
    <row r="1081" spans="1:4" x14ac:dyDescent="0.2">
      <c r="A1081" s="109">
        <v>929</v>
      </c>
      <c r="B1081" s="110">
        <v>14041</v>
      </c>
      <c r="C1081" s="111" t="s">
        <v>315</v>
      </c>
      <c r="D1081" s="112" t="s">
        <v>124</v>
      </c>
    </row>
    <row r="1082" spans="1:4" x14ac:dyDescent="0.2">
      <c r="A1082" s="109">
        <v>930</v>
      </c>
      <c r="B1082" s="110">
        <v>14053</v>
      </c>
      <c r="C1082" s="111" t="s">
        <v>315</v>
      </c>
      <c r="D1082" s="112" t="s">
        <v>124</v>
      </c>
    </row>
    <row r="1083" spans="1:4" x14ac:dyDescent="0.2">
      <c r="A1083" s="109">
        <v>931</v>
      </c>
      <c r="B1083" s="110">
        <v>14056</v>
      </c>
      <c r="C1083" s="111" t="s">
        <v>315</v>
      </c>
      <c r="D1083" s="112" t="s">
        <v>124</v>
      </c>
    </row>
    <row r="1084" spans="1:4" x14ac:dyDescent="0.2">
      <c r="A1084" s="109">
        <v>932</v>
      </c>
      <c r="B1084" s="110">
        <v>191</v>
      </c>
      <c r="C1084" s="111" t="s">
        <v>321</v>
      </c>
      <c r="D1084" s="112">
        <v>2</v>
      </c>
    </row>
    <row r="1085" spans="1:4" x14ac:dyDescent="0.2">
      <c r="A1085" s="109">
        <v>932</v>
      </c>
      <c r="B1085" s="110">
        <v>353</v>
      </c>
      <c r="C1085" s="111" t="s">
        <v>321</v>
      </c>
      <c r="D1085" s="112">
        <v>1</v>
      </c>
    </row>
    <row r="1086" spans="1:4" x14ac:dyDescent="0.2">
      <c r="A1086" s="109">
        <v>932</v>
      </c>
      <c r="B1086" s="110">
        <v>354</v>
      </c>
      <c r="C1086" s="111" t="s">
        <v>321</v>
      </c>
      <c r="D1086" s="112">
        <v>1</v>
      </c>
    </row>
    <row r="1087" spans="1:4" x14ac:dyDescent="0.2">
      <c r="A1087" s="109">
        <v>932</v>
      </c>
      <c r="B1087" s="110">
        <v>355</v>
      </c>
      <c r="C1087" s="111" t="s">
        <v>321</v>
      </c>
      <c r="D1087" s="112">
        <v>1</v>
      </c>
    </row>
    <row r="1088" spans="1:4" x14ac:dyDescent="0.2">
      <c r="A1088" s="109">
        <v>933</v>
      </c>
      <c r="B1088" s="110">
        <v>14147</v>
      </c>
      <c r="C1088" s="111" t="s">
        <v>313</v>
      </c>
      <c r="D1088" s="112">
        <v>2</v>
      </c>
    </row>
    <row r="1089" spans="1:4" x14ac:dyDescent="0.2">
      <c r="A1089" s="109">
        <v>933</v>
      </c>
      <c r="B1089" s="110">
        <v>14148</v>
      </c>
      <c r="C1089" s="111" t="s">
        <v>313</v>
      </c>
      <c r="D1089" s="112">
        <v>1</v>
      </c>
    </row>
    <row r="1090" spans="1:4" x14ac:dyDescent="0.2">
      <c r="A1090" s="109">
        <v>934</v>
      </c>
      <c r="B1090" s="110">
        <v>14149</v>
      </c>
      <c r="C1090" s="111" t="s">
        <v>314</v>
      </c>
      <c r="D1090" s="112" t="s">
        <v>124</v>
      </c>
    </row>
    <row r="1091" spans="1:4" x14ac:dyDescent="0.2">
      <c r="A1091" s="109">
        <v>935</v>
      </c>
      <c r="B1091" s="110">
        <v>374</v>
      </c>
      <c r="C1091" s="111" t="s">
        <v>322</v>
      </c>
      <c r="D1091" s="112" t="s">
        <v>208</v>
      </c>
    </row>
    <row r="1092" spans="1:4" x14ac:dyDescent="0.2">
      <c r="A1092" s="109">
        <v>935</v>
      </c>
      <c r="B1092" s="110">
        <v>375</v>
      </c>
      <c r="C1092" s="111" t="s">
        <v>322</v>
      </c>
      <c r="D1092" s="112" t="s">
        <v>209</v>
      </c>
    </row>
    <row r="1093" spans="1:4" x14ac:dyDescent="0.2">
      <c r="A1093" s="109">
        <v>936</v>
      </c>
      <c r="B1093" s="110">
        <v>1422</v>
      </c>
      <c r="C1093" s="111" t="s">
        <v>322</v>
      </c>
      <c r="D1093" s="112">
        <v>1</v>
      </c>
    </row>
    <row r="1094" spans="1:4" x14ac:dyDescent="0.2">
      <c r="A1094" s="109">
        <v>936</v>
      </c>
      <c r="B1094" s="110">
        <v>1423</v>
      </c>
      <c r="C1094" s="111" t="s">
        <v>322</v>
      </c>
      <c r="D1094" s="112">
        <v>2</v>
      </c>
    </row>
    <row r="1095" spans="1:4" x14ac:dyDescent="0.2">
      <c r="A1095" s="109">
        <v>937</v>
      </c>
      <c r="B1095" s="110">
        <v>14150</v>
      </c>
      <c r="C1095" s="111" t="s">
        <v>322</v>
      </c>
      <c r="D1095" s="112">
        <v>2</v>
      </c>
    </row>
    <row r="1096" spans="1:4" x14ac:dyDescent="0.2">
      <c r="A1096" s="109">
        <v>937</v>
      </c>
      <c r="B1096" s="110">
        <v>14151</v>
      </c>
      <c r="C1096" s="111" t="s">
        <v>322</v>
      </c>
      <c r="D1096" s="112">
        <v>1</v>
      </c>
    </row>
    <row r="1097" spans="1:4" x14ac:dyDescent="0.2">
      <c r="A1097" s="109">
        <v>938</v>
      </c>
      <c r="B1097" s="110">
        <v>376</v>
      </c>
      <c r="C1097" s="111" t="s">
        <v>322</v>
      </c>
      <c r="D1097" s="112">
        <v>2</v>
      </c>
    </row>
    <row r="1098" spans="1:4" x14ac:dyDescent="0.2">
      <c r="A1098" s="109">
        <v>938</v>
      </c>
      <c r="B1098" s="110">
        <v>377</v>
      </c>
      <c r="C1098" s="111" t="s">
        <v>322</v>
      </c>
      <c r="D1098" s="112">
        <v>1</v>
      </c>
    </row>
    <row r="1099" spans="1:4" x14ac:dyDescent="0.2">
      <c r="A1099" s="109">
        <v>939</v>
      </c>
      <c r="B1099" s="110">
        <v>395</v>
      </c>
      <c r="C1099" s="111" t="s">
        <v>322</v>
      </c>
      <c r="D1099" s="112">
        <v>2</v>
      </c>
    </row>
    <row r="1100" spans="1:4" x14ac:dyDescent="0.2">
      <c r="A1100" s="109">
        <v>939</v>
      </c>
      <c r="B1100" s="110">
        <v>396</v>
      </c>
      <c r="C1100" s="111" t="s">
        <v>322</v>
      </c>
      <c r="D1100" s="112">
        <v>1</v>
      </c>
    </row>
    <row r="1101" spans="1:4" x14ac:dyDescent="0.2">
      <c r="A1101" s="109">
        <v>940</v>
      </c>
      <c r="B1101" s="110">
        <v>397</v>
      </c>
      <c r="C1101" s="111" t="s">
        <v>323</v>
      </c>
      <c r="D1101" s="112" t="s">
        <v>281</v>
      </c>
    </row>
    <row r="1102" spans="1:4" x14ac:dyDescent="0.2">
      <c r="A1102" s="109">
        <v>941</v>
      </c>
      <c r="B1102" s="110">
        <v>398</v>
      </c>
      <c r="C1102" s="111" t="s">
        <v>324</v>
      </c>
      <c r="D1102" s="112" t="s">
        <v>281</v>
      </c>
    </row>
    <row r="1103" spans="1:4" x14ac:dyDescent="0.2">
      <c r="A1103" s="109">
        <v>942</v>
      </c>
      <c r="B1103" s="110">
        <v>400</v>
      </c>
      <c r="C1103" s="111" t="s">
        <v>175</v>
      </c>
      <c r="D1103" s="112">
        <v>1</v>
      </c>
    </row>
    <row r="1104" spans="1:4" x14ac:dyDescent="0.2">
      <c r="A1104" s="109">
        <v>942</v>
      </c>
      <c r="B1104" s="110">
        <v>401</v>
      </c>
      <c r="C1104" s="111" t="s">
        <v>175</v>
      </c>
      <c r="D1104" s="112">
        <v>2</v>
      </c>
    </row>
    <row r="1105" spans="1:4" x14ac:dyDescent="0.2">
      <c r="A1105" s="109">
        <v>943</v>
      </c>
      <c r="B1105" s="110">
        <v>404</v>
      </c>
      <c r="C1105" s="111" t="s">
        <v>132</v>
      </c>
      <c r="D1105" s="112">
        <v>1</v>
      </c>
    </row>
    <row r="1106" spans="1:4" x14ac:dyDescent="0.2">
      <c r="A1106" s="109">
        <v>943</v>
      </c>
      <c r="B1106" s="110">
        <v>405</v>
      </c>
      <c r="C1106" s="111" t="s">
        <v>132</v>
      </c>
      <c r="D1106" s="112">
        <v>2</v>
      </c>
    </row>
    <row r="1107" spans="1:4" x14ac:dyDescent="0.2">
      <c r="A1107" s="109">
        <v>944</v>
      </c>
      <c r="B1107" s="110">
        <v>406</v>
      </c>
      <c r="C1107" s="111" t="s">
        <v>132</v>
      </c>
      <c r="D1107" s="112">
        <v>1</v>
      </c>
    </row>
    <row r="1108" spans="1:4" x14ac:dyDescent="0.2">
      <c r="A1108" s="109">
        <v>944</v>
      </c>
      <c r="B1108" s="110">
        <v>407</v>
      </c>
      <c r="C1108" s="111" t="s">
        <v>132</v>
      </c>
      <c r="D1108" s="112">
        <v>2</v>
      </c>
    </row>
    <row r="1109" spans="1:4" x14ac:dyDescent="0.2">
      <c r="A1109" s="109">
        <v>945</v>
      </c>
      <c r="B1109" s="110">
        <v>408</v>
      </c>
      <c r="C1109" s="111" t="s">
        <v>132</v>
      </c>
      <c r="D1109" s="112">
        <v>1</v>
      </c>
    </row>
    <row r="1110" spans="1:4" x14ac:dyDescent="0.2">
      <c r="A1110" s="109">
        <v>945</v>
      </c>
      <c r="B1110" s="110">
        <v>409</v>
      </c>
      <c r="C1110" s="111" t="s">
        <v>132</v>
      </c>
      <c r="D1110" s="112">
        <v>2</v>
      </c>
    </row>
    <row r="1111" spans="1:4" x14ac:dyDescent="0.2">
      <c r="A1111" s="109">
        <v>946</v>
      </c>
      <c r="B1111" s="110">
        <v>410</v>
      </c>
      <c r="C1111" s="111" t="s">
        <v>132</v>
      </c>
      <c r="D1111" s="112">
        <v>1</v>
      </c>
    </row>
    <row r="1112" spans="1:4" x14ac:dyDescent="0.2">
      <c r="A1112" s="109">
        <v>946</v>
      </c>
      <c r="B1112" s="110">
        <v>411</v>
      </c>
      <c r="C1112" s="111" t="s">
        <v>132</v>
      </c>
      <c r="D1112" s="112">
        <v>2</v>
      </c>
    </row>
    <row r="1113" spans="1:4" x14ac:dyDescent="0.2">
      <c r="A1113" s="109">
        <v>947</v>
      </c>
      <c r="B1113" s="110">
        <v>412</v>
      </c>
      <c r="C1113" s="111" t="s">
        <v>325</v>
      </c>
      <c r="D1113" s="112">
        <v>2</v>
      </c>
    </row>
    <row r="1114" spans="1:4" x14ac:dyDescent="0.2">
      <c r="A1114" s="109">
        <v>947</v>
      </c>
      <c r="B1114" s="110">
        <v>413</v>
      </c>
      <c r="C1114" s="111" t="s">
        <v>325</v>
      </c>
      <c r="D1114" s="112">
        <v>1</v>
      </c>
    </row>
    <row r="1115" spans="1:4" x14ac:dyDescent="0.2">
      <c r="A1115" s="109">
        <v>947</v>
      </c>
      <c r="B1115" s="110">
        <v>414</v>
      </c>
      <c r="C1115" s="111" t="s">
        <v>325</v>
      </c>
      <c r="D1115" s="112">
        <v>1</v>
      </c>
    </row>
    <row r="1116" spans="1:4" x14ac:dyDescent="0.2">
      <c r="A1116" s="109">
        <v>948</v>
      </c>
      <c r="B1116" s="110">
        <v>415</v>
      </c>
      <c r="C1116" s="111" t="s">
        <v>326</v>
      </c>
      <c r="D1116" s="112" t="s">
        <v>208</v>
      </c>
    </row>
    <row r="1117" spans="1:4" x14ac:dyDescent="0.2">
      <c r="A1117" s="109">
        <v>948</v>
      </c>
      <c r="B1117" s="110">
        <v>416</v>
      </c>
      <c r="C1117" s="111" t="s">
        <v>326</v>
      </c>
      <c r="D1117" s="112">
        <v>1</v>
      </c>
    </row>
    <row r="1118" spans="1:4" x14ac:dyDescent="0.2">
      <c r="A1118" s="109">
        <v>949</v>
      </c>
      <c r="B1118" s="110">
        <v>417</v>
      </c>
      <c r="C1118" s="111" t="s">
        <v>327</v>
      </c>
      <c r="D1118" s="112">
        <v>1</v>
      </c>
    </row>
    <row r="1119" spans="1:4" x14ac:dyDescent="0.2">
      <c r="A1119" s="109">
        <v>949</v>
      </c>
      <c r="B1119" s="110">
        <v>418</v>
      </c>
      <c r="C1119" s="111" t="s">
        <v>327</v>
      </c>
      <c r="D1119" s="112">
        <v>2</v>
      </c>
    </row>
    <row r="1120" spans="1:4" x14ac:dyDescent="0.2">
      <c r="A1120" s="109">
        <v>950</v>
      </c>
      <c r="B1120" s="110">
        <v>419</v>
      </c>
      <c r="C1120" s="111" t="s">
        <v>328</v>
      </c>
      <c r="D1120" s="112" t="s">
        <v>124</v>
      </c>
    </row>
    <row r="1121" spans="1:4" x14ac:dyDescent="0.2">
      <c r="A1121" s="109">
        <v>951</v>
      </c>
      <c r="B1121" s="110">
        <v>420</v>
      </c>
      <c r="C1121" s="111" t="s">
        <v>329</v>
      </c>
      <c r="D1121" s="112" t="s">
        <v>124</v>
      </c>
    </row>
    <row r="1122" spans="1:4" x14ac:dyDescent="0.2">
      <c r="A1122" s="109">
        <v>952</v>
      </c>
      <c r="B1122" s="110">
        <v>421</v>
      </c>
      <c r="C1122" s="111" t="s">
        <v>330</v>
      </c>
      <c r="D1122" s="112">
        <v>1</v>
      </c>
    </row>
    <row r="1123" spans="1:4" x14ac:dyDescent="0.2">
      <c r="A1123" s="109">
        <v>952</v>
      </c>
      <c r="B1123" s="110">
        <v>422</v>
      </c>
      <c r="C1123" s="111" t="s">
        <v>330</v>
      </c>
      <c r="D1123" s="112">
        <v>2</v>
      </c>
    </row>
    <row r="1124" spans="1:4" x14ac:dyDescent="0.2">
      <c r="A1124" s="109">
        <v>953</v>
      </c>
      <c r="B1124" s="110">
        <v>423</v>
      </c>
      <c r="C1124" s="111" t="s">
        <v>331</v>
      </c>
      <c r="D1124" s="112">
        <v>1</v>
      </c>
    </row>
    <row r="1125" spans="1:4" x14ac:dyDescent="0.2">
      <c r="A1125" s="109">
        <v>953</v>
      </c>
      <c r="B1125" s="110">
        <v>424</v>
      </c>
      <c r="C1125" s="111" t="s">
        <v>331</v>
      </c>
      <c r="D1125" s="112" t="s">
        <v>209</v>
      </c>
    </row>
    <row r="1126" spans="1:4" x14ac:dyDescent="0.2">
      <c r="A1126" s="109">
        <v>954</v>
      </c>
      <c r="B1126" s="110">
        <v>425</v>
      </c>
      <c r="C1126" s="111" t="s">
        <v>332</v>
      </c>
      <c r="D1126" s="112" t="s">
        <v>208</v>
      </c>
    </row>
    <row r="1127" spans="1:4" x14ac:dyDescent="0.2">
      <c r="A1127" s="109">
        <v>954</v>
      </c>
      <c r="B1127" s="110">
        <v>426</v>
      </c>
      <c r="C1127" s="111" t="s">
        <v>332</v>
      </c>
      <c r="D1127" s="112" t="s">
        <v>209</v>
      </c>
    </row>
    <row r="1128" spans="1:4" x14ac:dyDescent="0.2">
      <c r="A1128" s="109">
        <v>954</v>
      </c>
      <c r="B1128" s="110">
        <v>427</v>
      </c>
      <c r="C1128" s="111" t="s">
        <v>332</v>
      </c>
      <c r="D1128" s="112" t="s">
        <v>209</v>
      </c>
    </row>
    <row r="1129" spans="1:4" x14ac:dyDescent="0.2">
      <c r="A1129" s="109">
        <v>955</v>
      </c>
      <c r="B1129" s="110">
        <v>206</v>
      </c>
      <c r="C1129" s="111" t="s">
        <v>333</v>
      </c>
      <c r="D1129" s="112">
        <v>2</v>
      </c>
    </row>
    <row r="1130" spans="1:4" x14ac:dyDescent="0.2">
      <c r="A1130" s="109">
        <v>955</v>
      </c>
      <c r="B1130" s="110">
        <v>428</v>
      </c>
      <c r="C1130" s="111" t="s">
        <v>333</v>
      </c>
      <c r="D1130" s="112">
        <v>1</v>
      </c>
    </row>
    <row r="1131" spans="1:4" x14ac:dyDescent="0.2">
      <c r="A1131" s="109">
        <v>955</v>
      </c>
      <c r="B1131" s="110">
        <v>429</v>
      </c>
      <c r="C1131" s="111" t="s">
        <v>333</v>
      </c>
      <c r="D1131" s="112">
        <v>2</v>
      </c>
    </row>
    <row r="1132" spans="1:4" x14ac:dyDescent="0.2">
      <c r="A1132" s="109">
        <v>955</v>
      </c>
      <c r="B1132" s="110">
        <v>430</v>
      </c>
      <c r="C1132" s="111" t="s">
        <v>333</v>
      </c>
      <c r="D1132" s="112">
        <v>1</v>
      </c>
    </row>
    <row r="1133" spans="1:4" x14ac:dyDescent="0.2">
      <c r="A1133" s="109">
        <v>956</v>
      </c>
      <c r="B1133" s="110">
        <v>160</v>
      </c>
      <c r="C1133" s="111" t="s">
        <v>334</v>
      </c>
      <c r="D1133" s="112">
        <v>2</v>
      </c>
    </row>
    <row r="1134" spans="1:4" x14ac:dyDescent="0.2">
      <c r="A1134" s="109">
        <v>956</v>
      </c>
      <c r="B1134" s="110">
        <v>427</v>
      </c>
      <c r="C1134" s="111" t="s">
        <v>334</v>
      </c>
      <c r="D1134" s="112">
        <v>1</v>
      </c>
    </row>
    <row r="1135" spans="1:4" x14ac:dyDescent="0.2">
      <c r="A1135" s="109">
        <v>956</v>
      </c>
      <c r="B1135" s="110">
        <v>431</v>
      </c>
      <c r="C1135" s="111" t="s">
        <v>334</v>
      </c>
      <c r="D1135" s="112">
        <v>2</v>
      </c>
    </row>
    <row r="1136" spans="1:4" x14ac:dyDescent="0.2">
      <c r="A1136" s="109">
        <v>956</v>
      </c>
      <c r="B1136" s="110">
        <v>432</v>
      </c>
      <c r="C1136" s="111" t="s">
        <v>334</v>
      </c>
      <c r="D1136" s="112">
        <v>1</v>
      </c>
    </row>
    <row r="1137" spans="1:4" x14ac:dyDescent="0.2">
      <c r="A1137" s="109">
        <v>957</v>
      </c>
      <c r="B1137" s="110">
        <v>432</v>
      </c>
      <c r="C1137" s="111" t="s">
        <v>335</v>
      </c>
      <c r="D1137" s="112">
        <v>1</v>
      </c>
    </row>
    <row r="1138" spans="1:4" x14ac:dyDescent="0.2">
      <c r="A1138" s="109">
        <v>957</v>
      </c>
      <c r="B1138" s="110">
        <v>433</v>
      </c>
      <c r="C1138" s="111" t="s">
        <v>335</v>
      </c>
      <c r="D1138" s="112">
        <v>2</v>
      </c>
    </row>
    <row r="1139" spans="1:4" x14ac:dyDescent="0.2">
      <c r="A1139" s="109">
        <v>958</v>
      </c>
      <c r="B1139" s="110">
        <v>434</v>
      </c>
      <c r="C1139" s="111" t="s">
        <v>336</v>
      </c>
      <c r="D1139" s="112">
        <v>2</v>
      </c>
    </row>
    <row r="1140" spans="1:4" x14ac:dyDescent="0.2">
      <c r="A1140" s="109">
        <v>958</v>
      </c>
      <c r="B1140" s="110">
        <v>435</v>
      </c>
      <c r="C1140" s="111" t="s">
        <v>336</v>
      </c>
      <c r="D1140" s="112">
        <v>1</v>
      </c>
    </row>
    <row r="1141" spans="1:4" x14ac:dyDescent="0.2">
      <c r="A1141" s="109">
        <v>959</v>
      </c>
      <c r="B1141" s="110">
        <v>160</v>
      </c>
      <c r="C1141" s="111" t="s">
        <v>337</v>
      </c>
      <c r="D1141" s="112">
        <v>2</v>
      </c>
    </row>
    <row r="1142" spans="1:4" x14ac:dyDescent="0.2">
      <c r="A1142" s="109">
        <v>959</v>
      </c>
      <c r="B1142" s="110">
        <v>432</v>
      </c>
      <c r="C1142" s="111" t="s">
        <v>337</v>
      </c>
      <c r="D1142" s="112">
        <v>1</v>
      </c>
    </row>
    <row r="1143" spans="1:4" x14ac:dyDescent="0.2">
      <c r="A1143" s="109">
        <v>959</v>
      </c>
      <c r="B1143" s="110">
        <v>436</v>
      </c>
      <c r="C1143" s="111" t="s">
        <v>337</v>
      </c>
      <c r="D1143" s="112">
        <v>2</v>
      </c>
    </row>
    <row r="1144" spans="1:4" x14ac:dyDescent="0.2">
      <c r="A1144" s="109">
        <v>960</v>
      </c>
      <c r="B1144" s="110">
        <v>160</v>
      </c>
      <c r="C1144" s="111" t="s">
        <v>338</v>
      </c>
      <c r="D1144" s="112">
        <v>2</v>
      </c>
    </row>
    <row r="1145" spans="1:4" x14ac:dyDescent="0.2">
      <c r="A1145" s="109">
        <v>960</v>
      </c>
      <c r="B1145" s="110">
        <v>435</v>
      </c>
      <c r="C1145" s="111" t="s">
        <v>338</v>
      </c>
      <c r="D1145" s="112">
        <v>1</v>
      </c>
    </row>
    <row r="1146" spans="1:4" x14ac:dyDescent="0.2">
      <c r="A1146" s="109">
        <v>960</v>
      </c>
      <c r="B1146" s="110">
        <v>441</v>
      </c>
      <c r="C1146" s="111" t="s">
        <v>338</v>
      </c>
      <c r="D1146" s="112">
        <v>1</v>
      </c>
    </row>
    <row r="1147" spans="1:4" x14ac:dyDescent="0.2">
      <c r="A1147" s="109">
        <v>961</v>
      </c>
      <c r="B1147" s="110">
        <v>427</v>
      </c>
      <c r="C1147" s="111" t="s">
        <v>339</v>
      </c>
      <c r="D1147" s="112">
        <v>1</v>
      </c>
    </row>
    <row r="1148" spans="1:4" x14ac:dyDescent="0.2">
      <c r="A1148" s="109">
        <v>961</v>
      </c>
      <c r="B1148" s="110">
        <v>432</v>
      </c>
      <c r="C1148" s="111" t="s">
        <v>339</v>
      </c>
      <c r="D1148" s="112">
        <v>1</v>
      </c>
    </row>
    <row r="1149" spans="1:4" x14ac:dyDescent="0.2">
      <c r="A1149" s="109">
        <v>961</v>
      </c>
      <c r="B1149" s="110">
        <v>437</v>
      </c>
      <c r="C1149" s="111" t="s">
        <v>339</v>
      </c>
      <c r="D1149" s="112">
        <v>2</v>
      </c>
    </row>
    <row r="1150" spans="1:4" x14ac:dyDescent="0.2">
      <c r="A1150" s="109">
        <v>962</v>
      </c>
      <c r="B1150" s="110">
        <v>427</v>
      </c>
      <c r="C1150" s="111" t="s">
        <v>340</v>
      </c>
      <c r="D1150" s="112">
        <v>1</v>
      </c>
    </row>
    <row r="1151" spans="1:4" x14ac:dyDescent="0.2">
      <c r="A1151" s="109">
        <v>962</v>
      </c>
      <c r="B1151" s="110">
        <v>435</v>
      </c>
      <c r="C1151" s="111" t="s">
        <v>340</v>
      </c>
      <c r="D1151" s="112">
        <v>1</v>
      </c>
    </row>
    <row r="1152" spans="1:4" x14ac:dyDescent="0.2">
      <c r="A1152" s="109">
        <v>962</v>
      </c>
      <c r="B1152" s="110">
        <v>438</v>
      </c>
      <c r="C1152" s="111" t="s">
        <v>340</v>
      </c>
      <c r="D1152" s="112">
        <v>2</v>
      </c>
    </row>
    <row r="1153" spans="1:4" x14ac:dyDescent="0.2">
      <c r="A1153" s="109">
        <v>963</v>
      </c>
      <c r="B1153" s="110">
        <v>160</v>
      </c>
      <c r="C1153" s="111" t="s">
        <v>341</v>
      </c>
      <c r="D1153" s="112">
        <v>2</v>
      </c>
    </row>
    <row r="1154" spans="1:4" x14ac:dyDescent="0.2">
      <c r="A1154" s="109">
        <v>963</v>
      </c>
      <c r="B1154" s="110">
        <v>427</v>
      </c>
      <c r="C1154" s="111" t="s">
        <v>341</v>
      </c>
      <c r="D1154" s="112">
        <v>1</v>
      </c>
    </row>
    <row r="1155" spans="1:4" x14ac:dyDescent="0.2">
      <c r="A1155" s="109">
        <v>963</v>
      </c>
      <c r="B1155" s="110">
        <v>435</v>
      </c>
      <c r="C1155" s="111" t="s">
        <v>341</v>
      </c>
      <c r="D1155" s="112">
        <v>1</v>
      </c>
    </row>
    <row r="1156" spans="1:4" x14ac:dyDescent="0.2">
      <c r="A1156" s="109">
        <v>963</v>
      </c>
      <c r="B1156" s="110">
        <v>439</v>
      </c>
      <c r="C1156" s="111" t="s">
        <v>341</v>
      </c>
      <c r="D1156" s="112">
        <v>2</v>
      </c>
    </row>
    <row r="1157" spans="1:4" x14ac:dyDescent="0.2">
      <c r="A1157" s="109">
        <v>964</v>
      </c>
      <c r="B1157" s="110">
        <v>160</v>
      </c>
      <c r="C1157" s="111" t="s">
        <v>342</v>
      </c>
      <c r="D1157" s="112">
        <v>2</v>
      </c>
    </row>
    <row r="1158" spans="1:4" x14ac:dyDescent="0.2">
      <c r="A1158" s="109">
        <v>964</v>
      </c>
      <c r="B1158" s="110">
        <v>431</v>
      </c>
      <c r="C1158" s="111" t="s">
        <v>342</v>
      </c>
      <c r="D1158" s="112">
        <v>2</v>
      </c>
    </row>
    <row r="1159" spans="1:4" x14ac:dyDescent="0.2">
      <c r="A1159" s="109">
        <v>964</v>
      </c>
      <c r="B1159" s="110">
        <v>440</v>
      </c>
      <c r="C1159" s="111" t="s">
        <v>342</v>
      </c>
      <c r="D1159" s="112">
        <v>1</v>
      </c>
    </row>
    <row r="1160" spans="1:4" x14ac:dyDescent="0.2">
      <c r="A1160" s="109">
        <v>965</v>
      </c>
      <c r="B1160" s="110">
        <v>194</v>
      </c>
      <c r="C1160" s="111" t="s">
        <v>343</v>
      </c>
      <c r="D1160" s="112">
        <v>2</v>
      </c>
    </row>
    <row r="1161" spans="1:4" x14ac:dyDescent="0.2">
      <c r="A1161" s="109">
        <v>965</v>
      </c>
      <c r="B1161" s="110">
        <v>489</v>
      </c>
      <c r="C1161" s="111" t="s">
        <v>343</v>
      </c>
      <c r="D1161" s="112">
        <v>1</v>
      </c>
    </row>
    <row r="1162" spans="1:4" x14ac:dyDescent="0.2">
      <c r="A1162" s="109">
        <v>965</v>
      </c>
      <c r="B1162" s="110">
        <v>500</v>
      </c>
      <c r="C1162" s="111" t="s">
        <v>343</v>
      </c>
      <c r="D1162" s="112">
        <v>2</v>
      </c>
    </row>
    <row r="1163" spans="1:4" x14ac:dyDescent="0.2">
      <c r="A1163" s="109">
        <v>966</v>
      </c>
      <c r="B1163" s="110">
        <v>488</v>
      </c>
      <c r="C1163" s="111" t="s">
        <v>186</v>
      </c>
      <c r="D1163" s="112" t="s">
        <v>124</v>
      </c>
    </row>
    <row r="1164" spans="1:4" x14ac:dyDescent="0.2">
      <c r="A1164" s="109">
        <v>967</v>
      </c>
      <c r="B1164" s="110">
        <v>442</v>
      </c>
      <c r="C1164" s="111" t="s">
        <v>198</v>
      </c>
      <c r="D1164" s="112">
        <v>1</v>
      </c>
    </row>
    <row r="1165" spans="1:4" x14ac:dyDescent="0.2">
      <c r="A1165" s="109">
        <v>967</v>
      </c>
      <c r="B1165" s="110">
        <v>443</v>
      </c>
      <c r="C1165" s="111" t="s">
        <v>198</v>
      </c>
      <c r="D1165" s="112">
        <v>2</v>
      </c>
    </row>
    <row r="1166" spans="1:4" x14ac:dyDescent="0.2">
      <c r="A1166" s="109">
        <v>968</v>
      </c>
      <c r="B1166" s="110">
        <v>444</v>
      </c>
      <c r="C1166" s="111" t="s">
        <v>198</v>
      </c>
      <c r="D1166" s="112">
        <v>1</v>
      </c>
    </row>
    <row r="1167" spans="1:4" x14ac:dyDescent="0.2">
      <c r="A1167" s="109">
        <v>969</v>
      </c>
      <c r="B1167" s="110">
        <v>443</v>
      </c>
      <c r="C1167" s="111" t="s">
        <v>343</v>
      </c>
      <c r="D1167" s="112">
        <v>2</v>
      </c>
    </row>
    <row r="1168" spans="1:4" x14ac:dyDescent="0.2">
      <c r="A1168" s="109">
        <v>969</v>
      </c>
      <c r="B1168" s="110">
        <v>489</v>
      </c>
      <c r="C1168" s="111" t="s">
        <v>343</v>
      </c>
      <c r="D1168" s="112">
        <v>1</v>
      </c>
    </row>
    <row r="1169" spans="1:4" x14ac:dyDescent="0.2">
      <c r="A1169" s="109">
        <v>969</v>
      </c>
      <c r="B1169" s="110">
        <v>501</v>
      </c>
      <c r="C1169" s="111" t="s">
        <v>343</v>
      </c>
      <c r="D1169" s="112">
        <v>1</v>
      </c>
    </row>
    <row r="1170" spans="1:4" x14ac:dyDescent="0.2">
      <c r="A1170" s="109">
        <v>970</v>
      </c>
      <c r="B1170" s="110">
        <v>447</v>
      </c>
      <c r="C1170" s="111" t="s">
        <v>155</v>
      </c>
      <c r="D1170" s="112">
        <v>2</v>
      </c>
    </row>
    <row r="1171" spans="1:4" x14ac:dyDescent="0.2">
      <c r="A1171" s="109">
        <v>970</v>
      </c>
      <c r="B1171" s="110">
        <v>448</v>
      </c>
      <c r="C1171" s="111" t="s">
        <v>155</v>
      </c>
      <c r="D1171" s="112">
        <v>1</v>
      </c>
    </row>
    <row r="1172" spans="1:4" x14ac:dyDescent="0.2">
      <c r="A1172" s="109">
        <v>971</v>
      </c>
      <c r="B1172" s="110">
        <v>492</v>
      </c>
      <c r="C1172" s="111" t="s">
        <v>344</v>
      </c>
      <c r="D1172" s="112">
        <v>2</v>
      </c>
    </row>
    <row r="1173" spans="1:4" x14ac:dyDescent="0.2">
      <c r="A1173" s="109">
        <v>971</v>
      </c>
      <c r="B1173" s="110">
        <v>493</v>
      </c>
      <c r="C1173" s="111" t="s">
        <v>344</v>
      </c>
      <c r="D1173" s="112">
        <v>1</v>
      </c>
    </row>
    <row r="1174" spans="1:4" x14ac:dyDescent="0.2">
      <c r="A1174" s="109">
        <v>971</v>
      </c>
      <c r="B1174" s="110">
        <v>494</v>
      </c>
      <c r="C1174" s="111" t="s">
        <v>344</v>
      </c>
      <c r="D1174" s="112">
        <v>1</v>
      </c>
    </row>
    <row r="1175" spans="1:4" x14ac:dyDescent="0.2">
      <c r="A1175" s="109">
        <v>972</v>
      </c>
      <c r="B1175" s="110">
        <v>502</v>
      </c>
      <c r="C1175" s="111" t="s">
        <v>345</v>
      </c>
      <c r="D1175" s="112">
        <v>1</v>
      </c>
    </row>
    <row r="1176" spans="1:4" x14ac:dyDescent="0.2">
      <c r="A1176" s="109">
        <v>972</v>
      </c>
      <c r="B1176" s="110">
        <v>503</v>
      </c>
      <c r="C1176" s="111" t="s">
        <v>345</v>
      </c>
      <c r="D1176" s="112" t="s">
        <v>208</v>
      </c>
    </row>
    <row r="1177" spans="1:4" x14ac:dyDescent="0.2">
      <c r="A1177" s="109">
        <v>973</v>
      </c>
      <c r="B1177" s="110">
        <v>453</v>
      </c>
      <c r="C1177" s="111" t="s">
        <v>196</v>
      </c>
      <c r="D1177" s="112">
        <v>1</v>
      </c>
    </row>
    <row r="1178" spans="1:4" x14ac:dyDescent="0.2">
      <c r="A1178" s="109">
        <v>973</v>
      </c>
      <c r="B1178" s="110">
        <v>454</v>
      </c>
      <c r="C1178" s="111" t="s">
        <v>196</v>
      </c>
      <c r="D1178" s="112">
        <v>2</v>
      </c>
    </row>
    <row r="1179" spans="1:4" x14ac:dyDescent="0.2">
      <c r="A1179" s="109">
        <v>974</v>
      </c>
      <c r="B1179" s="110">
        <v>455</v>
      </c>
      <c r="C1179" s="111" t="s">
        <v>224</v>
      </c>
      <c r="D1179" s="112">
        <v>2</v>
      </c>
    </row>
    <row r="1180" spans="1:4" x14ac:dyDescent="0.2">
      <c r="A1180" s="109">
        <v>975</v>
      </c>
      <c r="B1180" s="110">
        <v>504</v>
      </c>
      <c r="C1180" s="111" t="s">
        <v>346</v>
      </c>
      <c r="D1180" s="112">
        <v>1</v>
      </c>
    </row>
    <row r="1181" spans="1:4" x14ac:dyDescent="0.2">
      <c r="A1181" s="109">
        <v>975</v>
      </c>
      <c r="B1181" s="110">
        <v>505</v>
      </c>
      <c r="C1181" s="111" t="s">
        <v>346</v>
      </c>
      <c r="D1181" s="112">
        <v>2</v>
      </c>
    </row>
    <row r="1182" spans="1:4" x14ac:dyDescent="0.2">
      <c r="A1182" s="109">
        <v>976</v>
      </c>
      <c r="B1182" s="110">
        <v>506</v>
      </c>
      <c r="C1182" s="111" t="s">
        <v>347</v>
      </c>
      <c r="D1182" s="112">
        <v>1</v>
      </c>
    </row>
    <row r="1183" spans="1:4" x14ac:dyDescent="0.2">
      <c r="A1183" s="109">
        <v>976</v>
      </c>
      <c r="B1183" s="110">
        <v>507</v>
      </c>
      <c r="C1183" s="111" t="s">
        <v>347</v>
      </c>
      <c r="D1183" s="112">
        <v>2</v>
      </c>
    </row>
    <row r="1184" spans="1:4" x14ac:dyDescent="0.2">
      <c r="A1184" s="109">
        <v>978</v>
      </c>
      <c r="B1184" s="110">
        <v>462</v>
      </c>
      <c r="C1184" s="111" t="s">
        <v>180</v>
      </c>
      <c r="D1184" s="112" t="s">
        <v>124</v>
      </c>
    </row>
    <row r="1185" spans="1:4" x14ac:dyDescent="0.2">
      <c r="A1185" s="109">
        <v>979</v>
      </c>
      <c r="B1185" s="110">
        <v>463</v>
      </c>
      <c r="C1185" s="111" t="s">
        <v>221</v>
      </c>
      <c r="D1185" s="112" t="s">
        <v>130</v>
      </c>
    </row>
    <row r="1186" spans="1:4" x14ac:dyDescent="0.2">
      <c r="A1186" s="109">
        <v>980</v>
      </c>
      <c r="B1186" s="110">
        <v>466</v>
      </c>
      <c r="C1186" s="111" t="s">
        <v>348</v>
      </c>
      <c r="D1186" s="112">
        <v>2</v>
      </c>
    </row>
    <row r="1187" spans="1:4" x14ac:dyDescent="0.2">
      <c r="A1187" s="109">
        <v>980</v>
      </c>
      <c r="B1187" s="110">
        <v>467</v>
      </c>
      <c r="C1187" s="111" t="s">
        <v>348</v>
      </c>
      <c r="D1187" s="112">
        <v>1</v>
      </c>
    </row>
    <row r="1188" spans="1:4" x14ac:dyDescent="0.2">
      <c r="A1188" s="109">
        <v>981</v>
      </c>
      <c r="B1188" s="110">
        <v>468</v>
      </c>
      <c r="C1188" s="111" t="s">
        <v>349</v>
      </c>
      <c r="D1188" s="112" t="s">
        <v>124</v>
      </c>
    </row>
    <row r="1189" spans="1:4" x14ac:dyDescent="0.2">
      <c r="A1189" s="109">
        <v>982</v>
      </c>
      <c r="B1189" s="110">
        <v>508</v>
      </c>
      <c r="C1189" s="111" t="s">
        <v>350</v>
      </c>
      <c r="D1189" s="112">
        <v>2</v>
      </c>
    </row>
    <row r="1190" spans="1:4" x14ac:dyDescent="0.2">
      <c r="A1190" s="109">
        <v>982</v>
      </c>
      <c r="B1190" s="110">
        <v>509</v>
      </c>
      <c r="C1190" s="111" t="s">
        <v>350</v>
      </c>
      <c r="D1190" s="112">
        <v>1</v>
      </c>
    </row>
    <row r="1191" spans="1:4" x14ac:dyDescent="0.2">
      <c r="A1191" s="109">
        <v>983</v>
      </c>
      <c r="B1191" s="110">
        <v>510</v>
      </c>
      <c r="C1191" s="111" t="s">
        <v>351</v>
      </c>
      <c r="D1191" s="112">
        <v>2</v>
      </c>
    </row>
    <row r="1192" spans="1:4" x14ac:dyDescent="0.2">
      <c r="A1192" s="109">
        <v>983</v>
      </c>
      <c r="B1192" s="110">
        <v>511</v>
      </c>
      <c r="C1192" s="111" t="s">
        <v>351</v>
      </c>
      <c r="D1192" s="112">
        <v>1</v>
      </c>
    </row>
    <row r="1193" spans="1:4" s="115" customFormat="1" x14ac:dyDescent="0.2">
      <c r="A1193" s="109">
        <v>984</v>
      </c>
      <c r="B1193" s="110">
        <v>512</v>
      </c>
      <c r="C1193" s="111" t="s">
        <v>352</v>
      </c>
      <c r="D1193" s="112">
        <v>1</v>
      </c>
    </row>
    <row r="1194" spans="1:4" s="115" customFormat="1" x14ac:dyDescent="0.2">
      <c r="A1194" s="109">
        <v>984</v>
      </c>
      <c r="B1194" s="110">
        <v>513</v>
      </c>
      <c r="C1194" s="111" t="s">
        <v>352</v>
      </c>
      <c r="D1194" s="112">
        <v>2</v>
      </c>
    </row>
    <row r="1195" spans="1:4" s="115" customFormat="1" x14ac:dyDescent="0.2">
      <c r="A1195" s="109">
        <v>985</v>
      </c>
      <c r="B1195" s="110">
        <v>514</v>
      </c>
      <c r="C1195" s="111" t="s">
        <v>353</v>
      </c>
      <c r="D1195" s="112">
        <v>1</v>
      </c>
    </row>
    <row r="1196" spans="1:4" s="115" customFormat="1" x14ac:dyDescent="0.2">
      <c r="A1196" s="109">
        <v>985</v>
      </c>
      <c r="B1196" s="110">
        <v>515</v>
      </c>
      <c r="C1196" s="111" t="s">
        <v>353</v>
      </c>
      <c r="D1196" s="112">
        <v>2</v>
      </c>
    </row>
    <row r="1197" spans="1:4" x14ac:dyDescent="0.2">
      <c r="A1197" s="109">
        <v>989</v>
      </c>
      <c r="B1197" s="110">
        <v>475</v>
      </c>
      <c r="C1197" s="111" t="s">
        <v>237</v>
      </c>
      <c r="D1197" s="112">
        <v>2</v>
      </c>
    </row>
    <row r="1198" spans="1:4" x14ac:dyDescent="0.2">
      <c r="A1198" s="109">
        <v>989</v>
      </c>
      <c r="B1198" s="110">
        <v>476</v>
      </c>
      <c r="C1198" s="111" t="s">
        <v>237</v>
      </c>
      <c r="D1198" s="112">
        <v>1</v>
      </c>
    </row>
    <row r="1199" spans="1:4" x14ac:dyDescent="0.2">
      <c r="A1199" s="109">
        <v>990</v>
      </c>
      <c r="B1199" s="110">
        <v>477</v>
      </c>
      <c r="C1199" s="111" t="s">
        <v>238</v>
      </c>
      <c r="D1199" s="112" t="s">
        <v>124</v>
      </c>
    </row>
    <row r="1200" spans="1:4" x14ac:dyDescent="0.2">
      <c r="A1200" s="109">
        <v>991</v>
      </c>
      <c r="B1200" s="110">
        <v>478</v>
      </c>
      <c r="C1200" s="111" t="s">
        <v>186</v>
      </c>
      <c r="D1200" s="112" t="s">
        <v>124</v>
      </c>
    </row>
    <row r="1201" spans="1:4" x14ac:dyDescent="0.2">
      <c r="A1201" s="109">
        <v>996</v>
      </c>
      <c r="B1201" s="110">
        <v>485</v>
      </c>
      <c r="C1201" s="111" t="s">
        <v>266</v>
      </c>
      <c r="D1201" s="112">
        <v>2</v>
      </c>
    </row>
    <row r="1202" spans="1:4" x14ac:dyDescent="0.2">
      <c r="A1202" s="109">
        <v>996</v>
      </c>
      <c r="B1202" s="110">
        <v>486</v>
      </c>
      <c r="C1202" s="111" t="s">
        <v>266</v>
      </c>
      <c r="D1202" s="112">
        <v>1</v>
      </c>
    </row>
    <row r="1203" spans="1:4" x14ac:dyDescent="0.2">
      <c r="A1203" s="109">
        <v>996</v>
      </c>
      <c r="B1203" s="110">
        <v>487</v>
      </c>
      <c r="C1203" s="111" t="s">
        <v>266</v>
      </c>
      <c r="D1203" s="112">
        <v>2</v>
      </c>
    </row>
    <row r="1204" spans="1:4" x14ac:dyDescent="0.2">
      <c r="A1204" s="109">
        <v>997</v>
      </c>
      <c r="B1204" s="110">
        <v>490</v>
      </c>
      <c r="C1204" s="111" t="s">
        <v>354</v>
      </c>
      <c r="D1204" s="112" t="s">
        <v>208</v>
      </c>
    </row>
    <row r="1205" spans="1:4" x14ac:dyDescent="0.2">
      <c r="A1205" s="109">
        <v>997</v>
      </c>
      <c r="B1205" s="110">
        <v>491</v>
      </c>
      <c r="C1205" s="111" t="s">
        <v>354</v>
      </c>
      <c r="D1205" s="11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E10" sqref="E10"/>
    </sheetView>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bestFit="1" customWidth="1"/>
    <col min="29" max="29" width="14.5703125" bestFit="1" customWidth="1"/>
    <col min="30" max="35" width="8.85546875" customWidth="1"/>
    <col min="36" max="16384" width="9.140625" style="116"/>
  </cols>
  <sheetData>
    <row r="1" spans="1:156" x14ac:dyDescent="0.2">
      <c r="B1" s="117" t="s">
        <v>26</v>
      </c>
      <c r="J1" s="118"/>
      <c r="K1" s="118"/>
      <c r="L1" s="118"/>
      <c r="M1" s="118"/>
      <c r="N1" s="118"/>
      <c r="O1" s="118"/>
      <c r="P1" s="118"/>
      <c r="Q1" s="118"/>
      <c r="R1" s="118"/>
      <c r="S1" s="118"/>
      <c r="T1" s="118"/>
      <c r="U1" s="118"/>
      <c r="V1" s="118"/>
      <c r="W1" s="118"/>
      <c r="X1" s="118"/>
      <c r="Y1" s="118"/>
      <c r="Z1" s="118"/>
      <c r="AA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312" t="str">
        <f>Overview!B4&amp; " - Effective from "&amp;Overview!D4&amp;" - "&amp;Overview!E4</f>
        <v>Fulcrum Electricity Assets Limited - GSP_M - Effective from 1 April 2021 - FINAL</v>
      </c>
      <c r="C2" s="313"/>
      <c r="D2" s="313"/>
      <c r="E2" s="313"/>
      <c r="F2" s="313"/>
      <c r="G2" s="313"/>
      <c r="H2" s="313"/>
      <c r="I2" s="313"/>
      <c r="J2" s="313"/>
      <c r="K2" s="313"/>
      <c r="L2" s="313"/>
      <c r="M2" s="313"/>
      <c r="N2" s="313"/>
      <c r="O2" s="313"/>
      <c r="P2" s="313"/>
      <c r="Q2" s="313"/>
      <c r="R2" s="313"/>
      <c r="S2" s="313"/>
      <c r="T2" s="314"/>
      <c r="U2" s="118"/>
      <c r="V2" s="118"/>
      <c r="W2" s="118"/>
      <c r="X2" s="118"/>
      <c r="Y2" s="118"/>
      <c r="Z2" s="118"/>
      <c r="AA2" s="118"/>
      <c r="AB2" s="36"/>
      <c r="AC2" s="46" t="s">
        <v>405</v>
      </c>
      <c r="AD2" s="46" t="s">
        <v>406</v>
      </c>
      <c r="AE2" s="46" t="s">
        <v>407</v>
      </c>
      <c r="AF2" s="131" t="s">
        <v>41</v>
      </c>
      <c r="AG2" s="131" t="s">
        <v>42</v>
      </c>
      <c r="AH2" s="36" t="s">
        <v>43</v>
      </c>
      <c r="AI2" s="131" t="s">
        <v>44</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38" t="s">
        <v>408</v>
      </c>
      <c r="AC3" s="158" t="s">
        <v>527</v>
      </c>
      <c r="AD3" s="159" t="s">
        <v>528</v>
      </c>
      <c r="AE3" s="160" t="s">
        <v>407</v>
      </c>
      <c r="AF3" s="161" t="s">
        <v>529</v>
      </c>
      <c r="AG3" s="162" t="s">
        <v>530</v>
      </c>
      <c r="AH3" s="162" t="s">
        <v>530</v>
      </c>
      <c r="AI3" s="163" t="s">
        <v>530</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315" t="s">
        <v>524</v>
      </c>
      <c r="C4" s="316"/>
      <c r="D4" s="316"/>
      <c r="E4" s="316"/>
      <c r="F4" s="316"/>
      <c r="G4" s="316"/>
      <c r="H4" s="316"/>
      <c r="I4" s="317"/>
      <c r="L4" s="318" t="s">
        <v>355</v>
      </c>
      <c r="M4" s="319"/>
      <c r="N4" s="319"/>
      <c r="O4" s="319"/>
      <c r="P4" s="319"/>
      <c r="Q4" s="319"/>
      <c r="R4" s="319"/>
      <c r="S4" s="319"/>
      <c r="T4" s="320"/>
      <c r="AB4" s="38" t="s">
        <v>409</v>
      </c>
      <c r="AC4" s="158" t="s">
        <v>527</v>
      </c>
      <c r="AD4" s="159" t="s">
        <v>528</v>
      </c>
      <c r="AE4" s="160" t="s">
        <v>407</v>
      </c>
      <c r="AF4" s="162" t="s">
        <v>530</v>
      </c>
      <c r="AG4" s="162" t="s">
        <v>530</v>
      </c>
      <c r="AH4" s="162" t="s">
        <v>530</v>
      </c>
      <c r="AI4" s="163" t="s">
        <v>530</v>
      </c>
    </row>
    <row r="5" spans="1:156" ht="18" customHeight="1" x14ac:dyDescent="0.2">
      <c r="B5" s="308" t="s">
        <v>356</v>
      </c>
      <c r="C5" s="308"/>
      <c r="D5" s="308"/>
      <c r="E5" s="308"/>
      <c r="F5" s="308"/>
      <c r="G5" s="308"/>
      <c r="H5" s="308"/>
      <c r="I5" s="308"/>
      <c r="J5"/>
      <c r="K5"/>
      <c r="L5" s="308" t="s">
        <v>357</v>
      </c>
      <c r="M5" s="308"/>
      <c r="N5" s="308"/>
      <c r="O5" s="308"/>
      <c r="P5" s="308"/>
      <c r="Q5" s="308"/>
      <c r="R5" s="308"/>
      <c r="S5" s="308"/>
      <c r="T5" s="308"/>
      <c r="AB5" s="38" t="s">
        <v>410</v>
      </c>
      <c r="AC5" s="158" t="s">
        <v>527</v>
      </c>
      <c r="AD5" s="159" t="s">
        <v>528</v>
      </c>
      <c r="AE5" s="160" t="s">
        <v>407</v>
      </c>
      <c r="AF5" s="161" t="s">
        <v>529</v>
      </c>
      <c r="AG5" s="162" t="s">
        <v>530</v>
      </c>
      <c r="AH5" s="162" t="s">
        <v>530</v>
      </c>
      <c r="AI5" s="163" t="s">
        <v>530</v>
      </c>
    </row>
    <row r="6" spans="1:156" s="122" customFormat="1" ht="27.75" customHeight="1" x14ac:dyDescent="0.2">
      <c r="B6" s="321" t="s">
        <v>358</v>
      </c>
      <c r="C6" s="321"/>
      <c r="D6" s="321"/>
      <c r="E6" s="321"/>
      <c r="F6" s="321"/>
      <c r="G6" s="321"/>
      <c r="H6" s="321"/>
      <c r="I6" s="321"/>
      <c r="J6" s="138"/>
      <c r="K6" s="138"/>
      <c r="L6" s="321" t="s">
        <v>359</v>
      </c>
      <c r="M6" s="321"/>
      <c r="N6" s="321"/>
      <c r="O6" s="321"/>
      <c r="P6" s="321"/>
      <c r="Q6" s="321"/>
      <c r="R6" s="321"/>
      <c r="S6" s="321"/>
      <c r="T6" s="321"/>
      <c r="AB6" s="38" t="s">
        <v>411</v>
      </c>
      <c r="AC6" s="158" t="s">
        <v>527</v>
      </c>
      <c r="AD6" s="159" t="s">
        <v>528</v>
      </c>
      <c r="AE6" s="160" t="s">
        <v>407</v>
      </c>
      <c r="AF6" s="162" t="s">
        <v>530</v>
      </c>
      <c r="AG6" s="162" t="s">
        <v>530</v>
      </c>
      <c r="AH6" s="162" t="s">
        <v>530</v>
      </c>
      <c r="AI6" s="163" t="s">
        <v>530</v>
      </c>
    </row>
    <row r="7" spans="1:156" ht="18" customHeight="1" x14ac:dyDescent="0.2">
      <c r="B7" s="308" t="s">
        <v>360</v>
      </c>
      <c r="C7" s="308"/>
      <c r="D7" s="308"/>
      <c r="E7" s="308"/>
      <c r="F7" s="308"/>
      <c r="G7" s="308"/>
      <c r="H7" s="308"/>
      <c r="I7" s="308"/>
      <c r="J7"/>
      <c r="K7"/>
      <c r="L7" s="308" t="s">
        <v>361</v>
      </c>
      <c r="M7" s="308"/>
      <c r="N7" s="308"/>
      <c r="O7" s="308"/>
      <c r="P7" s="308"/>
      <c r="Q7" s="308"/>
      <c r="R7" s="308"/>
      <c r="S7" s="308"/>
      <c r="T7" s="308"/>
      <c r="AB7" s="38" t="s">
        <v>412</v>
      </c>
      <c r="AC7" s="158" t="s">
        <v>527</v>
      </c>
      <c r="AD7" s="159" t="s">
        <v>528</v>
      </c>
      <c r="AE7" s="160" t="s">
        <v>407</v>
      </c>
      <c r="AF7" s="161" t="s">
        <v>529</v>
      </c>
      <c r="AG7" s="161" t="s">
        <v>531</v>
      </c>
      <c r="AH7" s="164" t="s">
        <v>532</v>
      </c>
      <c r="AI7" s="165" t="s">
        <v>44</v>
      </c>
    </row>
    <row r="8" spans="1:156" ht="8.25" customHeight="1" x14ac:dyDescent="0.2">
      <c r="B8"/>
      <c r="C8"/>
      <c r="D8"/>
      <c r="E8"/>
      <c r="F8"/>
      <c r="G8"/>
      <c r="H8"/>
      <c r="I8"/>
      <c r="J8"/>
      <c r="K8"/>
      <c r="L8"/>
      <c r="M8"/>
      <c r="N8"/>
      <c r="O8"/>
      <c r="P8"/>
      <c r="Q8"/>
      <c r="R8"/>
      <c r="S8"/>
      <c r="T8"/>
      <c r="AB8" s="38" t="s">
        <v>413</v>
      </c>
      <c r="AC8" s="158" t="s">
        <v>527</v>
      </c>
      <c r="AD8" s="159" t="s">
        <v>528</v>
      </c>
      <c r="AE8" s="160" t="s">
        <v>407</v>
      </c>
      <c r="AF8" s="161" t="s">
        <v>529</v>
      </c>
      <c r="AG8" s="161" t="s">
        <v>531</v>
      </c>
      <c r="AH8" s="164" t="s">
        <v>532</v>
      </c>
      <c r="AI8" s="166" t="s">
        <v>44</v>
      </c>
    </row>
    <row r="9" spans="1:156" ht="72" customHeight="1" x14ac:dyDescent="0.2">
      <c r="B9" s="139" t="s">
        <v>362</v>
      </c>
      <c r="C9" s="140" t="str">
        <f>IFERROR(VLOOKUP($B$10,$AB$2:$AI$18,2,FALSE),AC2)</f>
        <v>Red unit charge
p/kWh</v>
      </c>
      <c r="D9" s="140" t="str">
        <f>IFERROR(VLOOKUP($B$10,$AB$2:$AI$18,3,FALSE),AD2)</f>
        <v>Amber unit charge
p/kWh</v>
      </c>
      <c r="E9" s="140" t="str">
        <f>IFERROR(VLOOKUP($B$10,$AB$2:$AI$18,4,FALSE),AE2)</f>
        <v>Green unit charge
p/kWh</v>
      </c>
      <c r="F9" s="140" t="str">
        <f>IFERROR(VLOOKUP($B$10,$AB$2:$AI$18,5,FALSE),AF2)</f>
        <v>Fixed charge 
p/MPAN/day</v>
      </c>
      <c r="G9" s="140" t="str">
        <f>IFERROR(VLOOKUP($B$10,$AB$2:$AI$18,6,FALSE),AG2)</f>
        <v>Capacity charge 
p/kVA/day</v>
      </c>
      <c r="H9" s="140" t="str">
        <f>IFERROR(VLOOKUP($B$10,$AB$2:$AI$18,7,FALSE),AH2)</f>
        <v>Exceeded Capacity charge 
p/kVA/day</v>
      </c>
      <c r="I9" s="140" t="str">
        <f>IFERROR(VLOOKUP($B$10,$AB$2:$AI$18,8,FALSE),AI2)</f>
        <v>Reactive power charge
p/kVArh</v>
      </c>
      <c r="J9"/>
      <c r="K9"/>
      <c r="L9" s="139" t="s">
        <v>363</v>
      </c>
      <c r="M9" s="141" t="s">
        <v>56</v>
      </c>
      <c r="N9" s="141" t="s">
        <v>57</v>
      </c>
      <c r="O9" s="141" t="s">
        <v>58</v>
      </c>
      <c r="P9" s="141" t="s">
        <v>59</v>
      </c>
      <c r="Q9" s="142" t="s">
        <v>60</v>
      </c>
      <c r="R9" s="142" t="s">
        <v>61</v>
      </c>
      <c r="S9" s="142" t="s">
        <v>62</v>
      </c>
      <c r="T9" s="142" t="s">
        <v>63</v>
      </c>
      <c r="AB9" s="38" t="s">
        <v>414</v>
      </c>
      <c r="AC9" s="158" t="s">
        <v>527</v>
      </c>
      <c r="AD9" s="159" t="s">
        <v>528</v>
      </c>
      <c r="AE9" s="160" t="s">
        <v>407</v>
      </c>
      <c r="AF9" s="161" t="s">
        <v>529</v>
      </c>
      <c r="AG9" s="161" t="s">
        <v>531</v>
      </c>
      <c r="AH9" s="164" t="s">
        <v>532</v>
      </c>
      <c r="AI9" s="166" t="s">
        <v>44</v>
      </c>
    </row>
    <row r="10" spans="1:156" ht="30" customHeight="1" x14ac:dyDescent="0.2">
      <c r="B10" s="123" t="s">
        <v>412</v>
      </c>
      <c r="C10" s="143">
        <f>IFERROR(VLOOKUP($B$10,'Annex 1 LV, HV and UMS charges'!$A:$K,4,FALSE),"")</f>
        <v>5.0419999999999998</v>
      </c>
      <c r="D10" s="144">
        <f>IFERROR(VLOOKUP($B$10,'Annex 1 LV, HV and UMS charges'!$A:$K,5,FALSE),"")</f>
        <v>1.724</v>
      </c>
      <c r="E10" s="144">
        <f>IFERROR(VLOOKUP($B$10,'Annex 1 LV, HV and UMS charges'!$A:$K,6,FALSE),"")</f>
        <v>1.095</v>
      </c>
      <c r="F10" s="145">
        <f>IFERROR(VLOOKUP($B$10,'Annex 1 LV, HV and UMS charges'!$A:$K,7,FALSE),"")</f>
        <v>14.9</v>
      </c>
      <c r="G10" s="145">
        <f>IFERROR(VLOOKUP($B$10,'Annex 1 LV, HV and UMS charges'!$A:$K,8,FALSE),"")</f>
        <v>1.28</v>
      </c>
      <c r="H10" s="145">
        <f>IFERROR(VLOOKUP($B$10,'Annex 1 LV, HV and UMS charges'!$A:$K,9,FALSE),"")</f>
        <v>2.68</v>
      </c>
      <c r="I10" s="145">
        <f>IFERROR(VLOOKUP($B$10,'Annex 1 LV, HV and UMS charges'!$A:$K,10,FALSE),"")</f>
        <v>0.14000000000000001</v>
      </c>
      <c r="J10"/>
      <c r="K10"/>
      <c r="L10" s="123"/>
      <c r="M10" s="145" t="str">
        <f>IFERROR(VLOOKUP($L$10,'[2]Annex 2 EHV charges'!$G:$O,2,FALSE),"")</f>
        <v/>
      </c>
      <c r="N10" s="145" t="str">
        <f>IFERROR(VLOOKUP($L$10,'[2]Annex 2 EHV charges'!$G:$O,3,FALSE),"")</f>
        <v/>
      </c>
      <c r="O10" s="145" t="str">
        <f>IFERROR(VLOOKUP($L$10,'[2]Annex 2 EHV charges'!$G:$O,4,FALSE),"")</f>
        <v/>
      </c>
      <c r="P10" s="145" t="str">
        <f>IFERROR(VLOOKUP($L$10,'[2]Annex 2 EHV charges'!$G:$O,5,FALSE),"")</f>
        <v/>
      </c>
      <c r="Q10" s="146" t="str">
        <f>IFERROR(VLOOKUP($L$10,'[2]Annex 2 EHV charges'!$G:$O,6,FALSE),"")</f>
        <v/>
      </c>
      <c r="R10" s="146" t="str">
        <f>IFERROR(VLOOKUP($L$10,'[2]Annex 2 EHV charges'!$G:$O,7,FALSE),"")</f>
        <v/>
      </c>
      <c r="S10" s="146" t="str">
        <f>IFERROR(VLOOKUP($L$10,'[2]Annex 2 EHV charges'!$G:$O,8,FALSE),"")</f>
        <v/>
      </c>
      <c r="T10" s="146" t="str">
        <f>IFERROR(VLOOKUP($L$10,'[2]Annex 2 EHV charges'!$G:$O,9,FALSE),"")</f>
        <v/>
      </c>
      <c r="AB10" s="38" t="s">
        <v>415</v>
      </c>
      <c r="AC10" s="167" t="s">
        <v>533</v>
      </c>
      <c r="AD10" s="168" t="s">
        <v>534</v>
      </c>
      <c r="AE10" s="160" t="s">
        <v>407</v>
      </c>
      <c r="AF10" s="162" t="s">
        <v>530</v>
      </c>
      <c r="AG10" s="162" t="s">
        <v>530</v>
      </c>
      <c r="AH10" s="162" t="s">
        <v>530</v>
      </c>
      <c r="AI10" s="162" t="s">
        <v>530</v>
      </c>
    </row>
    <row r="11" spans="1:156" ht="7.5" customHeight="1" x14ac:dyDescent="0.2">
      <c r="B11"/>
      <c r="C11"/>
      <c r="D11"/>
      <c r="E11"/>
      <c r="F11"/>
      <c r="G11"/>
      <c r="H11"/>
      <c r="I11"/>
      <c r="J11"/>
      <c r="K11"/>
      <c r="L11"/>
      <c r="M11"/>
      <c r="N11"/>
      <c r="O11"/>
      <c r="P11"/>
      <c r="Q11"/>
      <c r="R11"/>
      <c r="S11"/>
      <c r="T11"/>
      <c r="AB11" s="38" t="s">
        <v>416</v>
      </c>
      <c r="AC11" s="158" t="s">
        <v>527</v>
      </c>
      <c r="AD11" s="159" t="s">
        <v>528</v>
      </c>
      <c r="AE11" s="160" t="s">
        <v>407</v>
      </c>
      <c r="AF11" s="161" t="s">
        <v>529</v>
      </c>
      <c r="AG11" s="162" t="s">
        <v>530</v>
      </c>
      <c r="AH11" s="162" t="s">
        <v>530</v>
      </c>
      <c r="AI11" s="162" t="s">
        <v>530</v>
      </c>
    </row>
    <row r="12" spans="1:156" ht="88.5" customHeight="1" x14ac:dyDescent="0.2">
      <c r="B12" s="147" t="s">
        <v>364</v>
      </c>
      <c r="C12" s="140" t="str">
        <f>C9</f>
        <v>Red unit charge
p/kWh</v>
      </c>
      <c r="D12" s="140" t="str">
        <f>D9</f>
        <v>Amber unit charge
p/kWh</v>
      </c>
      <c r="E12" s="140" t="str">
        <f>E9</f>
        <v>Green unit charge
p/kWh</v>
      </c>
      <c r="F12" s="140" t="s">
        <v>365</v>
      </c>
      <c r="G12" s="140" t="s">
        <v>366</v>
      </c>
      <c r="H12" s="140" t="s">
        <v>367</v>
      </c>
      <c r="I12" s="140" t="s">
        <v>368</v>
      </c>
      <c r="J12"/>
      <c r="K12"/>
      <c r="L12" s="147" t="s">
        <v>364</v>
      </c>
      <c r="M12" s="140" t="s">
        <v>369</v>
      </c>
      <c r="N12" s="140" t="s">
        <v>365</v>
      </c>
      <c r="O12" s="140" t="s">
        <v>370</v>
      </c>
      <c r="P12" s="140" t="s">
        <v>367</v>
      </c>
      <c r="Q12" s="148" t="s">
        <v>371</v>
      </c>
      <c r="R12" s="148" t="s">
        <v>365</v>
      </c>
      <c r="S12" s="148" t="s">
        <v>372</v>
      </c>
      <c r="T12" s="148" t="s">
        <v>367</v>
      </c>
      <c r="AB12" s="38" t="s">
        <v>417</v>
      </c>
      <c r="AC12" s="158" t="s">
        <v>527</v>
      </c>
      <c r="AD12" s="159" t="s">
        <v>528</v>
      </c>
      <c r="AE12" s="160" t="s">
        <v>407</v>
      </c>
      <c r="AF12" s="161" t="s">
        <v>529</v>
      </c>
      <c r="AG12" s="162" t="s">
        <v>530</v>
      </c>
      <c r="AH12" s="162" t="s">
        <v>530</v>
      </c>
      <c r="AI12" s="162" t="s">
        <v>530</v>
      </c>
    </row>
    <row r="13" spans="1:156" ht="30" customHeight="1" x14ac:dyDescent="0.2">
      <c r="B13" s="149" t="s">
        <v>373</v>
      </c>
      <c r="C13" s="124"/>
      <c r="D13" s="124"/>
      <c r="E13" s="124"/>
      <c r="F13" s="124"/>
      <c r="G13" s="124"/>
      <c r="H13" s="124"/>
      <c r="I13" s="124"/>
      <c r="J13"/>
      <c r="K13"/>
      <c r="L13" s="149" t="s">
        <v>373</v>
      </c>
      <c r="M13" s="125"/>
      <c r="N13" s="125"/>
      <c r="O13" s="125"/>
      <c r="P13" s="125"/>
      <c r="Q13" s="126"/>
      <c r="R13" s="126">
        <f>N13</f>
        <v>0</v>
      </c>
      <c r="S13" s="126"/>
      <c r="T13" s="126"/>
      <c r="AB13" s="38" t="s">
        <v>418</v>
      </c>
      <c r="AC13" s="158" t="s">
        <v>527</v>
      </c>
      <c r="AD13" s="159" t="s">
        <v>528</v>
      </c>
      <c r="AE13" s="160" t="s">
        <v>407</v>
      </c>
      <c r="AF13" s="161" t="s">
        <v>529</v>
      </c>
      <c r="AG13" s="162" t="s">
        <v>530</v>
      </c>
      <c r="AH13" s="162" t="s">
        <v>530</v>
      </c>
      <c r="AI13" s="166" t="s">
        <v>44</v>
      </c>
    </row>
    <row r="14" spans="1:156" ht="30" customHeight="1" x14ac:dyDescent="0.2">
      <c r="B14" s="150" t="s">
        <v>374</v>
      </c>
      <c r="C14" s="127">
        <f t="shared" ref="C14:I14" si="0">C13</f>
        <v>0</v>
      </c>
      <c r="D14" s="127">
        <f t="shared" si="0"/>
        <v>0</v>
      </c>
      <c r="E14" s="127">
        <f t="shared" si="0"/>
        <v>0</v>
      </c>
      <c r="F14" s="127">
        <f t="shared" si="0"/>
        <v>0</v>
      </c>
      <c r="G14" s="127">
        <f t="shared" si="0"/>
        <v>0</v>
      </c>
      <c r="H14" s="127">
        <f t="shared" si="0"/>
        <v>0</v>
      </c>
      <c r="I14" s="127">
        <f t="shared" si="0"/>
        <v>0</v>
      </c>
      <c r="J14"/>
      <c r="K14"/>
      <c r="L14" s="150" t="s">
        <v>374</v>
      </c>
      <c r="M14" s="127">
        <f>M13</f>
        <v>0</v>
      </c>
      <c r="N14" s="127">
        <f t="shared" ref="N14:T14" si="1">N13</f>
        <v>0</v>
      </c>
      <c r="O14" s="127">
        <f t="shared" si="1"/>
        <v>0</v>
      </c>
      <c r="P14" s="127">
        <f t="shared" si="1"/>
        <v>0</v>
      </c>
      <c r="Q14" s="128">
        <f t="shared" si="1"/>
        <v>0</v>
      </c>
      <c r="R14" s="128">
        <f t="shared" si="1"/>
        <v>0</v>
      </c>
      <c r="S14" s="128">
        <f t="shared" si="1"/>
        <v>0</v>
      </c>
      <c r="T14" s="128">
        <f t="shared" si="1"/>
        <v>0</v>
      </c>
      <c r="AB14" s="38" t="s">
        <v>419</v>
      </c>
      <c r="AC14" s="158" t="s">
        <v>527</v>
      </c>
      <c r="AD14" s="159" t="s">
        <v>528</v>
      </c>
      <c r="AE14" s="160" t="s">
        <v>407</v>
      </c>
      <c r="AF14" s="161" t="s">
        <v>529</v>
      </c>
      <c r="AG14" s="162" t="s">
        <v>530</v>
      </c>
      <c r="AH14" s="162" t="s">
        <v>530</v>
      </c>
      <c r="AI14" s="162" t="s">
        <v>530</v>
      </c>
    </row>
    <row r="15" spans="1:156" ht="7.5" customHeight="1" x14ac:dyDescent="0.2">
      <c r="B15"/>
      <c r="C15"/>
      <c r="D15"/>
      <c r="E15"/>
      <c r="F15"/>
      <c r="G15"/>
      <c r="H15"/>
      <c r="I15"/>
      <c r="J15"/>
      <c r="K15"/>
      <c r="L15"/>
      <c r="M15"/>
      <c r="N15"/>
      <c r="O15"/>
      <c r="P15"/>
      <c r="Q15"/>
      <c r="R15"/>
      <c r="S15"/>
      <c r="T15"/>
      <c r="AB15" s="38" t="s">
        <v>420</v>
      </c>
      <c r="AC15" s="158" t="s">
        <v>527</v>
      </c>
      <c r="AD15" s="159" t="s">
        <v>528</v>
      </c>
      <c r="AE15" s="160" t="s">
        <v>407</v>
      </c>
      <c r="AF15" s="161" t="s">
        <v>529</v>
      </c>
      <c r="AG15" s="162" t="s">
        <v>530</v>
      </c>
      <c r="AH15" s="162" t="s">
        <v>530</v>
      </c>
      <c r="AI15" s="166" t="s">
        <v>44</v>
      </c>
    </row>
    <row r="16" spans="1:156" ht="63.75" customHeight="1" x14ac:dyDescent="0.2">
      <c r="B16" s="147" t="s">
        <v>375</v>
      </c>
      <c r="C16" s="140" t="s">
        <v>376</v>
      </c>
      <c r="D16" s="140" t="s">
        <v>377</v>
      </c>
      <c r="E16" s="140" t="s">
        <v>378</v>
      </c>
      <c r="F16" s="140" t="s">
        <v>379</v>
      </c>
      <c r="G16" s="140" t="s">
        <v>380</v>
      </c>
      <c r="H16" s="140" t="s">
        <v>381</v>
      </c>
      <c r="I16" s="140" t="s">
        <v>382</v>
      </c>
      <c r="J16"/>
      <c r="K16"/>
      <c r="L16" s="147" t="s">
        <v>375</v>
      </c>
      <c r="M16" s="140" t="s">
        <v>383</v>
      </c>
      <c r="N16" s="140" t="s">
        <v>384</v>
      </c>
      <c r="O16" s="140" t="s">
        <v>385</v>
      </c>
      <c r="P16" s="140" t="s">
        <v>386</v>
      </c>
      <c r="Q16" s="148" t="s">
        <v>387</v>
      </c>
      <c r="R16" s="148" t="s">
        <v>388</v>
      </c>
      <c r="S16" s="148" t="s">
        <v>389</v>
      </c>
      <c r="T16" s="148" t="s">
        <v>390</v>
      </c>
      <c r="AB16" s="38" t="s">
        <v>421</v>
      </c>
      <c r="AC16" s="158" t="s">
        <v>527</v>
      </c>
      <c r="AD16" s="159" t="s">
        <v>528</v>
      </c>
      <c r="AE16" s="160" t="s">
        <v>407</v>
      </c>
      <c r="AF16" s="161" t="s">
        <v>529</v>
      </c>
      <c r="AG16" s="162" t="s">
        <v>530</v>
      </c>
      <c r="AH16" s="162" t="s">
        <v>530</v>
      </c>
      <c r="AI16" s="162" t="s">
        <v>530</v>
      </c>
    </row>
    <row r="17" spans="2:35" ht="30" customHeight="1" x14ac:dyDescent="0.2">
      <c r="B17" s="149" t="s">
        <v>391</v>
      </c>
      <c r="C17" s="151">
        <f>IFERROR(C10*C13/100,"")</f>
        <v>0</v>
      </c>
      <c r="D17" s="151">
        <f t="shared" ref="D17:I17" si="2">IFERROR(D10*D13/100,"")</f>
        <v>0</v>
      </c>
      <c r="E17" s="151">
        <f t="shared" si="2"/>
        <v>0</v>
      </c>
      <c r="F17" s="151">
        <f t="shared" si="2"/>
        <v>0</v>
      </c>
      <c r="G17" s="151">
        <f>IFERROR(G10*G13*F13/100,"")</f>
        <v>0</v>
      </c>
      <c r="H17" s="151">
        <f>IFERROR(H10*H13*F13/100,"")</f>
        <v>0</v>
      </c>
      <c r="I17" s="151">
        <f t="shared" si="2"/>
        <v>0</v>
      </c>
      <c r="J17"/>
      <c r="K17"/>
      <c r="L17" s="152" t="s">
        <v>391</v>
      </c>
      <c r="M17" s="151" t="str">
        <f>IFERROR(M10*M13/100,"")</f>
        <v/>
      </c>
      <c r="N17" s="151" t="str">
        <f>IFERROR(N10*N13/100,"")</f>
        <v/>
      </c>
      <c r="O17" s="151" t="str">
        <f>IFERROR(O10*O13*N13/100,"")</f>
        <v/>
      </c>
      <c r="P17" s="151" t="str">
        <f>IFERROR(P10*P13*N13/100,"")</f>
        <v/>
      </c>
      <c r="Q17" s="153" t="str">
        <f>IFERROR(Q10*Q13/100,"")</f>
        <v/>
      </c>
      <c r="R17" s="153" t="str">
        <f>IFERROR(R10*R13/100,"")</f>
        <v/>
      </c>
      <c r="S17" s="153" t="str">
        <f>IFERROR(S10*S13*R13/100,"")</f>
        <v/>
      </c>
      <c r="T17" s="153" t="str">
        <f>IFERROR(T10*T13*R13/100,"")</f>
        <v/>
      </c>
      <c r="AB17" s="38" t="s">
        <v>422</v>
      </c>
      <c r="AC17" s="158" t="s">
        <v>527</v>
      </c>
      <c r="AD17" s="159" t="s">
        <v>528</v>
      </c>
      <c r="AE17" s="160" t="s">
        <v>407</v>
      </c>
      <c r="AF17" s="161" t="s">
        <v>529</v>
      </c>
      <c r="AG17" s="162" t="s">
        <v>530</v>
      </c>
      <c r="AH17" s="162" t="s">
        <v>530</v>
      </c>
      <c r="AI17" s="166" t="s">
        <v>44</v>
      </c>
    </row>
    <row r="18" spans="2:35" ht="30" customHeight="1" x14ac:dyDescent="0.2">
      <c r="B18" s="150" t="s">
        <v>392</v>
      </c>
      <c r="C18" s="154">
        <f>IFERROR(C10*C14/100,"")</f>
        <v>0</v>
      </c>
      <c r="D18" s="154">
        <f t="shared" ref="D18:I18" si="3">IFERROR(D10*D14/100,"")</f>
        <v>0</v>
      </c>
      <c r="E18" s="154">
        <f t="shared" si="3"/>
        <v>0</v>
      </c>
      <c r="F18" s="154">
        <f t="shared" si="3"/>
        <v>0</v>
      </c>
      <c r="G18" s="154">
        <f>IFERROR(G10*G14*F14/100,"")</f>
        <v>0</v>
      </c>
      <c r="H18" s="154">
        <f>IFERROR(H10*H14*F14/100,"")</f>
        <v>0</v>
      </c>
      <c r="I18" s="154">
        <f t="shared" si="3"/>
        <v>0</v>
      </c>
      <c r="J18"/>
      <c r="K18"/>
      <c r="L18" s="155" t="s">
        <v>392</v>
      </c>
      <c r="M18" s="154" t="str">
        <f>IFERROR(M10*M14/100,"")</f>
        <v/>
      </c>
      <c r="N18" s="154" t="str">
        <f>IFERROR(N10*N14/100,"")</f>
        <v/>
      </c>
      <c r="O18" s="154" t="str">
        <f>IFERROR(O10*O14*N14/100,"")</f>
        <v/>
      </c>
      <c r="P18" s="154" t="str">
        <f>IFERROR(P10*P14*N14/100,"")</f>
        <v/>
      </c>
      <c r="Q18" s="156" t="str">
        <f>IFERROR(Q10*Q14/100,"")</f>
        <v/>
      </c>
      <c r="R18" s="156" t="str">
        <f>IFERROR(R10*R14/100,"")</f>
        <v/>
      </c>
      <c r="S18" s="156" t="str">
        <f>IFERROR(S10*S14*R14/100,"")</f>
        <v/>
      </c>
      <c r="T18" s="156" t="str">
        <f>IFERROR(T10*T14*R14/100,"")</f>
        <v/>
      </c>
      <c r="AB18" s="38" t="s">
        <v>423</v>
      </c>
      <c r="AC18" s="158" t="s">
        <v>527</v>
      </c>
      <c r="AD18" s="159" t="s">
        <v>528</v>
      </c>
      <c r="AE18" s="160" t="s">
        <v>407</v>
      </c>
      <c r="AF18" s="161" t="s">
        <v>529</v>
      </c>
      <c r="AG18" s="162" t="s">
        <v>530</v>
      </c>
      <c r="AH18" s="162" t="s">
        <v>530</v>
      </c>
      <c r="AI18" s="162" t="s">
        <v>530</v>
      </c>
    </row>
    <row r="19" spans="2:35" ht="7.5" customHeight="1" x14ac:dyDescent="0.2">
      <c r="B19"/>
      <c r="C19"/>
      <c r="D19"/>
      <c r="E19"/>
      <c r="F19"/>
      <c r="G19"/>
      <c r="H19"/>
      <c r="I19"/>
      <c r="J19"/>
      <c r="K19"/>
      <c r="L19"/>
      <c r="M19"/>
      <c r="N19"/>
      <c r="O19"/>
      <c r="P19"/>
      <c r="Q19"/>
      <c r="R19"/>
      <c r="S19"/>
      <c r="T19"/>
    </row>
    <row r="20" spans="2:35" ht="39.75" customHeight="1" x14ac:dyDescent="0.2">
      <c r="B20"/>
      <c r="C20" s="157" t="s">
        <v>393</v>
      </c>
      <c r="D20"/>
      <c r="E20"/>
      <c r="F20"/>
      <c r="G20"/>
      <c r="H20"/>
      <c r="I20"/>
      <c r="J20"/>
      <c r="K20"/>
      <c r="L20"/>
      <c r="M20" s="140" t="s">
        <v>394</v>
      </c>
      <c r="N20" s="148" t="s">
        <v>395</v>
      </c>
      <c r="O20"/>
      <c r="P20"/>
      <c r="Q20"/>
      <c r="R20"/>
      <c r="S20"/>
      <c r="T20"/>
    </row>
    <row r="21" spans="2:35" ht="30" customHeight="1" x14ac:dyDescent="0.2">
      <c r="B21" s="149" t="s">
        <v>391</v>
      </c>
      <c r="C21" s="151">
        <f>SUM(C17:I17)</f>
        <v>0</v>
      </c>
      <c r="D21"/>
      <c r="E21"/>
      <c r="F21"/>
      <c r="G21"/>
      <c r="H21"/>
      <c r="I21"/>
      <c r="J21"/>
      <c r="K21"/>
      <c r="L21" s="149" t="s">
        <v>391</v>
      </c>
      <c r="M21" s="151">
        <f>SUM(M17:P17)</f>
        <v>0</v>
      </c>
      <c r="N21" s="153">
        <f>SUM(Q17:T17)</f>
        <v>0</v>
      </c>
      <c r="O21"/>
      <c r="P21"/>
      <c r="Q21"/>
      <c r="R21"/>
      <c r="S21"/>
      <c r="T21"/>
    </row>
    <row r="22" spans="2:35" ht="30" customHeight="1" x14ac:dyDescent="0.2">
      <c r="B22" s="150" t="s">
        <v>392</v>
      </c>
      <c r="C22" s="154">
        <f>SUM(C18:I18)</f>
        <v>0</v>
      </c>
      <c r="D22"/>
      <c r="E22"/>
      <c r="F22"/>
      <c r="G22"/>
      <c r="H22"/>
      <c r="I22"/>
      <c r="J22"/>
      <c r="K22"/>
      <c r="L22" s="150" t="s">
        <v>392</v>
      </c>
      <c r="M22" s="154">
        <f>SUM(M18:P18)</f>
        <v>0</v>
      </c>
      <c r="N22" s="156">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09" t="s">
        <v>396</v>
      </c>
      <c r="C24" s="310"/>
      <c r="D24" s="311"/>
      <c r="E24"/>
      <c r="F24"/>
      <c r="G24"/>
      <c r="H24"/>
      <c r="I24"/>
      <c r="J24"/>
      <c r="K24"/>
      <c r="L24" s="309" t="s">
        <v>397</v>
      </c>
      <c r="M24" s="310"/>
      <c r="N24" s="311"/>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charges'!$A$13:$A$28</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cp:lastPrinted>2020-01-27T13:41:27Z</cp:lastPrinted>
  <dcterms:created xsi:type="dcterms:W3CDTF">2018-03-23T09:00:35Z</dcterms:created>
  <dcterms:modified xsi:type="dcterms:W3CDTF">2021-05-06T13:04:34Z</dcterms:modified>
</cp:coreProperties>
</file>