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8B69B4D4-658E-40A5-9D11-ECCDEEB1C2CB}"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Import'!$A$2:$H$150</definedName>
    <definedName name="_xlnm.Print_Area" localSheetId="4">'Annex 2b Export'!$A$2:$H$140</definedName>
    <definedName name="_xlnm.Print_Area" localSheetId="5">'Annex 3 Preserved charges'!$A$2:$J$22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7" l="1"/>
  <c r="A2" i="26" l="1"/>
  <c r="A2" i="24" l="1"/>
  <c r="I9" i="15" l="1"/>
  <c r="H9" i="15"/>
  <c r="G9" i="15"/>
  <c r="F9" i="15"/>
  <c r="E9" i="15"/>
  <c r="D9" i="15"/>
  <c r="C9" i="15"/>
  <c r="E12" i="15" l="1"/>
  <c r="D12" i="15"/>
  <c r="C12" i="15"/>
  <c r="B13" i="1" l="1"/>
  <c r="I14" i="15" l="1"/>
  <c r="H14" i="15"/>
  <c r="B2" i="15" l="1"/>
  <c r="A2" i="7"/>
  <c r="A17" i="8"/>
  <c r="A4" i="8"/>
  <c r="A3" i="6"/>
  <c r="A2" i="5"/>
  <c r="A2" i="4" l="1"/>
  <c r="A2" i="14"/>
  <c r="A2" i="13"/>
  <c r="A2" i="2" l="1"/>
  <c r="G10" i="15" s="1"/>
  <c r="I10" i="15" l="1"/>
  <c r="H10" i="15"/>
  <c r="B11" i="1"/>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<sst xmlns="http://schemas.openxmlformats.org/spreadsheetml/2006/main" count="2834" uniqueCount="974">
  <si>
    <t>Closed LLFCs</t>
  </si>
  <si>
    <t>Geographical name</t>
  </si>
  <si>
    <t>Notes:</t>
  </si>
  <si>
    <t>All times are UK clock-time.</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</si>
  <si>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</si>
  <si>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</si>
  <si>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</si>
  <si>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</si>
  <si>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</si>
  <si>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</si>
  <si>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</si>
  <si>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</si>
  <si>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</si>
  <si>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</si>
  <si>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</si>
  <si>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</si>
  <si>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</si>
  <si>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</si>
  <si>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</si>
  <si>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</si>
  <si>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</si>
  <si>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</si>
  <si>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</si>
  <si>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</si>
  <si>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</si>
  <si>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</si>
  <si>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</si>
  <si>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</si>
  <si>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</si>
  <si>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</si>
  <si>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</si>
  <si>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</si>
  <si>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</si>
  <si>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</si>
  <si>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</si>
  <si>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</si>
  <si>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</si>
  <si>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</si>
  <si>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</si>
  <si>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</si>
  <si>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</si>
  <si>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</si>
  <si>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</si>
  <si>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</si>
  <si>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</si>
  <si>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</si>
  <si>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</si>
  <si>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</si>
  <si>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</si>
  <si>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</si>
  <si>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</si>
  <si>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</si>
  <si>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</si>
  <si>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</si>
  <si>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</si>
  <si>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</si>
  <si>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</si>
  <si>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</si>
  <si>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</si>
  <si>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</si>
  <si>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</si>
  <si>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</si>
  <si>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</si>
  <si>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</si>
  <si>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</si>
  <si>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</si>
  <si>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</si>
  <si>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</si>
  <si>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</si>
  <si>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</si>
  <si>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</si>
  <si>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</si>
  <si>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</si>
  <si>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</si>
  <si>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</si>
  <si>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</si>
  <si>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</si>
  <si>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</si>
  <si>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</si>
  <si>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</si>
  <si>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</si>
  <si>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</si>
  <si>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</si>
  <si>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</si>
  <si>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</si>
  <si>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</si>
  <si>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</si>
  <si>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</si>
  <si>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</si>
  <si>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</si>
  <si>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</si>
  <si>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</si>
  <si>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</si>
  <si>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</si>
  <si>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</si>
  <si>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</si>
  <si>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</si>
  <si>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</si>
  <si>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</si>
  <si>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</si>
  <si>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</si>
  <si>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</si>
  <si>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</si>
  <si>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</si>
  <si>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</si>
  <si>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</si>
  <si>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</si>
  <si>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</si>
  <si>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</si>
  <si>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</si>
  <si>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</si>
  <si>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</si>
  <si>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</si>
  <si>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</si>
  <si>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</si>
  <si>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</si>
  <si>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</si>
  <si>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</si>
  <si>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</si>
  <si>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</si>
  <si>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</si>
  <si>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</si>
  <si>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</si>
  <si>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</si>
  <si>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</si>
  <si>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</si>
  <si>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</si>
  <si>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</si>
  <si>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</si>
  <si>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</si>
  <si>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</si>
  <si>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</si>
  <si>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</si>
  <si>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</si>
  <si>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</si>
  <si>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</si>
  <si>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</si>
  <si>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</si>
  <si>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</si>
  <si>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</si>
  <si>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</si>
  <si>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</si>
  <si>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</si>
  <si>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</si>
  <si>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</si>
  <si>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</si>
  <si>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</si>
  <si>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</si>
  <si>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</si>
  <si>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</si>
  <si>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</si>
  <si>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</si>
  <si>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</si>
  <si>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</si>
  <si>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</si>
  <si>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</si>
  <si>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</si>
  <si>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</si>
  <si>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</si>
  <si>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</si>
  <si>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</si>
  <si>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</si>
  <si>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</si>
  <si>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</si>
  <si>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</si>
  <si>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</si>
  <si>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</si>
  <si>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</si>
  <si>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</si>
  <si>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</si>
  <si>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</si>
  <si>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</si>
  <si>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</si>
  <si>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</si>
  <si>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</si>
  <si>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</si>
  <si>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</si>
  <si>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</si>
  <si>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</si>
  <si>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</si>
  <si>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</si>
  <si>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</si>
  <si>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</si>
  <si>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</si>
  <si>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</si>
  <si>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</si>
  <si>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</si>
  <si>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</si>
  <si>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</si>
  <si>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</si>
  <si>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</si>
  <si>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</si>
  <si>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</si>
  <si>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</si>
  <si>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</si>
  <si>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</si>
  <si>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</si>
  <si>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</si>
  <si>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</si>
  <si>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</si>
  <si>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</si>
  <si>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</si>
  <si>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</si>
  <si>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</si>
  <si>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</si>
  <si>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</si>
  <si>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</si>
  <si>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</si>
  <si>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</si>
  <si>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</si>
  <si>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</si>
  <si>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</si>
  <si>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</si>
  <si>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</si>
  <si>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</si>
  <si>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</si>
  <si>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</si>
  <si>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</si>
  <si>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</si>
  <si>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</si>
  <si>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</si>
  <si>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</si>
  <si>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</si>
  <si>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</si>
  <si>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</si>
  <si>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</si>
  <si>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</si>
  <si>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</si>
  <si>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</si>
  <si>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</si>
  <si>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</si>
  <si>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</si>
  <si>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</si>
  <si>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</si>
  <si>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</si>
  <si>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</si>
  <si>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</si>
  <si>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</si>
  <si>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</si>
  <si>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</si>
  <si>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</si>
  <si>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</si>
  <si>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</si>
  <si>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</si>
  <si>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</si>
  <si>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</si>
  <si>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</si>
  <si>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</si>
  <si>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</si>
  <si>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</si>
  <si>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</si>
  <si>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</si>
  <si>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</si>
  <si>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</si>
  <si>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</si>
  <si>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</si>
  <si>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</si>
  <si>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</si>
  <si>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</si>
  <si>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</si>
  <si>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</si>
  <si>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</si>
  <si>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</si>
  <si>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</si>
  <si>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</si>
  <si>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</si>
  <si>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</si>
  <si>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</si>
  <si>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</si>
  <si>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</si>
  <si>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</si>
  <si>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</si>
  <si>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</si>
  <si>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</si>
  <si>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</si>
  <si>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</si>
  <si>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</si>
  <si>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</si>
  <si>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</si>
  <si>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</si>
  <si>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</si>
  <si>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</si>
  <si>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</si>
  <si>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</si>
  <si>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</si>
  <si>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</si>
  <si>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</si>
  <si>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</si>
  <si>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</si>
  <si>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</si>
  <si>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</si>
  <si>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</si>
  <si>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</si>
  <si>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</si>
  <si>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</si>
  <si>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</si>
  <si>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</si>
  <si>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</si>
  <si>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</si>
  <si>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</si>
  <si>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</si>
  <si>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</si>
  <si>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</si>
  <si>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</si>
  <si>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</si>
  <si>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</si>
  <si>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</si>
  <si>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</si>
  <si>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</si>
  <si>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</si>
  <si>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</si>
  <si>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</si>
  <si>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</si>
  <si>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</si>
  <si>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</si>
  <si>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</si>
  <si>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</si>
  <si>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</si>
  <si>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</si>
  <si>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</si>
  <si>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</si>
  <si>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</si>
  <si>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</si>
  <si>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</si>
  <si>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</si>
  <si>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</si>
  <si>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</si>
  <si>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</si>
  <si>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</si>
  <si>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</si>
  <si>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</si>
  <si>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</si>
  <si>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</si>
  <si>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</si>
  <si>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</si>
  <si>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</si>
  <si>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</si>
  <si>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</si>
  <si>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</si>
  <si>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</si>
  <si>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</si>
  <si>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</si>
  <si>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</si>
  <si>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</si>
  <si>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</si>
  <si>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</si>
  <si>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</si>
  <si>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</si>
  <si>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</si>
  <si>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</si>
  <si>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</si>
  <si>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</si>
  <si>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</si>
  <si>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</si>
  <si>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</si>
  <si>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</si>
  <si>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</si>
  <si>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</si>
  <si>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</si>
  <si>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</si>
  <si>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</si>
  <si>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</si>
  <si>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</si>
  <si>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</si>
  <si>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</si>
  <si>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</si>
  <si>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</si>
  <si>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</si>
  <si>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</si>
  <si>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</si>
  <si>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</si>
  <si>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</si>
  <si>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</si>
  <si>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</si>
  <si>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</si>
  <si>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</si>
  <si>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</si>
  <si>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</si>
  <si>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</si>
  <si>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</si>
  <si>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</si>
  <si>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</si>
  <si>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</si>
  <si>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</si>
  <si>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</si>
  <si>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</si>
  <si>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</si>
  <si>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</si>
  <si>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</si>
  <si>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</si>
  <si>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</si>
  <si>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</si>
  <si>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</si>
  <si>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</si>
  <si>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</si>
  <si>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</si>
  <si>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</si>
  <si>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</si>
  <si>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</si>
  <si>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</si>
  <si>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</si>
  <si>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</si>
  <si>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</si>
  <si>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</si>
  <si>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</si>
  <si>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</si>
  <si>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</si>
  <si>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</si>
  <si>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</si>
  <si>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</si>
  <si>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</si>
  <si>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</si>
  <si>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</si>
  <si>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</si>
  <si>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</si>
  <si>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</si>
  <si>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</si>
  <si>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</si>
  <si>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</si>
  <si>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</si>
  <si>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</si>
  <si>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</si>
  <si>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</si>
  <si>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</si>
  <si>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</si>
  <si>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</si>
  <si>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</si>
  <si>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</si>
  <si>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</si>
  <si>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</si>
  <si>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</si>
  <si>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</si>
  <si>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</si>
  <si>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</si>
  <si>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</si>
  <si>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</si>
  <si>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</si>
  <si>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</si>
  <si>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</si>
  <si>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</si>
  <si>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</si>
  <si>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</si>
  <si>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</si>
  <si>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</si>
  <si>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</si>
  <si>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</si>
  <si>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</si>
  <si>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</si>
  <si>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</si>
  <si>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</si>
  <si>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</si>
  <si>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</si>
  <si>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</si>
  <si>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</si>
  <si>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</si>
  <si>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</si>
  <si>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</si>
  <si>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</si>
  <si>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</si>
  <si>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</si>
  <si>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</si>
  <si>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</si>
  <si>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</si>
  <si>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</si>
  <si>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</si>
  <si>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</si>
  <si>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</si>
  <si>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</si>
  <si>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</si>
  <si>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</si>
  <si>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</si>
  <si>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</si>
  <si>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</si>
  <si>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</si>
  <si>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</si>
  <si>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</si>
  <si>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</si>
  <si>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</si>
  <si>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</si>
  <si>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</si>
  <si>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</si>
  <si>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</si>
  <si>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</si>
  <si>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</si>
  <si>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</si>
  <si>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</si>
  <si>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</si>
  <si>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</si>
  <si>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</si>
  <si>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</si>
  <si>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</si>
  <si>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</si>
  <si>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</si>
  <si>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</si>
  <si>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</si>
  <si>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</si>
  <si>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</si>
  <si>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</si>
  <si>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</si>
  <si>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</si>
  <si>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</si>
  <si>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</si>
  <si>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</si>
  <si>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</si>
  <si>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</si>
  <si>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</si>
  <si>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</si>
  <si>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</si>
  <si>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</si>
  <si>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</si>
  <si>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</si>
  <si>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</si>
  <si>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</si>
  <si>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</si>
  <si>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</si>
  <si>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</si>
  <si>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</si>
  <si>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</si>
  <si>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</si>
  <si>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</si>
  <si>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</si>
  <si>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</si>
  <si>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</si>
  <si>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</si>
  <si>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</si>
  <si>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</si>
  <si>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</si>
  <si>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</si>
  <si>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</si>
  <si>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</si>
  <si>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</si>
  <si>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</si>
  <si>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</si>
  <si>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</si>
  <si>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</si>
  <si>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</si>
  <si>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</si>
  <si>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</si>
  <si>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</si>
  <si>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</si>
  <si>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</si>
  <si>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</si>
  <si>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</si>
  <si>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</si>
  <si>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</si>
  <si>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</si>
  <si>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</si>
  <si>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</si>
  <si>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</si>
  <si>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</si>
  <si>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</si>
  <si>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</si>
  <si>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</si>
  <si>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</si>
  <si>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</si>
  <si>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</si>
  <si>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</si>
  <si>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</si>
  <si>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</si>
  <si>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</si>
  <si>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</si>
  <si>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</si>
  <si>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</si>
  <si>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</si>
  <si>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</si>
  <si>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</si>
  <si>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</si>
  <si>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</si>
  <si>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</si>
  <si>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</si>
  <si>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</si>
  <si>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</si>
  <si>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</si>
  <si>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</si>
  <si>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</si>
  <si>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</si>
  <si>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</si>
  <si>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</si>
  <si>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</si>
  <si>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</si>
  <si>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</si>
  <si>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</si>
  <si>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</si>
  <si>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</si>
  <si>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</si>
  <si>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</si>
  <si>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</si>
  <si>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</si>
  <si>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</si>
  <si>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</si>
  <si>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</si>
  <si>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</si>
  <si>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</si>
  <si>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</si>
  <si>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</si>
  <si>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</si>
  <si>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</si>
  <si>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</si>
  <si>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</si>
  <si>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</si>
  <si>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</si>
  <si>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</si>
  <si>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</si>
  <si>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</si>
  <si>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</si>
  <si>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</si>
  <si>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</si>
  <si>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</si>
  <si>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</si>
  <si>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</si>
  <si>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</si>
  <si>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</si>
  <si>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</si>
  <si>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</si>
  <si>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</si>
  <si>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</si>
  <si>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</si>
  <si>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</si>
  <si>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</si>
  <si>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</si>
  <si>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</si>
  <si>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</si>
  <si>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</si>
  <si>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</si>
  <si>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</si>
  <si>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</si>
  <si>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</si>
  <si>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</si>
  <si>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</si>
  <si>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</si>
  <si>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</si>
  <si>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</si>
  <si>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</si>
  <si>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</si>
  <si>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</si>
  <si>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</si>
  <si>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</si>
  <si>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</si>
  <si>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</si>
  <si>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</si>
  <si>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</si>
  <si>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</si>
  <si>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</si>
  <si>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</si>
  <si>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</si>
  <si>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</si>
  <si>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</si>
  <si>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</si>
  <si>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</si>
  <si>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</si>
  <si>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</si>
  <si>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</si>
  <si>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</si>
  <si>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</si>
  <si>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</si>
  <si>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</si>
  <si>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</si>
  <si>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</si>
  <si>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</si>
  <si>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</si>
  <si>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</si>
  <si>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</si>
  <si>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</si>
  <si>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Tariff 081</t>
  </si>
  <si>
    <t>Tariff 082</t>
  </si>
  <si>
    <t>Tariff 083</t>
  </si>
  <si>
    <t>Tariff 084</t>
  </si>
  <si>
    <t>Tariff 085</t>
  </si>
  <si>
    <t>Tariff 086</t>
  </si>
  <si>
    <t>Tariff 087</t>
  </si>
  <si>
    <t>Tariff 088</t>
  </si>
  <si>
    <t>Tariff 089</t>
  </si>
  <si>
    <t>Tariff 090</t>
  </si>
  <si>
    <t>Tariff 091</t>
  </si>
  <si>
    <t>Tariff 093</t>
  </si>
  <si>
    <t>Tariff 094</t>
  </si>
  <si>
    <t>Tariff 095</t>
  </si>
  <si>
    <t>Tariff 096</t>
  </si>
  <si>
    <t>Tariff 097</t>
  </si>
  <si>
    <t>Tariff 098</t>
  </si>
  <si>
    <t>Tariff 099</t>
  </si>
  <si>
    <t>Tariff 100</t>
  </si>
  <si>
    <t>Tariff 101</t>
  </si>
  <si>
    <t>Tariff 102</t>
  </si>
  <si>
    <t>Tariff 103</t>
  </si>
  <si>
    <t>Tariff 104</t>
  </si>
  <si>
    <t>Tariff 106</t>
  </si>
  <si>
    <t>Tariff 107</t>
  </si>
  <si>
    <t>Tariff 108</t>
  </si>
  <si>
    <t>Tariff 109</t>
  </si>
  <si>
    <t>Tariff 110</t>
  </si>
  <si>
    <t>Tariff 111</t>
  </si>
  <si>
    <t>Tariff 112</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</si>
  <si>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</si>
  <si>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</si>
  <si>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</si>
  <si>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</si>
  <si>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</si>
  <si>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</si>
  <si>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</si>
  <si>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</si>
  <si>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</si>
  <si>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</si>
  <si>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</si>
  <si>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</si>
  <si>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</si>
  <si>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</si>
  <si>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</si>
  <si>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</si>
  <si>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</si>
  <si>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</si>
  <si>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</si>
  <si>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</si>
  <si>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</si>
  <si>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</si>
  <si>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</si>
  <si>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</si>
  <si>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</si>
  <si>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</si>
  <si>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</si>
  <si>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</si>
  <si>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</si>
  <si>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</si>
  <si>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</si>
  <si>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</si>
  <si>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</si>
  <si>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</si>
  <si>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</si>
  <si>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</si>
  <si>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</si>
  <si>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</si>
  <si>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</si>
  <si>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</si>
  <si>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</si>
  <si>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</si>
  <si>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</si>
  <si>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</si>
  <si>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</si>
  <si>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</si>
  <si>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</si>
  <si>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</si>
  <si>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</si>
  <si>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</si>
  <si>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</si>
  <si>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</si>
  <si>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</si>
  <si>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</si>
  <si>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</si>
  <si>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</si>
  <si>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</si>
  <si>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</si>
  <si>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</si>
  <si>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</si>
  <si>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</si>
  <si>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</si>
  <si>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</si>
  <si>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</si>
  <si>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</si>
  <si>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</si>
  <si>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</si>
  <si>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</si>
  <si>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</si>
  <si>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</si>
  <si>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</si>
  <si>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</si>
  <si>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</si>
  <si>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</si>
  <si>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</si>
  <si>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</si>
  <si>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</si>
  <si>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</si>
  <si>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</si>
  <si>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</si>
  <si>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</si>
  <si>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</si>
  <si>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</si>
  <si>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</si>
  <si>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</si>
  <si>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</si>
  <si>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</si>
  <si>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</si>
  <si>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</si>
  <si>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</si>
  <si>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</si>
  <si>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</si>
  <si>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</si>
  <si>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</si>
  <si>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</si>
  <si>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</si>
  <si>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</si>
  <si>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</si>
  <si>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</si>
  <si>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</si>
  <si>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</si>
  <si>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269</t>
  </si>
  <si>
    <t>Tariff 273</t>
  </si>
  <si>
    <t>Tariff 274</t>
  </si>
  <si>
    <t>Tariff 277</t>
  </si>
  <si>
    <t>Tariff 282</t>
  </si>
  <si>
    <t>Tariff 286</t>
  </si>
  <si>
    <t>Tariff 287</t>
  </si>
  <si>
    <t>Tariff 288</t>
  </si>
  <si>
    <t>Tariff 289</t>
  </si>
  <si>
    <t>Tariff 290</t>
  </si>
  <si>
    <t>Tariff 291</t>
  </si>
  <si>
    <t>Tariff 292</t>
  </si>
  <si>
    <t>Tariff 295</t>
  </si>
  <si>
    <t>Tariff 296</t>
  </si>
  <si>
    <t>Tariff 299</t>
  </si>
  <si>
    <t>Tariff 300</t>
  </si>
  <si>
    <t>Tariff 302</t>
  </si>
  <si>
    <t>Tariff 303</t>
  </si>
  <si>
    <t>Tariff 311</t>
  </si>
  <si>
    <t>Tariff 312</t>
  </si>
  <si>
    <t>Tariff 317</t>
  </si>
  <si>
    <t>Tariff 320</t>
  </si>
  <si>
    <t>Tariff 322</t>
  </si>
  <si>
    <t>Tariff 327</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</si>
  <si>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</si>
  <si>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</si>
  <si>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</si>
  <si>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</si>
  <si>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</si>
  <si>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</si>
  <si>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</si>
  <si>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</si>
  <si>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</si>
  <si>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</si>
  <si>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</si>
  <si>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</si>
  <si>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</si>
  <si>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</si>
  <si>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</si>
  <si>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</si>
  <si>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</si>
  <si>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</si>
  <si>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375</t>
  </si>
  <si>
    <t>Tariff 377</t>
  </si>
  <si>
    <t>Tariff 379</t>
  </si>
  <si>
    <t>Tariff 380</t>
  </si>
  <si>
    <t>Tariff 381</t>
  </si>
  <si>
    <t>Tariff 382</t>
  </si>
  <si>
    <t>Tariff 383</t>
  </si>
  <si>
    <t>Tariff 384</t>
  </si>
  <si>
    <t>Tariff 387</t>
  </si>
  <si>
    <t>Tariff 389</t>
  </si>
  <si>
    <t>Tariff 390</t>
  </si>
  <si>
    <t>Tariff 392</t>
  </si>
  <si>
    <t>Tariff 393</t>
  </si>
  <si>
    <t>Tariff 396</t>
  </si>
  <si>
    <t>Tariff 416</t>
  </si>
  <si>
    <t>Tariff 426</t>
  </si>
  <si>
    <t>Tariff 433</t>
  </si>
  <si>
    <t>Tariff 434</t>
  </si>
  <si>
    <t>Tariff 436</t>
  </si>
  <si>
    <t>Tariff 439</t>
  </si>
  <si>
    <t>Tariff 440</t>
  </si>
  <si>
    <t>Tariff 443</t>
  </si>
  <si>
    <t>Tariff 444</t>
  </si>
  <si>
    <t>Tariff 445</t>
  </si>
  <si>
    <t>Tariff 446</t>
  </si>
  <si>
    <t>Tariff 447</t>
  </si>
  <si>
    <t>Tariff 448</t>
  </si>
  <si>
    <t>Tariff 449</t>
  </si>
  <si>
    <t>Tariff 450</t>
  </si>
  <si>
    <t>1700052333977,  1700052755726</t>
  </si>
  <si>
    <t>1716846112651, 1700052948191</t>
  </si>
  <si>
    <t>1717491993500, 1727491993507</t>
  </si>
  <si>
    <t>1700052218990, 1700052219007</t>
  </si>
  <si>
    <t>1700053141762, 1700053152392</t>
  </si>
  <si>
    <t>1700053141771, 1700053152408</t>
  </si>
  <si>
    <t>1 April 2022</t>
  </si>
  <si>
    <t>16:00 - 19:00</t>
  </si>
  <si>
    <t>07:00 - 16:00
19:00 - 21:00</t>
  </si>
  <si>
    <t>00:00 - 07:00
21:00 - 24:00</t>
  </si>
  <si>
    <t>12:00 - 20:00</t>
  </si>
  <si>
    <t>00:00 - 12:00
20:00 - 24:00</t>
  </si>
  <si>
    <t>Monday to Friday 
(Including Bank Holidays)
March to October Inclusive</t>
  </si>
  <si>
    <t>Monday to Friday 
(Including Bank Holidays)
April to March Inclusive</t>
  </si>
  <si>
    <t>07:00 - 21:00</t>
  </si>
  <si>
    <t>Monday to Friday
Nov to Feb</t>
  </si>
  <si>
    <t>Winter Weekday Peak</t>
  </si>
  <si>
    <t>Winter Weekday</t>
  </si>
  <si>
    <t>Other</t>
  </si>
  <si>
    <t>Night</t>
  </si>
  <si>
    <t>07:30 - 16:00
19:00 - 20:00</t>
  </si>
  <si>
    <t>20:00 - 00:30</t>
  </si>
  <si>
    <t>07:30 - 00:30</t>
  </si>
  <si>
    <t>00:30 - 07:30</t>
  </si>
  <si>
    <t>TBC</t>
  </si>
  <si>
    <t>2022/23</t>
  </si>
  <si>
    <t>Import LLFC</t>
  </si>
  <si>
    <t>Export LLFC</t>
  </si>
  <si>
    <t>Note: The list of MPANs / MSIDs provided may be incomplete; the DNO reserves the right to apply the listed charges to any other MPANs / MSIDs associated with the site.
Note: The timebands are as shown in Annex 2.</t>
  </si>
  <si>
    <t xml:space="preserve">Unit time periods are as specified in Annex 1.   </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</si>
  <si>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</si>
  <si>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</si>
  <si>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</si>
  <si>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Tariff</t>
  </si>
  <si>
    <t>Saturday and Sunday
All Year and
Monday to Friday
Mar to Oct</t>
  </si>
  <si>
    <t>132/33kV generic</t>
  </si>
  <si>
    <t>Annex 2 and Annex 6 - Import/Export unique identifier columns removed.</t>
  </si>
  <si>
    <t>Fulcrum Electricity Assets Ltd</t>
  </si>
  <si>
    <t>P01, P02</t>
  </si>
  <si>
    <t>P21, P22</t>
  </si>
  <si>
    <t>P31, P32</t>
  </si>
  <si>
    <t>1P1, 1P2</t>
  </si>
  <si>
    <t>2P1, 2P2</t>
  </si>
  <si>
    <t>3P1, 3P2</t>
  </si>
  <si>
    <t>4P1, 4P2</t>
  </si>
  <si>
    <t>P1, P2</t>
  </si>
  <si>
    <t>5P1, 5P2</t>
  </si>
  <si>
    <t>6P1, 6P2</t>
  </si>
  <si>
    <t>7P1, 7P2</t>
  </si>
  <si>
    <t>8P1, 8P2</t>
  </si>
  <si>
    <t>9P1, 9P2</t>
  </si>
  <si>
    <t>2P</t>
  </si>
  <si>
    <t>12P</t>
  </si>
  <si>
    <t>22P</t>
  </si>
  <si>
    <t>32P</t>
  </si>
  <si>
    <t>42P</t>
  </si>
  <si>
    <t>52P</t>
  </si>
  <si>
    <t>62P</t>
  </si>
  <si>
    <t>72P</t>
  </si>
  <si>
    <t>82P</t>
  </si>
  <si>
    <t>92P</t>
  </si>
  <si>
    <t>P15, P48</t>
  </si>
  <si>
    <t>P41, P42</t>
  </si>
  <si>
    <t>P62</t>
  </si>
  <si>
    <t>P71, P72</t>
  </si>
  <si>
    <t>P91, P92</t>
  </si>
  <si>
    <t>P01</t>
  </si>
  <si>
    <t>P21</t>
  </si>
  <si>
    <t>P31</t>
  </si>
  <si>
    <t>1P1</t>
  </si>
  <si>
    <t>2P1</t>
  </si>
  <si>
    <t>3P1</t>
  </si>
  <si>
    <t>4P1</t>
  </si>
  <si>
    <t>P1</t>
  </si>
  <si>
    <t>5P1</t>
  </si>
  <si>
    <t>6P1</t>
  </si>
  <si>
    <t>7P1</t>
  </si>
  <si>
    <t>8P1</t>
  </si>
  <si>
    <t>9P1</t>
  </si>
  <si>
    <t>P15</t>
  </si>
  <si>
    <t>P41</t>
  </si>
  <si>
    <t>P71</t>
  </si>
  <si>
    <t>P02</t>
  </si>
  <si>
    <t>P22</t>
  </si>
  <si>
    <t>P32</t>
  </si>
  <si>
    <t>1P2</t>
  </si>
  <si>
    <t>2P2</t>
  </si>
  <si>
    <t>3P2</t>
  </si>
  <si>
    <t>4P2</t>
  </si>
  <si>
    <t>P2</t>
  </si>
  <si>
    <t>5P2</t>
  </si>
  <si>
    <t>6P2</t>
  </si>
  <si>
    <t>7P2</t>
  </si>
  <si>
    <t>8P2</t>
  </si>
  <si>
    <t>9P2</t>
  </si>
  <si>
    <t>P48</t>
  </si>
  <si>
    <t>P42</t>
  </si>
  <si>
    <t>P72</t>
  </si>
  <si>
    <t>171, 179, 172, 308, 175, 316</t>
  </si>
  <si>
    <t>173, 309, 174, 315, 176, 317</t>
  </si>
  <si>
    <t>170, 178</t>
  </si>
  <si>
    <t>570, 571</t>
  </si>
  <si>
    <t>P15, P16, P17, P18, P19, P48, P49, P50, P51, P52, P81, P82, P83, P84, P85</t>
  </si>
  <si>
    <t>777, 778, 781, 782</t>
  </si>
  <si>
    <t>783, 784</t>
  </si>
  <si>
    <t>921, 922, 785</t>
  </si>
  <si>
    <t>P01, P21, P31, 1P1, 2P1, 3P1, 4P1, P1, 5P1, 6P1, 7P1, 8P1 9P1, P15, P41,  P71</t>
  </si>
  <si>
    <t>P02, P22, P32, 1P2, 2P2, 3P2, 4P2, P2, 5P2, 6P2, 7P2, 8P2, 9P2, 2P, 12P, 22P, 32P, 42P, P48, P42, P62, P72</t>
  </si>
  <si>
    <t>52P, 62P, 72P, 82P, 92P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</si>
</sst>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sz val="9"/>
      <color indexed="8"/>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s>
  <cellStyleXfs count="3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7" fillId="0" borderId="0" applyFill="0" applyBorder="0" applyAlignment="0" applyProtection="0">
      <alignment vertical="center"/>
    </xf>
    <xf numFmtId="0" fontId="1" fillId="37" borderId="14" applyNumberFormat="0" applyBorder="0" applyAlignment="0" applyProtection="0">
      <alignment vertical="center"/>
    </xf>
    <xf numFmtId="49" fontId="35" fillId="38" borderId="0" applyBorder="0" applyAlignment="0" applyProtection="0">
      <alignment horizontal="left" vertical="center" wrapText="1"/>
    </xf>
    <xf numFmtId="0" fontId="1" fillId="0" borderId="0" applyNumberFormat="0" applyFont="0" applyBorder="0" applyAlignment="0" applyProtection="0"/>
    <xf numFmtId="0" fontId="1" fillId="39" borderId="0" applyNumberFormat="0" applyBorder="0" applyAlignment="0">
      <alignment horizontal="center"/>
      <protection locked="0"/>
    </xf>
    <xf numFmtId="0" fontId="38" fillId="0" borderId="14" applyNumberFormat="0" applyFill="0" applyBorder="0" applyAlignment="0" applyProtection="0"/>
    <xf numFmtId="2" fontId="39" fillId="0" borderId="0" applyNumberFormat="0" applyFill="0" applyBorder="0" applyAlignment="0" applyProtection="0"/>
    <xf numFmtId="49" fontId="36" fillId="0" borderId="0" applyBorder="0" applyAlignment="0" applyProtection="0"/>
    <xf numFmtId="49" fontId="35" fillId="40" borderId="0" applyBorder="0" applyAlignment="0" applyProtection="0"/>
    <xf numFmtId="49" fontId="40" fillId="41" borderId="0" applyAlignment="0" applyProtection="0">
      <alignment vertical="center"/>
    </xf>
    <xf numFmtId="0" fontId="41" fillId="0" borderId="0" applyNumberFormat="0" applyFill="0" applyBorder="0" applyAlignment="0" applyProtection="0"/>
  </cellStyleXfs>
  <cellXfs count="32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0" fontId="7" fillId="42" borderId="6" xfId="0" applyFont="1" applyFill="1" applyBorder="1" applyAlignment="1">
      <alignment horizontal="center" vertical="center" wrapText="1"/>
    </xf>
    <xf numFmtId="1" fontId="7" fillId="9" borderId="1" xfId="6" quotePrefix="1" applyNumberFormat="1" applyFont="1" applyFill="1" applyBorder="1" applyAlignment="1" applyProtection="1">
      <alignment horizontal="left" vertical="center" wrapText="1"/>
      <protection locked="0"/>
    </xf>
    <xf numFmtId="165" fontId="0" fillId="2" borderId="1" xfId="0" applyNumberFormat="1" applyFill="1" applyBorder="1" applyAlignment="1">
      <alignment horizontal="center" vertical="center"/>
    </xf>
    <xf numFmtId="0" fontId="10" fillId="0" borderId="1" xfId="0" applyFont="1" applyBorder="1" applyAlignment="1">
      <alignment vertical="top" wrapText="1"/>
    </xf>
    <xf numFmtId="0" fontId="7" fillId="2" borderId="8" xfId="6" quotePrefix="1" applyFont="1" applyFill="1" applyBorder="1" applyAlignment="1">
      <alignment horizontal="center" vertical="center" wrapText="1"/>
    </xf>
    <xf numFmtId="0" fontId="8" fillId="9" borderId="1" xfId="6" applyNumberFormat="1" applyFont="1" applyFill="1" applyBorder="1" applyAlignment="1" applyProtection="1">
      <alignment horizontal="left" vertical="center" wrapText="1"/>
      <protection locked="0"/>
    </xf>
    <xf numFmtId="0" fontId="7" fillId="2" borderId="11" xfId="6" applyFont="1" applyFill="1" applyBorder="1" applyAlignment="1">
      <alignment vertical="center"/>
    </xf>
    <xf numFmtId="0" fontId="7" fillId="2" borderId="0" xfId="6" applyFont="1" applyFill="1" applyBorder="1" applyAlignment="1">
      <alignment vertical="center"/>
    </xf>
    <xf numFmtId="0" fontId="18" fillId="17" borderId="11" xfId="1" applyNumberFormat="1" applyFont="1" applyFill="1" applyBorder="1" applyAlignment="1">
      <alignment horizontal="center" vertical="center" wrapText="1"/>
    </xf>
    <xf numFmtId="0" fontId="8" fillId="9" borderId="1" xfId="6" applyNumberFormat="1" applyFont="1" applyFill="1" applyBorder="1" applyAlignment="1" applyProtection="1">
      <alignment horizontal="left" vertical="center" wrapText="1"/>
    </xf>
    <xf numFmtId="0" fontId="16" fillId="4" borderId="1" xfId="0" applyNumberFormat="1" applyFont="1" applyFill="1" applyBorder="1" applyAlignment="1" applyProtection="1">
      <alignment horizontal="center" vertical="center" wrapText="1"/>
      <protection locked="0"/>
    </xf>
    <xf numFmtId="0" fontId="34" fillId="0" borderId="1" xfId="16"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protection locked="0"/>
    </xf>
    <xf numFmtId="0" fontId="7" fillId="9" borderId="1" xfId="6" applyNumberFormat="1" applyFont="1" applyFill="1" applyBorder="1" applyAlignment="1">
      <alignment horizontal="center" vertical="center" wrapText="1"/>
    </xf>
    <xf numFmtId="0" fontId="8" fillId="0" borderId="6" xfId="0" applyFont="1" applyBorder="1" applyAlignment="1" applyProtection="1">
      <alignment vertical="center" wrapText="1"/>
    </xf>
    <xf numFmtId="0" fontId="8" fillId="7" borderId="6" xfId="0" applyFont="1" applyFill="1" applyBorder="1" applyAlignment="1" applyProtection="1">
      <alignment horizontal="center" vertical="center" wrapText="1"/>
      <protection locked="0"/>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7" fillId="2" borderId="8" xfId="6"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2" borderId="0" xfId="6"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applyAlignment="1"/>
    <xf numFmtId="0" fontId="10" fillId="0" borderId="1" xfId="0" applyFont="1" applyBorder="1" applyAlignment="1">
      <alignment vertical="top" wrapText="1"/>
    </xf>
    <xf numFmtId="0" fontId="0" fillId="0" borderId="1" xfId="0" applyBorder="1" applyAlignment="1">
      <alignmen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xf numFmtId="0" fontId="0" fillId="0" borderId="1" xfId="0" applyBorder="1" applyAlignment="1">
      <alignment horizontal="center" vertical="center"/>
    </xf>
    <xf numFmtId="0" fontId="0" fillId="0" borderId="3" xfId="0" applyBorder="1" applyAlignment="1">
      <alignment horizontal="center" vertical="center"/>
    </xf>
    <xf numFmtId="0" fontId="7" fillId="43" borderId="1" xfId="0" applyFont="1" applyFill="1" applyBorder="1" applyAlignment="1">
      <alignment horizontal="center" vertical="center" wrapText="1"/>
    </xf>
    <xf numFmtId="0" fontId="7" fillId="43" borderId="3" xfId="0" applyFont="1" applyFill="1" applyBorder="1" applyAlignment="1">
      <alignment horizontal="center" vertical="center" wrapText="1"/>
    </xf>
    <xf numFmtId="0" fontId="7" fillId="43" borderId="2" xfId="0" applyFont="1" applyFill="1" applyBorder="1" applyAlignment="1" applyProtection="1">
      <alignment horizontal="center" vertical="center" wrapText="1"/>
    </xf>
    <xf numFmtId="0" fontId="42" fillId="0" borderId="1" xfId="0" applyFont="1" applyBorder="1" applyAlignment="1">
      <alignment horizontal="center" vertical="center" wrapText="1"/>
    </xf>
  </cellXfs>
  <cellStyles count="3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F219577E-B28E-4296-84CB-C9BDE671D53E}"/>
    <cellStyle name="Blank_CEPATNEI" xfId="21" xr:uid="{982220B7-5E3E-4581-99BD-D2690B031FC8}"/>
    <cellStyle name="ColumnHeading_CEPATNEI" xfId="22" xr:uid="{E4970127-E810-4991-9CAD-872C4272E9ED}"/>
    <cellStyle name="Comma 2" xfId="7" xr:uid="{00000000-0005-0000-0000-000008000000}"/>
    <cellStyle name="EmptyCell_CEPATNEI" xfId="23" xr:uid="{C0B1BCF1-B4B9-4AA8-B7CA-E47CE9E7AB10}"/>
    <cellStyle name="Fixed_CEPATNEI" xfId="24" xr:uid="{DAA58BA1-C62B-4B8C-8C9A-439DA982F8C6}"/>
    <cellStyle name="Heading 2" xfId="4" builtinId="17"/>
    <cellStyle name="Heading 3" xfId="5" builtinId="18"/>
    <cellStyle name="Heading 4" xfId="1" builtinId="19"/>
    <cellStyle name="Hyperlink" xfId="3" builtinId="8"/>
    <cellStyle name="Hyperlink 2" xfId="30" xr:uid="{17B21171-C822-484B-BF02-1D41022CF184}"/>
    <cellStyle name="Input" xfId="2" builtinId="20"/>
    <cellStyle name="LinkedTo_CEPATNEI" xfId="25" xr:uid="{80CD70EB-E1DC-4AF1-B861-E72A128DDC1E}"/>
    <cellStyle name="LinksFrom_CEPATNEI" xfId="26" xr:uid="{50EB4166-5E08-4A79-BBFD-F419EEDB3ABD}"/>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RowHeading_CEPATNEI" xfId="27" xr:uid="{A428B604-2540-4E18-9ED0-AF3A6F18D39E}"/>
    <cellStyle name="SectionHeading_CEPATNEI" xfId="28" xr:uid="{1C3AB51E-E4C4-4281-B609-1DDCFC4E6A0B}"/>
    <cellStyle name="SubSection_CEPATNEI" xfId="29" xr:uid="{8D34CE47-8BF9-4A5E-8A2E-F3BF6EEEDF5D}"/>
    <cellStyle name="Text_CEPATNEI" xfId="19" xr:uid="{00000000-0005-0000-0000-000013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70" zoomScaleNormal="70" zoomScaleSheetLayoutView="100" workbookViewId="0">
      <selection activeCell="B5" sqref="B5"/>
    </sheetView>
  </sheetViews>
  <sheetFormatPr defaultRowHeight="12.75" x14ac:dyDescent="0.2"/>
  <cols>
    <col min="1" max="1" width="70.28515625" customWidth="1"/>
    <col min="2" max="2" width="42.28515625" customWidth="1"/>
    <col min="3" max="3" width="28" customWidth="1"/>
    <col min="4" max="4" width="18.28515625" customWidth="1"/>
    <col min="5" max="5" width="21.5703125" customWidth="1"/>
  </cols>
  <sheetData>
    <row r="1" spans="1:8" x14ac:dyDescent="0.2">
      <c r="A1" s="27"/>
      <c r="B1" s="27"/>
      <c r="C1" s="27"/>
      <c r="D1" s="27"/>
      <c r="E1" s="27"/>
    </row>
    <row r="2" spans="1:8" ht="16.5" x14ac:dyDescent="0.2">
      <c r="A2" s="154" t="s">
        <v>126</v>
      </c>
      <c r="B2" s="71"/>
      <c r="C2" s="71"/>
      <c r="D2" s="71"/>
      <c r="E2" s="71"/>
    </row>
    <row r="3" spans="1:8" ht="15" x14ac:dyDescent="0.2">
      <c r="A3" s="75"/>
      <c r="B3" s="150" t="s">
        <v>127</v>
      </c>
      <c r="C3" s="149" t="s">
        <v>128</v>
      </c>
      <c r="D3" s="149" t="s">
        <v>28</v>
      </c>
      <c r="E3" s="149" t="s">
        <v>27</v>
      </c>
    </row>
    <row r="4" spans="1:8" ht="28.15" customHeight="1" x14ac:dyDescent="0.2">
      <c r="A4" s="72" t="s">
        <v>126</v>
      </c>
      <c r="B4" s="31" t="s">
        <v>902</v>
      </c>
      <c r="C4" s="31" t="s">
        <v>890</v>
      </c>
      <c r="D4" s="31" t="s">
        <v>871</v>
      </c>
      <c r="E4" s="31" t="s">
        <v>125</v>
      </c>
    </row>
    <row r="5" spans="1:8" x14ac:dyDescent="0.2">
      <c r="A5" s="71"/>
      <c r="B5" s="71"/>
      <c r="C5" s="71"/>
      <c r="D5" s="71"/>
      <c r="E5" s="71"/>
    </row>
    <row r="6" spans="1:8" ht="16.5" x14ac:dyDescent="0.2">
      <c r="A6" s="74" t="s">
        <v>22</v>
      </c>
      <c r="B6" s="71"/>
      <c r="C6" s="71"/>
      <c r="D6" s="71"/>
      <c r="E6" s="71"/>
    </row>
    <row r="7" spans="1:8" ht="15" x14ac:dyDescent="0.2">
      <c r="A7" s="76" t="s">
        <v>23</v>
      </c>
      <c r="B7" s="236" t="s">
        <v>24</v>
      </c>
      <c r="C7" s="236"/>
      <c r="D7" s="236"/>
      <c r="E7" s="236"/>
    </row>
    <row r="8" spans="1:8" ht="30" customHeight="1" x14ac:dyDescent="0.2">
      <c r="A8" s="80" t="s">
        <v>177</v>
      </c>
      <c r="B8" s="235" t="s">
        <v>166</v>
      </c>
      <c r="C8" s="235"/>
      <c r="D8" s="235"/>
      <c r="E8" s="235"/>
    </row>
    <row r="9" spans="1:8" ht="30" customHeight="1" x14ac:dyDescent="0.2">
      <c r="A9" s="80" t="s">
        <v>44</v>
      </c>
      <c r="B9" s="23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35"/>
      <c r="D9" s="235"/>
      <c r="E9" s="235"/>
    </row>
    <row r="10" spans="1:8" ht="30" customHeight="1" x14ac:dyDescent="0.2">
      <c r="A10" s="80" t="s">
        <v>45</v>
      </c>
      <c r="B10" s="235" t="s">
        <v>26</v>
      </c>
      <c r="C10" s="235"/>
      <c r="D10" s="235"/>
      <c r="E10" s="235"/>
    </row>
    <row r="11" spans="1:8" ht="61.5" customHeight="1" x14ac:dyDescent="0.2">
      <c r="A11" s="80" t="s">
        <v>46</v>
      </c>
      <c r="B11" s="23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5"/>
      <c r="D11" s="235"/>
      <c r="E11" s="235"/>
      <c r="F11" s="238"/>
      <c r="G11" s="238"/>
      <c r="H11" s="238"/>
    </row>
    <row r="12" spans="1:8" ht="86.25" customHeight="1" x14ac:dyDescent="0.2">
      <c r="A12" s="80" t="s">
        <v>35</v>
      </c>
      <c r="B12" s="241" t="s">
        <v>140</v>
      </c>
      <c r="C12" s="241"/>
      <c r="D12" s="241"/>
      <c r="E12" s="241"/>
    </row>
    <row r="13" spans="1:8" ht="33.75" customHeight="1" x14ac:dyDescent="0.2">
      <c r="A13" s="80" t="s">
        <v>141</v>
      </c>
      <c r="B13" s="23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35"/>
      <c r="D13" s="235"/>
      <c r="E13" s="235"/>
    </row>
    <row r="14" spans="1:8" ht="33.75" customHeight="1" x14ac:dyDescent="0.2">
      <c r="A14" s="203" t="s">
        <v>475</v>
      </c>
      <c r="B14" s="235" t="s">
        <v>476</v>
      </c>
      <c r="C14" s="235"/>
      <c r="D14" s="235"/>
      <c r="E14" s="235"/>
    </row>
    <row r="15" spans="1:8" ht="29.25" customHeight="1" x14ac:dyDescent="0.2">
      <c r="A15" s="80" t="s">
        <v>38</v>
      </c>
      <c r="B15" s="235" t="s">
        <v>111</v>
      </c>
      <c r="C15" s="235"/>
      <c r="D15" s="235"/>
      <c r="E15" s="235"/>
    </row>
    <row r="16" spans="1:8" ht="29.25" customHeight="1" x14ac:dyDescent="0.2">
      <c r="A16" s="80" t="s">
        <v>643</v>
      </c>
      <c r="B16" s="235" t="s">
        <v>645</v>
      </c>
      <c r="C16" s="235"/>
      <c r="D16" s="235"/>
      <c r="E16" s="235"/>
    </row>
    <row r="17" spans="1:5" ht="30" customHeight="1" x14ac:dyDescent="0.2">
      <c r="A17" s="80" t="s">
        <v>85</v>
      </c>
      <c r="B17" s="235" t="s">
        <v>84</v>
      </c>
      <c r="C17" s="235"/>
      <c r="D17" s="235"/>
      <c r="E17" s="235"/>
    </row>
    <row r="18" spans="1:5" x14ac:dyDescent="0.2">
      <c r="A18" s="71"/>
      <c r="B18" s="71"/>
      <c r="C18" s="71"/>
      <c r="D18" s="71"/>
      <c r="E18" s="71"/>
    </row>
    <row r="19" spans="1:5" ht="15" x14ac:dyDescent="0.2">
      <c r="A19" s="77" t="s">
        <v>33</v>
      </c>
      <c r="B19" s="71"/>
      <c r="C19" s="71"/>
      <c r="D19" s="71"/>
      <c r="E19" s="71"/>
    </row>
    <row r="20" spans="1:5" ht="15" x14ac:dyDescent="0.2">
      <c r="A20" s="76"/>
      <c r="B20" s="242"/>
      <c r="C20" s="242"/>
      <c r="D20" s="242"/>
      <c r="E20" s="242"/>
    </row>
    <row r="21" spans="1:5" ht="32.25" customHeight="1" x14ac:dyDescent="0.2">
      <c r="A21" s="239" t="s">
        <v>69</v>
      </c>
      <c r="B21" s="240"/>
      <c r="C21" s="240"/>
      <c r="D21" s="240"/>
      <c r="E21" s="240"/>
    </row>
    <row r="22" spans="1:5" x14ac:dyDescent="0.2">
      <c r="A22" s="71" t="s">
        <v>901</v>
      </c>
      <c r="B22" s="71"/>
      <c r="C22" s="71"/>
      <c r="D22" s="71"/>
      <c r="E22" s="71"/>
    </row>
    <row r="23" spans="1:5" ht="15" x14ac:dyDescent="0.2">
      <c r="A23" s="78" t="s">
        <v>34</v>
      </c>
      <c r="B23" s="71"/>
      <c r="C23" s="71"/>
      <c r="D23" s="71"/>
      <c r="E23" s="71"/>
    </row>
    <row r="24" spans="1:5" ht="15" x14ac:dyDescent="0.2">
      <c r="A24" s="73"/>
      <c r="B24" s="242"/>
      <c r="C24" s="242"/>
      <c r="D24" s="242"/>
      <c r="E24" s="242"/>
    </row>
    <row r="25" spans="1:5" ht="28.5" customHeight="1" x14ac:dyDescent="0.2">
      <c r="A25" s="239" t="s">
        <v>47</v>
      </c>
      <c r="B25" s="240"/>
      <c r="C25" s="240"/>
      <c r="D25" s="240"/>
      <c r="E25" s="240"/>
    </row>
    <row r="26" spans="1:5" ht="28.5" customHeight="1" x14ac:dyDescent="0.2">
      <c r="A26" s="237" t="s">
        <v>124</v>
      </c>
      <c r="B26" s="237"/>
      <c r="C26" s="237"/>
      <c r="D26" s="237"/>
      <c r="E26" s="237"/>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topLeftCell="A7" zoomScale="55" zoomScaleNormal="55" zoomScaleSheetLayoutView="100" workbookViewId="0">
      <selection activeCell="D14" sqref="D14:J45"/>
    </sheetView>
  </sheetViews>
  <sheetFormatPr defaultColWidth="9.28515625" defaultRowHeight="27.75" customHeight="1" x14ac:dyDescent="0.2"/>
  <cols>
    <col min="1" max="1" width="49" style="2" bestFit="1" customWidth="1"/>
    <col min="2" max="2" width="17.5703125" style="3" customWidth="1"/>
    <col min="3" max="3" width="6.71093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28515625" style="2"/>
  </cols>
  <sheetData>
    <row r="1" spans="1:13" ht="27.75" customHeight="1" x14ac:dyDescent="0.2">
      <c r="A1" s="104" t="s">
        <v>25</v>
      </c>
      <c r="B1" s="223"/>
      <c r="C1" s="223"/>
      <c r="D1" s="223"/>
      <c r="E1" s="223"/>
      <c r="F1" s="223"/>
      <c r="G1" s="223"/>
      <c r="H1" s="223"/>
      <c r="I1" s="223"/>
      <c r="J1" s="223"/>
      <c r="K1" s="223"/>
    </row>
    <row r="2" spans="1:13" ht="27" customHeight="1" x14ac:dyDescent="0.2">
      <c r="A2" s="249" t="str">
        <f>Overview!B4&amp; " - Effective from "&amp;Overview!D4&amp;" - "&amp;Overview!E4&amp;" LV and HV charges"</f>
        <v>Fulcrum Electricity Assets Ltd - Effective from 1 April 2022 - Final LV and HV charges</v>
      </c>
      <c r="B2" s="249"/>
      <c r="C2" s="249"/>
      <c r="D2" s="249"/>
      <c r="E2" s="249"/>
      <c r="F2" s="249"/>
      <c r="G2" s="249"/>
      <c r="H2" s="249"/>
      <c r="I2" s="249"/>
      <c r="J2" s="249"/>
      <c r="K2" s="249"/>
    </row>
    <row r="3" spans="1:13" s="92" customFormat="1" ht="15" customHeight="1" x14ac:dyDescent="0.2">
      <c r="A3" s="90"/>
      <c r="B3" s="90"/>
      <c r="C3" s="90"/>
      <c r="D3" s="90"/>
      <c r="E3" s="90"/>
      <c r="F3" s="90"/>
      <c r="G3" s="90"/>
      <c r="H3" s="90"/>
      <c r="I3" s="90"/>
      <c r="J3" s="90"/>
      <c r="K3" s="90"/>
      <c r="L3" s="91"/>
      <c r="M3" s="91"/>
    </row>
    <row r="4" spans="1:13" ht="27" customHeight="1" x14ac:dyDescent="0.2">
      <c r="A4" s="249" t="s">
        <v>160</v>
      </c>
      <c r="B4" s="249"/>
      <c r="C4" s="249"/>
      <c r="D4" s="249"/>
      <c r="E4" s="249"/>
      <c r="F4" s="90"/>
      <c r="G4" s="249" t="s">
        <v>161</v>
      </c>
      <c r="H4" s="249"/>
      <c r="I4" s="249"/>
      <c r="J4" s="249"/>
      <c r="K4" s="249"/>
    </row>
    <row r="5" spans="1:13" ht="28.5" customHeight="1" x14ac:dyDescent="0.2">
      <c r="A5" s="81" t="s">
        <v>18</v>
      </c>
      <c r="B5" s="86" t="s">
        <v>60</v>
      </c>
      <c r="C5" s="250" t="s">
        <v>61</v>
      </c>
      <c r="D5" s="251"/>
      <c r="E5" s="83" t="s">
        <v>62</v>
      </c>
      <c r="F5" s="90"/>
      <c r="G5" s="252"/>
      <c r="H5" s="253"/>
      <c r="I5" s="87" t="s">
        <v>66</v>
      </c>
      <c r="J5" s="88" t="s">
        <v>67</v>
      </c>
      <c r="K5" s="83" t="s">
        <v>62</v>
      </c>
      <c r="L5" s="90"/>
    </row>
    <row r="6" spans="1:13" ht="65.25" customHeight="1" x14ac:dyDescent="0.2">
      <c r="A6" s="84" t="s">
        <v>63</v>
      </c>
      <c r="B6" s="25" t="s">
        <v>872</v>
      </c>
      <c r="C6" s="243"/>
      <c r="D6" s="243"/>
      <c r="E6" s="218"/>
      <c r="F6" s="90"/>
      <c r="G6" s="254" t="s">
        <v>877</v>
      </c>
      <c r="H6" s="254"/>
      <c r="I6" s="218"/>
      <c r="J6" s="25" t="s">
        <v>879</v>
      </c>
      <c r="K6" s="101"/>
      <c r="L6" s="90"/>
    </row>
    <row r="7" spans="1:13" ht="65.25" customHeight="1" x14ac:dyDescent="0.2">
      <c r="A7" s="84" t="s">
        <v>63</v>
      </c>
      <c r="B7" s="23"/>
      <c r="C7" s="244" t="s">
        <v>873</v>
      </c>
      <c r="D7" s="244"/>
      <c r="E7" s="218"/>
      <c r="F7" s="90"/>
      <c r="G7" s="254" t="s">
        <v>64</v>
      </c>
      <c r="H7" s="254"/>
      <c r="I7" s="25" t="s">
        <v>872</v>
      </c>
      <c r="J7" s="25" t="s">
        <v>873</v>
      </c>
      <c r="K7" s="101"/>
      <c r="L7" s="90"/>
    </row>
    <row r="8" spans="1:13" ht="65.25" customHeight="1" x14ac:dyDescent="0.2">
      <c r="A8" s="84" t="s">
        <v>63</v>
      </c>
      <c r="B8" s="218"/>
      <c r="C8" s="243"/>
      <c r="D8" s="243"/>
      <c r="E8" s="25" t="s">
        <v>874</v>
      </c>
      <c r="F8" s="90"/>
      <c r="G8" s="254" t="s">
        <v>878</v>
      </c>
      <c r="H8" s="254"/>
      <c r="I8" s="101"/>
      <c r="J8" s="218"/>
      <c r="K8" s="25" t="s">
        <v>874</v>
      </c>
      <c r="L8" s="90"/>
    </row>
    <row r="9" spans="1:13" s="82" customFormat="1" ht="65.25" customHeight="1" x14ac:dyDescent="0.2">
      <c r="A9" s="84" t="s">
        <v>21</v>
      </c>
      <c r="B9" s="218"/>
      <c r="C9" s="244" t="s">
        <v>875</v>
      </c>
      <c r="D9" s="244"/>
      <c r="E9" s="25" t="s">
        <v>876</v>
      </c>
      <c r="F9" s="90"/>
      <c r="G9" s="254" t="s">
        <v>70</v>
      </c>
      <c r="H9" s="254"/>
      <c r="I9" s="101"/>
      <c r="J9" s="25" t="s">
        <v>875</v>
      </c>
      <c r="K9" s="25" t="s">
        <v>876</v>
      </c>
      <c r="L9" s="90"/>
      <c r="M9" s="54"/>
    </row>
    <row r="10" spans="1:13" s="92" customFormat="1" ht="36" customHeight="1" x14ac:dyDescent="0.2">
      <c r="A10" s="85" t="s">
        <v>19</v>
      </c>
      <c r="B10" s="245" t="s">
        <v>20</v>
      </c>
      <c r="C10" s="246"/>
      <c r="D10" s="246"/>
      <c r="E10" s="247"/>
      <c r="F10" s="90"/>
      <c r="G10" s="248" t="s">
        <v>19</v>
      </c>
      <c r="H10" s="248"/>
      <c r="I10" s="245" t="s">
        <v>20</v>
      </c>
      <c r="J10" s="246"/>
      <c r="K10" s="247"/>
      <c r="L10" s="90"/>
      <c r="M10" s="91"/>
    </row>
    <row r="11" spans="1:13" s="92" customFormat="1" ht="27" customHeight="1" x14ac:dyDescent="0.2">
      <c r="A11" s="90"/>
      <c r="B11" s="90"/>
      <c r="C11" s="90"/>
      <c r="D11" s="90"/>
      <c r="E11" s="90"/>
      <c r="F11" s="90"/>
      <c r="L11" s="91"/>
      <c r="M11" s="91"/>
    </row>
    <row r="12" spans="1:13" s="92" customFormat="1" ht="12.75" customHeight="1" x14ac:dyDescent="0.2">
      <c r="A12" s="90"/>
      <c r="B12" s="90"/>
      <c r="C12" s="90"/>
      <c r="D12" s="90"/>
      <c r="E12" s="90"/>
      <c r="F12" s="90"/>
      <c r="G12" s="90"/>
      <c r="H12" s="90"/>
      <c r="I12" s="90"/>
      <c r="J12" s="90"/>
      <c r="K12" s="90"/>
      <c r="L12" s="91"/>
      <c r="M12" s="91"/>
    </row>
    <row r="13" spans="1:13" ht="78.75" customHeight="1" x14ac:dyDescent="0.2">
      <c r="A13" s="30" t="s">
        <v>129</v>
      </c>
      <c r="B13" s="161" t="s">
        <v>29</v>
      </c>
      <c r="C13" s="164" t="s">
        <v>30</v>
      </c>
      <c r="D13" s="59" t="s">
        <v>163</v>
      </c>
      <c r="E13" s="59" t="s">
        <v>165</v>
      </c>
      <c r="F13" s="59" t="s">
        <v>164</v>
      </c>
      <c r="G13" s="161" t="s">
        <v>31</v>
      </c>
      <c r="H13" s="161" t="s">
        <v>32</v>
      </c>
      <c r="I13" s="30" t="s">
        <v>130</v>
      </c>
      <c r="J13" s="161" t="s">
        <v>39</v>
      </c>
      <c r="K13" s="161" t="s">
        <v>0</v>
      </c>
    </row>
    <row r="14" spans="1:13" ht="30" x14ac:dyDescent="0.2">
      <c r="A14" s="18" t="s">
        <v>477</v>
      </c>
      <c r="B14" s="44" t="s">
        <v>903</v>
      </c>
      <c r="C14" s="210" t="s">
        <v>650</v>
      </c>
      <c r="D14" s="156">
        <v>8.7579999999999991</v>
      </c>
      <c r="E14" s="157">
        <v>1.821</v>
      </c>
      <c r="F14" s="158">
        <v>0.63400000000000001</v>
      </c>
      <c r="G14" s="49">
        <v>27.51</v>
      </c>
      <c r="H14" s="50"/>
      <c r="I14" s="50"/>
      <c r="J14" s="46"/>
      <c r="K14" s="47" t="s">
        <v>963</v>
      </c>
    </row>
    <row r="15" spans="1:13" ht="15" x14ac:dyDescent="0.2">
      <c r="A15" s="18" t="s">
        <v>478</v>
      </c>
      <c r="B15" s="44" t="s">
        <v>904</v>
      </c>
      <c r="C15" s="231">
        <v>2</v>
      </c>
      <c r="D15" s="156">
        <v>8.7579999999999991</v>
      </c>
      <c r="E15" s="157">
        <v>1.821</v>
      </c>
      <c r="F15" s="158">
        <v>0.63400000000000001</v>
      </c>
      <c r="G15" s="50"/>
      <c r="H15" s="50"/>
      <c r="I15" s="50"/>
      <c r="J15" s="46"/>
      <c r="K15" s="47"/>
    </row>
    <row r="16" spans="1:13" ht="30" x14ac:dyDescent="0.2">
      <c r="A16" s="18" t="s">
        <v>479</v>
      </c>
      <c r="B16" s="48" t="s">
        <v>905</v>
      </c>
      <c r="C16" s="191" t="s">
        <v>649</v>
      </c>
      <c r="D16" s="156">
        <v>10.050000000000001</v>
      </c>
      <c r="E16" s="157">
        <v>2.089</v>
      </c>
      <c r="F16" s="158">
        <v>0.72699999999999998</v>
      </c>
      <c r="G16" s="49">
        <v>10.37</v>
      </c>
      <c r="H16" s="50"/>
      <c r="I16" s="50"/>
      <c r="J16" s="46"/>
      <c r="K16" s="47" t="s">
        <v>964</v>
      </c>
    </row>
    <row r="17" spans="1:11" ht="30" x14ac:dyDescent="0.2">
      <c r="A17" s="18" t="s">
        <v>480</v>
      </c>
      <c r="B17" s="48" t="s">
        <v>906</v>
      </c>
      <c r="C17" s="191" t="s">
        <v>649</v>
      </c>
      <c r="D17" s="156">
        <v>10.050000000000001</v>
      </c>
      <c r="E17" s="157">
        <v>2.089</v>
      </c>
      <c r="F17" s="158">
        <v>0.72699999999999998</v>
      </c>
      <c r="G17" s="49">
        <v>13.38</v>
      </c>
      <c r="H17" s="50"/>
      <c r="I17" s="50"/>
      <c r="J17" s="46"/>
      <c r="K17" s="47"/>
    </row>
    <row r="18" spans="1:11" ht="30" x14ac:dyDescent="0.2">
      <c r="A18" s="18" t="s">
        <v>481</v>
      </c>
      <c r="B18" s="48" t="s">
        <v>907</v>
      </c>
      <c r="C18" s="191" t="s">
        <v>649</v>
      </c>
      <c r="D18" s="156">
        <v>10.050000000000001</v>
      </c>
      <c r="E18" s="157">
        <v>2.089</v>
      </c>
      <c r="F18" s="158">
        <v>0.72699999999999998</v>
      </c>
      <c r="G18" s="49">
        <v>28.17</v>
      </c>
      <c r="H18" s="50"/>
      <c r="I18" s="50"/>
      <c r="J18" s="46"/>
      <c r="K18" s="47"/>
    </row>
    <row r="19" spans="1:11" ht="30" x14ac:dyDescent="0.2">
      <c r="A19" s="18" t="s">
        <v>482</v>
      </c>
      <c r="B19" s="48" t="s">
        <v>908</v>
      </c>
      <c r="C19" s="191" t="s">
        <v>649</v>
      </c>
      <c r="D19" s="156">
        <v>10.050000000000001</v>
      </c>
      <c r="E19" s="157">
        <v>2.089</v>
      </c>
      <c r="F19" s="158">
        <v>0.72699999999999998</v>
      </c>
      <c r="G19" s="49">
        <v>54.3</v>
      </c>
      <c r="H19" s="50"/>
      <c r="I19" s="50"/>
      <c r="J19" s="46"/>
      <c r="K19" s="47"/>
    </row>
    <row r="20" spans="1:11" ht="30" x14ac:dyDescent="0.2">
      <c r="A20" s="18" t="s">
        <v>483</v>
      </c>
      <c r="B20" s="48" t="s">
        <v>909</v>
      </c>
      <c r="C20" s="191" t="s">
        <v>649</v>
      </c>
      <c r="D20" s="156">
        <v>10.050000000000001</v>
      </c>
      <c r="E20" s="157">
        <v>2.089</v>
      </c>
      <c r="F20" s="158">
        <v>0.72699999999999998</v>
      </c>
      <c r="G20" s="49">
        <v>154.1</v>
      </c>
      <c r="H20" s="50"/>
      <c r="I20" s="50"/>
      <c r="J20" s="46"/>
      <c r="K20" s="47"/>
    </row>
    <row r="21" spans="1:11" ht="32.25" customHeight="1" x14ac:dyDescent="0.2">
      <c r="A21" s="18" t="s">
        <v>146</v>
      </c>
      <c r="B21" s="44" t="s">
        <v>910</v>
      </c>
      <c r="C21" s="231">
        <v>4</v>
      </c>
      <c r="D21" s="156">
        <v>10.050000000000001</v>
      </c>
      <c r="E21" s="157">
        <v>2.089</v>
      </c>
      <c r="F21" s="158">
        <v>0.72699999999999998</v>
      </c>
      <c r="G21" s="50"/>
      <c r="H21" s="50"/>
      <c r="I21" s="50"/>
      <c r="J21" s="46"/>
      <c r="K21" s="47"/>
    </row>
    <row r="22" spans="1:11" ht="32.25" customHeight="1" x14ac:dyDescent="0.2">
      <c r="A22" s="18" t="s">
        <v>484</v>
      </c>
      <c r="B22" s="47" t="s">
        <v>911</v>
      </c>
      <c r="C22" s="205">
        <v>0</v>
      </c>
      <c r="D22" s="156">
        <v>7.2439999999999998</v>
      </c>
      <c r="E22" s="157">
        <v>1.466</v>
      </c>
      <c r="F22" s="158">
        <v>0.51400000000000001</v>
      </c>
      <c r="G22" s="49">
        <v>27.17</v>
      </c>
      <c r="H22" s="49">
        <v>5.45</v>
      </c>
      <c r="I22" s="155">
        <v>9.52</v>
      </c>
      <c r="J22" s="45">
        <v>0.28999999999999998</v>
      </c>
      <c r="K22" s="47" t="s">
        <v>965</v>
      </c>
    </row>
    <row r="23" spans="1:11" ht="32.25" customHeight="1" x14ac:dyDescent="0.2">
      <c r="A23" s="18" t="s">
        <v>485</v>
      </c>
      <c r="B23" s="47" t="s">
        <v>912</v>
      </c>
      <c r="C23" s="205">
        <v>0</v>
      </c>
      <c r="D23" s="156">
        <v>7.2439999999999998</v>
      </c>
      <c r="E23" s="157">
        <v>1.466</v>
      </c>
      <c r="F23" s="158">
        <v>0.51400000000000001</v>
      </c>
      <c r="G23" s="49">
        <v>253.33</v>
      </c>
      <c r="H23" s="49">
        <v>5.45</v>
      </c>
      <c r="I23" s="155">
        <v>9.52</v>
      </c>
      <c r="J23" s="45">
        <v>0.28999999999999998</v>
      </c>
      <c r="K23" s="47"/>
    </row>
    <row r="24" spans="1:11" ht="32.25" customHeight="1" x14ac:dyDescent="0.2">
      <c r="A24" s="18" t="s">
        <v>486</v>
      </c>
      <c r="B24" s="47" t="s">
        <v>913</v>
      </c>
      <c r="C24" s="205">
        <v>0</v>
      </c>
      <c r="D24" s="156">
        <v>7.2439999999999998</v>
      </c>
      <c r="E24" s="157">
        <v>1.466</v>
      </c>
      <c r="F24" s="158">
        <v>0.51400000000000001</v>
      </c>
      <c r="G24" s="49">
        <v>453.03</v>
      </c>
      <c r="H24" s="49">
        <v>5.45</v>
      </c>
      <c r="I24" s="155">
        <v>9.52</v>
      </c>
      <c r="J24" s="45">
        <v>0.28999999999999998</v>
      </c>
      <c r="K24" s="47"/>
    </row>
    <row r="25" spans="1:11" ht="32.25" customHeight="1" x14ac:dyDescent="0.2">
      <c r="A25" s="18" t="s">
        <v>487</v>
      </c>
      <c r="B25" s="47" t="s">
        <v>914</v>
      </c>
      <c r="C25" s="205">
        <v>0</v>
      </c>
      <c r="D25" s="156">
        <v>7.2439999999999998</v>
      </c>
      <c r="E25" s="157">
        <v>1.466</v>
      </c>
      <c r="F25" s="158">
        <v>0.51400000000000001</v>
      </c>
      <c r="G25" s="49">
        <v>736.93</v>
      </c>
      <c r="H25" s="49">
        <v>5.45</v>
      </c>
      <c r="I25" s="155">
        <v>9.52</v>
      </c>
      <c r="J25" s="45">
        <v>0.28999999999999998</v>
      </c>
      <c r="K25" s="47"/>
    </row>
    <row r="26" spans="1:11" ht="32.25" customHeight="1" x14ac:dyDescent="0.2">
      <c r="A26" s="18" t="s">
        <v>488</v>
      </c>
      <c r="B26" s="47" t="s">
        <v>915</v>
      </c>
      <c r="C26" s="205">
        <v>0</v>
      </c>
      <c r="D26" s="156">
        <v>7.2439999999999998</v>
      </c>
      <c r="E26" s="157">
        <v>1.466</v>
      </c>
      <c r="F26" s="158">
        <v>0.51400000000000001</v>
      </c>
      <c r="G26" s="49">
        <v>1686.66</v>
      </c>
      <c r="H26" s="49">
        <v>5.45</v>
      </c>
      <c r="I26" s="155">
        <v>9.52</v>
      </c>
      <c r="J26" s="45">
        <v>0.28999999999999998</v>
      </c>
      <c r="K26" s="47"/>
    </row>
    <row r="27" spans="1:11" ht="32.25" customHeight="1" x14ac:dyDescent="0.2">
      <c r="A27" s="18" t="s">
        <v>489</v>
      </c>
      <c r="B27" s="47" t="s">
        <v>916</v>
      </c>
      <c r="C27" s="205">
        <v>0</v>
      </c>
      <c r="D27" s="156">
        <v>3.7450000000000001</v>
      </c>
      <c r="E27" s="157">
        <v>0.67800000000000005</v>
      </c>
      <c r="F27" s="158">
        <v>0.246</v>
      </c>
      <c r="G27" s="49">
        <v>63.83</v>
      </c>
      <c r="H27" s="49">
        <v>8.6300000000000008</v>
      </c>
      <c r="I27" s="155">
        <v>11.68</v>
      </c>
      <c r="J27" s="45">
        <v>0.13700000000000001</v>
      </c>
      <c r="K27" s="47">
        <v>570</v>
      </c>
    </row>
    <row r="28" spans="1:11" ht="32.25" customHeight="1" x14ac:dyDescent="0.2">
      <c r="A28" s="18" t="s">
        <v>490</v>
      </c>
      <c r="B28" s="47" t="s">
        <v>917</v>
      </c>
      <c r="C28" s="205">
        <v>0</v>
      </c>
      <c r="D28" s="156">
        <v>3.7450000000000001</v>
      </c>
      <c r="E28" s="157">
        <v>0.67800000000000005</v>
      </c>
      <c r="F28" s="158">
        <v>0.246</v>
      </c>
      <c r="G28" s="49">
        <v>289.99</v>
      </c>
      <c r="H28" s="49">
        <v>8.6300000000000008</v>
      </c>
      <c r="I28" s="155">
        <v>11.68</v>
      </c>
      <c r="J28" s="45">
        <v>0.13700000000000001</v>
      </c>
      <c r="K28" s="47"/>
    </row>
    <row r="29" spans="1:11" ht="32.25" customHeight="1" x14ac:dyDescent="0.2">
      <c r="A29" s="18" t="s">
        <v>491</v>
      </c>
      <c r="B29" s="47" t="s">
        <v>918</v>
      </c>
      <c r="C29" s="205">
        <v>0</v>
      </c>
      <c r="D29" s="156">
        <v>3.7450000000000001</v>
      </c>
      <c r="E29" s="157">
        <v>0.67800000000000005</v>
      </c>
      <c r="F29" s="158">
        <v>0.246</v>
      </c>
      <c r="G29" s="49">
        <v>489.68</v>
      </c>
      <c r="H29" s="49">
        <v>8.6300000000000008</v>
      </c>
      <c r="I29" s="155">
        <v>11.68</v>
      </c>
      <c r="J29" s="45">
        <v>0.13700000000000001</v>
      </c>
      <c r="K29" s="47"/>
    </row>
    <row r="30" spans="1:11" ht="32.25" customHeight="1" x14ac:dyDescent="0.2">
      <c r="A30" s="18" t="s">
        <v>492</v>
      </c>
      <c r="B30" s="47" t="s">
        <v>919</v>
      </c>
      <c r="C30" s="205">
        <v>0</v>
      </c>
      <c r="D30" s="156">
        <v>3.7450000000000001</v>
      </c>
      <c r="E30" s="157">
        <v>0.67800000000000005</v>
      </c>
      <c r="F30" s="158">
        <v>0.246</v>
      </c>
      <c r="G30" s="49">
        <v>773.58</v>
      </c>
      <c r="H30" s="49">
        <v>8.6300000000000008</v>
      </c>
      <c r="I30" s="155">
        <v>11.68</v>
      </c>
      <c r="J30" s="45">
        <v>0.13700000000000001</v>
      </c>
      <c r="K30" s="47"/>
    </row>
    <row r="31" spans="1:11" ht="32.25" customHeight="1" x14ac:dyDescent="0.2">
      <c r="A31" s="18" t="s">
        <v>493</v>
      </c>
      <c r="B31" s="47" t="s">
        <v>920</v>
      </c>
      <c r="C31" s="205">
        <v>0</v>
      </c>
      <c r="D31" s="156">
        <v>3.7450000000000001</v>
      </c>
      <c r="E31" s="157">
        <v>0.67800000000000005</v>
      </c>
      <c r="F31" s="158">
        <v>0.246</v>
      </c>
      <c r="G31" s="49">
        <v>1723.31</v>
      </c>
      <c r="H31" s="49">
        <v>8.6300000000000008</v>
      </c>
      <c r="I31" s="155">
        <v>11.68</v>
      </c>
      <c r="J31" s="45">
        <v>0.13700000000000001</v>
      </c>
      <c r="K31" s="47"/>
    </row>
    <row r="32" spans="1:11" ht="32.25" customHeight="1" x14ac:dyDescent="0.2">
      <c r="A32" s="18" t="s">
        <v>494</v>
      </c>
      <c r="B32" s="47" t="s">
        <v>921</v>
      </c>
      <c r="C32" s="205">
        <v>0</v>
      </c>
      <c r="D32" s="156">
        <v>2.62</v>
      </c>
      <c r="E32" s="157">
        <v>0.45500000000000002</v>
      </c>
      <c r="F32" s="158">
        <v>0.17599999999999999</v>
      </c>
      <c r="G32" s="49">
        <v>322.11</v>
      </c>
      <c r="H32" s="49">
        <v>11.66</v>
      </c>
      <c r="I32" s="155">
        <v>13.57</v>
      </c>
      <c r="J32" s="45">
        <v>9.2999999999999999E-2</v>
      </c>
      <c r="K32" s="47" t="s">
        <v>966</v>
      </c>
    </row>
    <row r="33" spans="1:11" ht="32.25" customHeight="1" x14ac:dyDescent="0.2">
      <c r="A33" s="18" t="s">
        <v>495</v>
      </c>
      <c r="B33" s="47" t="s">
        <v>922</v>
      </c>
      <c r="C33" s="205">
        <v>0</v>
      </c>
      <c r="D33" s="156">
        <v>2.62</v>
      </c>
      <c r="E33" s="157">
        <v>0.45500000000000002</v>
      </c>
      <c r="F33" s="158">
        <v>0.17599999999999999</v>
      </c>
      <c r="G33" s="49">
        <v>741.62</v>
      </c>
      <c r="H33" s="49">
        <v>11.66</v>
      </c>
      <c r="I33" s="155">
        <v>13.57</v>
      </c>
      <c r="J33" s="45">
        <v>9.2999999999999999E-2</v>
      </c>
      <c r="K33" s="47"/>
    </row>
    <row r="34" spans="1:11" ht="32.25" customHeight="1" x14ac:dyDescent="0.2">
      <c r="A34" s="18" t="s">
        <v>496</v>
      </c>
      <c r="B34" s="47" t="s">
        <v>923</v>
      </c>
      <c r="C34" s="205">
        <v>0</v>
      </c>
      <c r="D34" s="156">
        <v>2.62</v>
      </c>
      <c r="E34" s="157">
        <v>0.45500000000000002</v>
      </c>
      <c r="F34" s="158">
        <v>0.17599999999999999</v>
      </c>
      <c r="G34" s="49">
        <v>3586.67</v>
      </c>
      <c r="H34" s="49">
        <v>11.66</v>
      </c>
      <c r="I34" s="155">
        <v>13.57</v>
      </c>
      <c r="J34" s="45">
        <v>9.2999999999999999E-2</v>
      </c>
      <c r="K34" s="47"/>
    </row>
    <row r="35" spans="1:11" ht="32.25" customHeight="1" x14ac:dyDescent="0.2">
      <c r="A35" s="18" t="s">
        <v>497</v>
      </c>
      <c r="B35" s="47" t="s">
        <v>924</v>
      </c>
      <c r="C35" s="205">
        <v>0</v>
      </c>
      <c r="D35" s="156">
        <v>2.62</v>
      </c>
      <c r="E35" s="157">
        <v>0.45500000000000002</v>
      </c>
      <c r="F35" s="158">
        <v>0.17599999999999999</v>
      </c>
      <c r="G35" s="49">
        <v>7343.92</v>
      </c>
      <c r="H35" s="49">
        <v>11.66</v>
      </c>
      <c r="I35" s="155">
        <v>13.57</v>
      </c>
      <c r="J35" s="45">
        <v>9.2999999999999999E-2</v>
      </c>
      <c r="K35" s="47"/>
    </row>
    <row r="36" spans="1:11" ht="32.25" customHeight="1" x14ac:dyDescent="0.2">
      <c r="A36" s="18" t="s">
        <v>498</v>
      </c>
      <c r="B36" s="47" t="s">
        <v>925</v>
      </c>
      <c r="C36" s="205">
        <v>0</v>
      </c>
      <c r="D36" s="156">
        <v>2.62</v>
      </c>
      <c r="E36" s="157">
        <v>0.45500000000000002</v>
      </c>
      <c r="F36" s="158">
        <v>0.17599999999999999</v>
      </c>
      <c r="G36" s="49">
        <v>15742.67</v>
      </c>
      <c r="H36" s="49">
        <v>11.66</v>
      </c>
      <c r="I36" s="155">
        <v>13.57</v>
      </c>
      <c r="J36" s="45">
        <v>9.2999999999999999E-2</v>
      </c>
      <c r="K36" s="47"/>
    </row>
    <row r="37" spans="1:11" ht="32.25" customHeight="1" x14ac:dyDescent="0.2">
      <c r="A37" s="18" t="s">
        <v>150</v>
      </c>
      <c r="B37" s="47" t="s">
        <v>926</v>
      </c>
      <c r="C37" s="205" t="s">
        <v>420</v>
      </c>
      <c r="D37" s="159">
        <v>17.414000000000001</v>
      </c>
      <c r="E37" s="160">
        <v>4.8899999999999997</v>
      </c>
      <c r="F37" s="158">
        <v>3.923</v>
      </c>
      <c r="G37" s="50"/>
      <c r="H37" s="50"/>
      <c r="I37" s="50"/>
      <c r="J37" s="46"/>
      <c r="K37" s="47" t="s">
        <v>967</v>
      </c>
    </row>
    <row r="38" spans="1:11" ht="27.75" customHeight="1" x14ac:dyDescent="0.2">
      <c r="A38" s="18" t="s">
        <v>151</v>
      </c>
      <c r="B38" s="48" t="s">
        <v>927</v>
      </c>
      <c r="C38" s="204">
        <v>0</v>
      </c>
      <c r="D38" s="156">
        <v>-6.77</v>
      </c>
      <c r="E38" s="157">
        <v>-1.407</v>
      </c>
      <c r="F38" s="158">
        <v>-0.49</v>
      </c>
      <c r="G38" s="49">
        <v>0</v>
      </c>
      <c r="H38" s="50"/>
      <c r="I38" s="50"/>
      <c r="J38" s="46"/>
      <c r="K38" s="47" t="s">
        <v>968</v>
      </c>
    </row>
    <row r="39" spans="1:11" ht="27.75" customHeight="1" x14ac:dyDescent="0.2">
      <c r="A39" s="18" t="s">
        <v>152</v>
      </c>
      <c r="B39" s="47" t="s">
        <v>928</v>
      </c>
      <c r="C39" s="205">
        <v>0</v>
      </c>
      <c r="D39" s="156">
        <v>-6.0629999999999997</v>
      </c>
      <c r="E39" s="157">
        <v>-1.246</v>
      </c>
      <c r="F39" s="158">
        <v>-0.435</v>
      </c>
      <c r="G39" s="49">
        <v>0</v>
      </c>
      <c r="H39" s="50"/>
      <c r="I39" s="50"/>
      <c r="J39" s="46"/>
      <c r="K39" s="47">
        <v>784</v>
      </c>
    </row>
    <row r="40" spans="1:11" ht="27.75" customHeight="1" x14ac:dyDescent="0.2">
      <c r="A40" s="18" t="s">
        <v>153</v>
      </c>
      <c r="B40" s="47" t="s">
        <v>929</v>
      </c>
      <c r="C40" s="205">
        <v>0</v>
      </c>
      <c r="D40" s="156">
        <v>-6.77</v>
      </c>
      <c r="E40" s="157">
        <v>-1.407</v>
      </c>
      <c r="F40" s="158">
        <v>-0.49</v>
      </c>
      <c r="G40" s="49">
        <v>0</v>
      </c>
      <c r="H40" s="50"/>
      <c r="I40" s="50"/>
      <c r="J40" s="45">
        <v>0.28399999999999997</v>
      </c>
      <c r="K40" s="47"/>
    </row>
    <row r="41" spans="1:11" ht="27.75" customHeight="1" x14ac:dyDescent="0.2">
      <c r="A41" s="18" t="s">
        <v>154</v>
      </c>
      <c r="B41" s="47" t="s">
        <v>930</v>
      </c>
      <c r="C41" s="205">
        <v>0</v>
      </c>
      <c r="D41" s="156">
        <v>-6.77</v>
      </c>
      <c r="E41" s="157">
        <v>-1.407</v>
      </c>
      <c r="F41" s="158">
        <v>-0.49</v>
      </c>
      <c r="G41" s="49">
        <v>0</v>
      </c>
      <c r="H41" s="50"/>
      <c r="I41" s="50"/>
      <c r="J41" s="46"/>
      <c r="K41" s="47"/>
    </row>
    <row r="42" spans="1:11" ht="27.75" customHeight="1" x14ac:dyDescent="0.2">
      <c r="A42" s="18" t="s">
        <v>155</v>
      </c>
      <c r="B42" s="47">
        <v>286</v>
      </c>
      <c r="C42" s="205">
        <v>0</v>
      </c>
      <c r="D42" s="156">
        <v>-6.0629999999999997</v>
      </c>
      <c r="E42" s="157">
        <v>-1.246</v>
      </c>
      <c r="F42" s="158">
        <v>-0.435</v>
      </c>
      <c r="G42" s="49">
        <v>0</v>
      </c>
      <c r="H42" s="50"/>
      <c r="I42" s="50"/>
      <c r="J42" s="45">
        <v>0.23799999999999999</v>
      </c>
      <c r="K42" s="47" t="s">
        <v>969</v>
      </c>
    </row>
    <row r="43" spans="1:11" ht="27.75" customHeight="1" x14ac:dyDescent="0.2">
      <c r="A43" s="18" t="s">
        <v>156</v>
      </c>
      <c r="B43" s="47">
        <v>296</v>
      </c>
      <c r="C43" s="205">
        <v>0</v>
      </c>
      <c r="D43" s="156">
        <v>-6.0629999999999997</v>
      </c>
      <c r="E43" s="157">
        <v>-1.246</v>
      </c>
      <c r="F43" s="158">
        <v>-0.435</v>
      </c>
      <c r="G43" s="49">
        <v>0</v>
      </c>
      <c r="H43" s="50"/>
      <c r="I43" s="50"/>
      <c r="J43" s="46"/>
      <c r="K43" s="47"/>
    </row>
    <row r="44" spans="1:11" ht="27.75" customHeight="1" x14ac:dyDescent="0.2">
      <c r="A44" s="18" t="s">
        <v>157</v>
      </c>
      <c r="B44" s="47">
        <v>386</v>
      </c>
      <c r="C44" s="205">
        <v>0</v>
      </c>
      <c r="D44" s="156">
        <v>-3.399</v>
      </c>
      <c r="E44" s="157">
        <v>-0.61499999999999999</v>
      </c>
      <c r="F44" s="158">
        <v>-0.224</v>
      </c>
      <c r="G44" s="49">
        <v>526.70000000000005</v>
      </c>
      <c r="H44" s="50"/>
      <c r="I44" s="50"/>
      <c r="J44" s="45">
        <v>0.216</v>
      </c>
      <c r="K44" s="47" t="s">
        <v>970</v>
      </c>
    </row>
    <row r="45" spans="1:11" ht="27.75" customHeight="1" x14ac:dyDescent="0.2">
      <c r="A45" s="18" t="s">
        <v>158</v>
      </c>
      <c r="B45" s="47">
        <v>406</v>
      </c>
      <c r="C45" s="205">
        <v>0</v>
      </c>
      <c r="D45" s="156">
        <v>-3.399</v>
      </c>
      <c r="E45" s="157">
        <v>-0.61499999999999999</v>
      </c>
      <c r="F45" s="158">
        <v>-0.224</v>
      </c>
      <c r="G45" s="49">
        <v>526.70000000000005</v>
      </c>
      <c r="H45" s="50"/>
      <c r="I45" s="50"/>
      <c r="J45" s="46"/>
      <c r="K45" s="47"/>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9AE1-FED8-4F31-BCAC-7645BA733D25}">
  <dimension ref="A1:P285"/>
  <sheetViews>
    <sheetView showGridLines="0" zoomScale="55" zoomScaleNormal="55" workbookViewId="0">
      <selection activeCell="A11" sqref="A11:XFD83"/>
    </sheetView>
  </sheetViews>
  <sheetFormatPr defaultRowHeight="12.75" x14ac:dyDescent="0.2"/>
  <cols>
    <col min="1" max="1" width="14.7109375" customWidth="1"/>
    <col min="2" max="2" width="15.7109375" customWidth="1"/>
    <col min="3" max="3" width="14.7109375" customWidth="1"/>
    <col min="4" max="4" width="15.7109375" customWidth="1"/>
    <col min="5" max="5" width="15" customWidth="1"/>
    <col min="6" max="13" width="17.28515625" customWidth="1"/>
  </cols>
  <sheetData>
    <row r="1" spans="1:16" ht="66.400000000000006" customHeight="1" x14ac:dyDescent="0.2">
      <c r="A1" s="55" t="s">
        <v>25</v>
      </c>
      <c r="B1" s="55"/>
      <c r="C1" s="261"/>
      <c r="D1" s="261"/>
      <c r="E1" s="56"/>
      <c r="F1" s="262" t="s">
        <v>37</v>
      </c>
      <c r="G1" s="262"/>
      <c r="H1" s="262"/>
      <c r="I1" s="262"/>
      <c r="J1" s="262"/>
      <c r="K1" s="262"/>
      <c r="L1" s="262"/>
      <c r="M1" s="262"/>
      <c r="N1" s="262"/>
      <c r="O1" s="262"/>
      <c r="P1" s="262"/>
    </row>
    <row r="2" spans="1:16" ht="25.5" customHeight="1" x14ac:dyDescent="0.2">
      <c r="A2" s="249" t="str">
        <f>Overview!B4&amp; " - Effective from "&amp;Overview!D4&amp;" - "&amp;Overview!E4&amp;" EDCM charges"</f>
        <v>Fulcrum Electricity Assets Ltd - Effective from 1 April 2022 - Final EDCM charges</v>
      </c>
      <c r="B2" s="249"/>
      <c r="C2" s="249"/>
      <c r="D2" s="249"/>
      <c r="E2" s="249"/>
      <c r="F2" s="249"/>
      <c r="G2" s="249"/>
      <c r="H2" s="249"/>
      <c r="I2" s="249"/>
      <c r="J2" s="249"/>
      <c r="K2" s="249"/>
      <c r="L2" s="249"/>
      <c r="M2" s="249"/>
      <c r="N2" s="249"/>
      <c r="O2" s="249"/>
      <c r="P2" s="249"/>
    </row>
    <row r="3" spans="1:16" ht="18" x14ac:dyDescent="0.2">
      <c r="A3" s="202"/>
      <c r="B3" s="202"/>
      <c r="C3" s="202"/>
      <c r="D3" s="202"/>
      <c r="E3" s="202"/>
      <c r="F3" s="202"/>
      <c r="G3" s="202"/>
      <c r="H3" s="202"/>
      <c r="I3" s="202"/>
      <c r="J3" s="202"/>
      <c r="K3" s="202"/>
      <c r="L3" s="202"/>
      <c r="M3" s="202"/>
      <c r="N3" s="202"/>
      <c r="O3" s="202"/>
      <c r="P3" s="202"/>
    </row>
    <row r="4" spans="1:16" ht="28.15" customHeight="1" x14ac:dyDescent="0.2">
      <c r="A4" s="249" t="s">
        <v>68</v>
      </c>
      <c r="B4" s="249"/>
      <c r="C4" s="249"/>
      <c r="D4" s="249"/>
      <c r="E4" s="249"/>
      <c r="F4" s="249"/>
      <c r="G4" s="202"/>
      <c r="H4" s="202"/>
      <c r="I4" s="202"/>
      <c r="J4" s="202"/>
      <c r="K4" s="202"/>
      <c r="L4" s="202"/>
      <c r="M4" s="202"/>
      <c r="N4" s="202"/>
      <c r="O4" s="202"/>
      <c r="P4" s="202"/>
    </row>
    <row r="5" spans="1:16" ht="28.15" customHeight="1" x14ac:dyDescent="0.2">
      <c r="A5" s="263" t="s">
        <v>18</v>
      </c>
      <c r="B5" s="264"/>
      <c r="C5" s="264"/>
      <c r="D5" s="265" t="s">
        <v>65</v>
      </c>
      <c r="E5" s="265"/>
      <c r="F5" s="265"/>
      <c r="G5" s="202"/>
      <c r="H5" s="202"/>
      <c r="I5" s="202"/>
      <c r="J5" s="202"/>
      <c r="K5" s="202"/>
      <c r="L5" s="202"/>
      <c r="M5" s="202"/>
      <c r="N5" s="202"/>
      <c r="O5" s="202"/>
      <c r="P5" s="202"/>
    </row>
    <row r="6" spans="1:16" ht="42.4" customHeight="1" x14ac:dyDescent="0.2">
      <c r="A6" s="255" t="s">
        <v>64</v>
      </c>
      <c r="B6" s="256"/>
      <c r="C6" s="257"/>
      <c r="D6" s="258" t="s">
        <v>872</v>
      </c>
      <c r="E6" s="259"/>
      <c r="F6" s="260"/>
      <c r="G6" s="202"/>
      <c r="H6" s="202"/>
      <c r="I6" s="202"/>
      <c r="J6" s="202"/>
      <c r="K6" s="202"/>
      <c r="L6" s="202"/>
      <c r="M6" s="202"/>
      <c r="N6" s="202"/>
      <c r="O6" s="202"/>
      <c r="P6" s="202"/>
    </row>
    <row r="7" spans="1:16" ht="36.4" customHeight="1" x14ac:dyDescent="0.2">
      <c r="A7" s="248" t="s">
        <v>19</v>
      </c>
      <c r="B7" s="248"/>
      <c r="C7" s="248"/>
      <c r="D7" s="244" t="s">
        <v>20</v>
      </c>
      <c r="E7" s="244"/>
      <c r="F7" s="244"/>
      <c r="G7" s="202"/>
      <c r="H7" s="202"/>
      <c r="I7" s="202"/>
      <c r="J7" s="202"/>
      <c r="K7" s="202"/>
      <c r="L7" s="202"/>
      <c r="M7" s="202"/>
      <c r="N7" s="202"/>
      <c r="O7" s="202"/>
      <c r="P7" s="202"/>
    </row>
    <row r="8" spans="1:16" ht="18" x14ac:dyDescent="0.2">
      <c r="A8" s="93"/>
      <c r="B8" s="93"/>
      <c r="C8" s="93"/>
      <c r="D8" s="93"/>
      <c r="E8" s="93"/>
      <c r="F8" s="93"/>
      <c r="G8" s="202"/>
      <c r="H8" s="202"/>
      <c r="I8" s="202"/>
      <c r="J8" s="202"/>
      <c r="K8" s="202"/>
      <c r="L8" s="202"/>
      <c r="M8" s="202"/>
      <c r="N8" s="202"/>
      <c r="O8" s="202"/>
      <c r="P8" s="202"/>
    </row>
    <row r="9" spans="1:16" ht="18" x14ac:dyDescent="0.2">
      <c r="A9" s="202"/>
      <c r="B9" s="202"/>
      <c r="C9" s="202"/>
      <c r="D9" s="202"/>
      <c r="E9" s="202"/>
      <c r="F9" s="202"/>
      <c r="G9" s="202"/>
      <c r="H9" s="202"/>
      <c r="I9" s="202"/>
      <c r="J9" s="202"/>
      <c r="K9" s="202"/>
      <c r="L9" s="202"/>
      <c r="M9" s="202"/>
      <c r="N9" s="202"/>
      <c r="O9" s="202"/>
      <c r="P9" s="202"/>
    </row>
    <row r="10" spans="1:16" ht="51" x14ac:dyDescent="0.2">
      <c r="A10" s="60" t="s">
        <v>891</v>
      </c>
      <c r="B10" s="59" t="s">
        <v>42</v>
      </c>
      <c r="C10" s="60" t="s">
        <v>892</v>
      </c>
      <c r="D10" s="59" t="s">
        <v>43</v>
      </c>
      <c r="E10" s="61" t="s">
        <v>898</v>
      </c>
      <c r="F10" s="62" t="s">
        <v>122</v>
      </c>
      <c r="G10" s="61" t="s">
        <v>58</v>
      </c>
      <c r="H10" s="61" t="s">
        <v>120</v>
      </c>
      <c r="I10" s="151" t="s">
        <v>131</v>
      </c>
      <c r="J10" s="62" t="s">
        <v>123</v>
      </c>
      <c r="K10" s="61" t="s">
        <v>59</v>
      </c>
      <c r="L10" s="61" t="s">
        <v>121</v>
      </c>
      <c r="M10" s="151" t="s">
        <v>132</v>
      </c>
      <c r="N10" s="57"/>
      <c r="O10" s="57"/>
      <c r="P10" s="57"/>
    </row>
    <row r="11" spans="1:16" x14ac:dyDescent="0.2">
      <c r="A11" s="105"/>
      <c r="B11" s="63"/>
      <c r="C11" s="105"/>
      <c r="D11" s="63"/>
      <c r="E11" s="224"/>
      <c r="F11" s="67"/>
      <c r="G11" s="68"/>
      <c r="H11" s="68"/>
      <c r="I11" s="68"/>
      <c r="J11" s="69"/>
      <c r="K11" s="70"/>
      <c r="L11" s="70"/>
      <c r="M11" s="70"/>
      <c r="N11" s="57"/>
      <c r="O11" s="57"/>
      <c r="P11" s="57"/>
    </row>
    <row r="12" spans="1:16" x14ac:dyDescent="0.2">
      <c r="A12" s="105"/>
      <c r="B12" s="63"/>
      <c r="C12" s="105"/>
      <c r="D12" s="63"/>
      <c r="E12" s="224"/>
      <c r="F12" s="67"/>
      <c r="G12" s="68"/>
      <c r="H12" s="68"/>
      <c r="I12" s="68"/>
      <c r="J12" s="69"/>
      <c r="K12" s="70"/>
      <c r="L12" s="70"/>
      <c r="M12" s="70"/>
      <c r="N12" s="57"/>
      <c r="O12" s="57"/>
      <c r="P12" s="57"/>
    </row>
    <row r="13" spans="1:16" x14ac:dyDescent="0.2">
      <c r="A13" s="105"/>
      <c r="B13" s="63"/>
      <c r="C13" s="105"/>
      <c r="D13" s="63"/>
      <c r="E13" s="224"/>
      <c r="F13" s="67"/>
      <c r="G13" s="68"/>
      <c r="H13" s="68"/>
      <c r="I13" s="68"/>
      <c r="J13" s="69"/>
      <c r="K13" s="70"/>
      <c r="L13" s="70"/>
      <c r="M13" s="70"/>
      <c r="N13" s="57"/>
      <c r="O13" s="57"/>
      <c r="P13" s="57"/>
    </row>
    <row r="14" spans="1:16" x14ac:dyDescent="0.2">
      <c r="A14" s="105"/>
      <c r="B14" s="63"/>
      <c r="C14" s="105"/>
      <c r="D14" s="63"/>
      <c r="E14" s="224"/>
      <c r="F14" s="67"/>
      <c r="G14" s="68"/>
      <c r="H14" s="68"/>
      <c r="I14" s="68"/>
      <c r="J14" s="69"/>
      <c r="K14" s="70"/>
      <c r="L14" s="70"/>
      <c r="M14" s="70"/>
      <c r="N14" s="57"/>
      <c r="O14" s="57"/>
      <c r="P14" s="57"/>
    </row>
    <row r="15" spans="1:16" x14ac:dyDescent="0.2">
      <c r="A15" s="105"/>
      <c r="B15" s="63"/>
      <c r="C15" s="105"/>
      <c r="D15" s="63"/>
      <c r="E15" s="224"/>
      <c r="F15" s="67"/>
      <c r="G15" s="68"/>
      <c r="H15" s="68"/>
      <c r="I15" s="68"/>
      <c r="J15" s="69"/>
      <c r="K15" s="70"/>
      <c r="L15" s="70"/>
      <c r="M15" s="70"/>
      <c r="N15" s="57"/>
      <c r="O15" s="57"/>
      <c r="P15" s="57"/>
    </row>
    <row r="16" spans="1:16" x14ac:dyDescent="0.2">
      <c r="A16" s="105"/>
      <c r="B16" s="63"/>
      <c r="C16" s="105"/>
      <c r="D16" s="63"/>
      <c r="E16" s="224"/>
      <c r="F16" s="67"/>
      <c r="G16" s="68"/>
      <c r="H16" s="68"/>
      <c r="I16" s="68"/>
      <c r="J16" s="69"/>
      <c r="K16" s="70"/>
      <c r="L16" s="70"/>
      <c r="M16" s="70"/>
      <c r="N16" s="57"/>
      <c r="O16" s="57"/>
      <c r="P16" s="57"/>
    </row>
    <row r="17" spans="1:16" x14ac:dyDescent="0.2">
      <c r="A17" s="105"/>
      <c r="B17" s="63"/>
      <c r="C17" s="105"/>
      <c r="D17" s="63"/>
      <c r="E17" s="224"/>
      <c r="F17" s="67"/>
      <c r="G17" s="68"/>
      <c r="H17" s="68"/>
      <c r="I17" s="68"/>
      <c r="J17" s="69"/>
      <c r="K17" s="70"/>
      <c r="L17" s="70"/>
      <c r="M17" s="70"/>
      <c r="N17" s="57"/>
      <c r="O17" s="57"/>
      <c r="P17" s="57"/>
    </row>
    <row r="18" spans="1:16" x14ac:dyDescent="0.2">
      <c r="A18" s="105"/>
      <c r="B18" s="63"/>
      <c r="C18" s="105"/>
      <c r="D18" s="63"/>
      <c r="E18" s="224"/>
      <c r="F18" s="67"/>
      <c r="G18" s="68"/>
      <c r="H18" s="68"/>
      <c r="I18" s="68"/>
      <c r="J18" s="69"/>
      <c r="K18" s="70"/>
      <c r="L18" s="70"/>
      <c r="M18" s="70"/>
      <c r="N18" s="57"/>
      <c r="O18" s="57"/>
      <c r="P18" s="57"/>
    </row>
    <row r="19" spans="1:16" x14ac:dyDescent="0.2">
      <c r="A19" s="105"/>
      <c r="B19" s="63"/>
      <c r="C19" s="105"/>
      <c r="D19" s="63"/>
      <c r="E19" s="224"/>
      <c r="F19" s="67"/>
      <c r="G19" s="68"/>
      <c r="H19" s="68"/>
      <c r="I19" s="68"/>
      <c r="J19" s="69"/>
      <c r="K19" s="70"/>
      <c r="L19" s="70"/>
      <c r="M19" s="70"/>
      <c r="N19" s="57"/>
      <c r="O19" s="57"/>
      <c r="P19" s="57"/>
    </row>
    <row r="20" spans="1:16" x14ac:dyDescent="0.2">
      <c r="A20" s="105"/>
      <c r="B20" s="63"/>
      <c r="C20" s="105"/>
      <c r="D20" s="63"/>
      <c r="E20" s="224"/>
      <c r="F20" s="67"/>
      <c r="G20" s="68"/>
      <c r="H20" s="68"/>
      <c r="I20" s="68"/>
      <c r="J20" s="69"/>
      <c r="K20" s="70"/>
      <c r="L20" s="70"/>
      <c r="M20" s="70"/>
      <c r="N20" s="57"/>
      <c r="O20" s="57"/>
      <c r="P20" s="57"/>
    </row>
    <row r="21" spans="1:16" x14ac:dyDescent="0.2">
      <c r="A21" s="105"/>
      <c r="B21" s="63"/>
      <c r="C21" s="105"/>
      <c r="D21" s="63"/>
      <c r="E21" s="224"/>
      <c r="F21" s="67"/>
      <c r="G21" s="68"/>
      <c r="H21" s="68"/>
      <c r="I21" s="68"/>
      <c r="J21" s="69"/>
      <c r="K21" s="70"/>
      <c r="L21" s="70"/>
      <c r="M21" s="70"/>
      <c r="N21" s="57"/>
      <c r="O21" s="57"/>
      <c r="P21" s="57"/>
    </row>
    <row r="22" spans="1:16" x14ac:dyDescent="0.2">
      <c r="A22" s="105"/>
      <c r="B22" s="63"/>
      <c r="C22" s="105"/>
      <c r="D22" s="63"/>
      <c r="E22" s="224"/>
      <c r="F22" s="67"/>
      <c r="G22" s="68"/>
      <c r="H22" s="68"/>
      <c r="I22" s="68"/>
      <c r="J22" s="69"/>
      <c r="K22" s="70"/>
      <c r="L22" s="70"/>
      <c r="M22" s="70"/>
      <c r="N22" s="57"/>
      <c r="O22" s="57"/>
      <c r="P22" s="57"/>
    </row>
    <row r="23" spans="1:16" x14ac:dyDescent="0.2">
      <c r="A23" s="105"/>
      <c r="B23" s="63"/>
      <c r="C23" s="105"/>
      <c r="D23" s="63"/>
      <c r="E23" s="224"/>
      <c r="F23" s="67"/>
      <c r="G23" s="68"/>
      <c r="H23" s="68"/>
      <c r="I23" s="68"/>
      <c r="J23" s="69"/>
      <c r="K23" s="70"/>
      <c r="L23" s="70"/>
      <c r="M23" s="70"/>
      <c r="N23" s="57"/>
      <c r="O23" s="57"/>
      <c r="P23" s="57"/>
    </row>
    <row r="24" spans="1:16" x14ac:dyDescent="0.2">
      <c r="A24" s="105"/>
      <c r="B24" s="63"/>
      <c r="C24" s="105"/>
      <c r="D24" s="63"/>
      <c r="E24" s="224"/>
      <c r="F24" s="67"/>
      <c r="G24" s="68"/>
      <c r="H24" s="68"/>
      <c r="I24" s="68"/>
      <c r="J24" s="69"/>
      <c r="K24" s="70"/>
      <c r="L24" s="70"/>
      <c r="M24" s="70"/>
      <c r="N24" s="57"/>
      <c r="O24" s="57"/>
      <c r="P24" s="57"/>
    </row>
    <row r="25" spans="1:16" x14ac:dyDescent="0.2">
      <c r="A25" s="105"/>
      <c r="B25" s="63"/>
      <c r="C25" s="105"/>
      <c r="D25" s="63"/>
      <c r="E25" s="224"/>
      <c r="F25" s="67"/>
      <c r="G25" s="68"/>
      <c r="H25" s="68"/>
      <c r="I25" s="68"/>
      <c r="J25" s="69"/>
      <c r="K25" s="70"/>
      <c r="L25" s="70"/>
      <c r="M25" s="70"/>
      <c r="N25" s="57"/>
      <c r="O25" s="57"/>
      <c r="P25" s="57"/>
    </row>
    <row r="26" spans="1:16" x14ac:dyDescent="0.2">
      <c r="A26" s="105"/>
      <c r="B26" s="63"/>
      <c r="C26" s="105"/>
      <c r="D26" s="63"/>
      <c r="E26" s="224"/>
      <c r="F26" s="67"/>
      <c r="G26" s="68"/>
      <c r="H26" s="68"/>
      <c r="I26" s="68"/>
      <c r="J26" s="69"/>
      <c r="K26" s="70"/>
      <c r="L26" s="70"/>
      <c r="M26" s="70"/>
      <c r="N26" s="57"/>
      <c r="O26" s="57"/>
      <c r="P26" s="57"/>
    </row>
    <row r="27" spans="1:16" x14ac:dyDescent="0.2">
      <c r="A27" s="105"/>
      <c r="B27" s="63"/>
      <c r="C27" s="105"/>
      <c r="D27" s="63"/>
      <c r="E27" s="224"/>
      <c r="F27" s="67"/>
      <c r="G27" s="68"/>
      <c r="H27" s="68"/>
      <c r="I27" s="68"/>
      <c r="J27" s="69"/>
      <c r="K27" s="70"/>
      <c r="L27" s="70"/>
      <c r="M27" s="70"/>
      <c r="N27" s="57"/>
      <c r="O27" s="57"/>
      <c r="P27" s="57"/>
    </row>
    <row r="28" spans="1:16" x14ac:dyDescent="0.2">
      <c r="A28" s="105"/>
      <c r="B28" s="63"/>
      <c r="C28" s="105"/>
      <c r="D28" s="63"/>
      <c r="E28" s="224"/>
      <c r="F28" s="67"/>
      <c r="G28" s="68"/>
      <c r="H28" s="68"/>
      <c r="I28" s="68"/>
      <c r="J28" s="69"/>
      <c r="K28" s="70"/>
      <c r="L28" s="70"/>
      <c r="M28" s="70"/>
      <c r="N28" s="57"/>
      <c r="O28" s="57"/>
      <c r="P28" s="57"/>
    </row>
    <row r="29" spans="1:16" x14ac:dyDescent="0.2">
      <c r="A29" s="105"/>
      <c r="B29" s="63"/>
      <c r="C29" s="105"/>
      <c r="D29" s="63"/>
      <c r="E29" s="224"/>
      <c r="F29" s="67"/>
      <c r="G29" s="68"/>
      <c r="H29" s="68"/>
      <c r="I29" s="68"/>
      <c r="J29" s="69"/>
      <c r="K29" s="70"/>
      <c r="L29" s="70"/>
      <c r="M29" s="70"/>
      <c r="N29" s="57"/>
      <c r="O29" s="57"/>
      <c r="P29" s="57"/>
    </row>
    <row r="30" spans="1:16" x14ac:dyDescent="0.2">
      <c r="A30" s="105"/>
      <c r="B30" s="63"/>
      <c r="C30" s="105"/>
      <c r="D30" s="63"/>
      <c r="E30" s="224"/>
      <c r="F30" s="67"/>
      <c r="G30" s="68"/>
      <c r="H30" s="68"/>
      <c r="I30" s="68"/>
      <c r="J30" s="69"/>
      <c r="K30" s="70"/>
      <c r="L30" s="70"/>
      <c r="M30" s="70"/>
      <c r="N30" s="57"/>
      <c r="O30" s="57"/>
      <c r="P30" s="57"/>
    </row>
    <row r="31" spans="1:16" x14ac:dyDescent="0.2">
      <c r="A31" s="105"/>
      <c r="B31" s="63"/>
      <c r="C31" s="105"/>
      <c r="D31" s="63"/>
      <c r="E31" s="224"/>
      <c r="F31" s="67"/>
      <c r="G31" s="68"/>
      <c r="H31" s="68"/>
      <c r="I31" s="68"/>
      <c r="J31" s="69"/>
      <c r="K31" s="70"/>
      <c r="L31" s="70"/>
      <c r="M31" s="70"/>
      <c r="N31" s="57"/>
      <c r="O31" s="57"/>
      <c r="P31" s="57"/>
    </row>
    <row r="32" spans="1:16" x14ac:dyDescent="0.2">
      <c r="A32" s="105"/>
      <c r="B32" s="63"/>
      <c r="C32" s="105"/>
      <c r="D32" s="63"/>
      <c r="E32" s="224"/>
      <c r="F32" s="67"/>
      <c r="G32" s="68"/>
      <c r="H32" s="68"/>
      <c r="I32" s="68"/>
      <c r="J32" s="69"/>
      <c r="K32" s="70"/>
      <c r="L32" s="70"/>
      <c r="M32" s="70"/>
      <c r="N32" s="57"/>
      <c r="O32" s="57"/>
      <c r="P32" s="57"/>
    </row>
    <row r="33" spans="1:16" x14ac:dyDescent="0.2">
      <c r="A33" s="105"/>
      <c r="B33" s="63"/>
      <c r="C33" s="105"/>
      <c r="D33" s="63"/>
      <c r="E33" s="224"/>
      <c r="F33" s="67"/>
      <c r="G33" s="68"/>
      <c r="H33" s="68"/>
      <c r="I33" s="68"/>
      <c r="J33" s="69"/>
      <c r="K33" s="70"/>
      <c r="L33" s="70"/>
      <c r="M33" s="70"/>
      <c r="N33" s="57"/>
      <c r="O33" s="57"/>
      <c r="P33" s="57"/>
    </row>
    <row r="34" spans="1:16" x14ac:dyDescent="0.2">
      <c r="A34" s="105"/>
      <c r="B34" s="63"/>
      <c r="C34" s="105"/>
      <c r="D34" s="63"/>
      <c r="E34" s="224"/>
      <c r="F34" s="67"/>
      <c r="G34" s="68"/>
      <c r="H34" s="68"/>
      <c r="I34" s="68"/>
      <c r="J34" s="69"/>
      <c r="K34" s="70"/>
      <c r="L34" s="70"/>
      <c r="M34" s="70"/>
      <c r="N34" s="57"/>
      <c r="O34" s="57"/>
      <c r="P34" s="57"/>
    </row>
    <row r="35" spans="1:16" x14ac:dyDescent="0.2">
      <c r="A35" s="105"/>
      <c r="B35" s="63"/>
      <c r="C35" s="105"/>
      <c r="D35" s="63"/>
      <c r="E35" s="224"/>
      <c r="F35" s="67"/>
      <c r="G35" s="68"/>
      <c r="H35" s="68"/>
      <c r="I35" s="68"/>
      <c r="J35" s="69"/>
      <c r="K35" s="70"/>
      <c r="L35" s="70"/>
      <c r="M35" s="70"/>
      <c r="N35" s="57"/>
      <c r="O35" s="57"/>
      <c r="P35" s="57"/>
    </row>
    <row r="36" spans="1:16" x14ac:dyDescent="0.2">
      <c r="A36" s="105"/>
      <c r="B36" s="63"/>
      <c r="C36" s="105"/>
      <c r="D36" s="63"/>
      <c r="E36" s="224"/>
      <c r="F36" s="67"/>
      <c r="G36" s="68"/>
      <c r="H36" s="68"/>
      <c r="I36" s="68"/>
      <c r="J36" s="69"/>
      <c r="K36" s="70"/>
      <c r="L36" s="70"/>
      <c r="M36" s="70"/>
      <c r="N36" s="57"/>
      <c r="O36" s="57"/>
      <c r="P36" s="57"/>
    </row>
    <row r="37" spans="1:16" x14ac:dyDescent="0.2">
      <c r="A37" s="105"/>
      <c r="B37" s="63"/>
      <c r="C37" s="105"/>
      <c r="D37" s="63"/>
      <c r="E37" s="224"/>
      <c r="F37" s="67"/>
      <c r="G37" s="68"/>
      <c r="H37" s="68"/>
      <c r="I37" s="68"/>
      <c r="J37" s="69"/>
      <c r="K37" s="70"/>
      <c r="L37" s="70"/>
      <c r="M37" s="70"/>
      <c r="N37" s="57"/>
      <c r="O37" s="57"/>
      <c r="P37" s="57"/>
    </row>
    <row r="38" spans="1:16" x14ac:dyDescent="0.2">
      <c r="A38" s="105"/>
      <c r="B38" s="63"/>
      <c r="C38" s="105"/>
      <c r="D38" s="63"/>
      <c r="E38" s="224"/>
      <c r="F38" s="67"/>
      <c r="G38" s="68"/>
      <c r="H38" s="68"/>
      <c r="I38" s="68"/>
      <c r="J38" s="69"/>
      <c r="K38" s="70"/>
      <c r="L38" s="70"/>
      <c r="M38" s="70"/>
      <c r="N38" s="57"/>
      <c r="O38" s="57"/>
      <c r="P38" s="57"/>
    </row>
    <row r="39" spans="1:16" x14ac:dyDescent="0.2">
      <c r="A39" s="105"/>
      <c r="B39" s="63"/>
      <c r="C39" s="105"/>
      <c r="D39" s="63"/>
      <c r="E39" s="224"/>
      <c r="F39" s="67"/>
      <c r="G39" s="68"/>
      <c r="H39" s="68"/>
      <c r="I39" s="68"/>
      <c r="J39" s="69"/>
      <c r="K39" s="70"/>
      <c r="L39" s="70"/>
      <c r="M39" s="70"/>
      <c r="N39" s="57"/>
      <c r="O39" s="57"/>
      <c r="P39" s="57"/>
    </row>
    <row r="40" spans="1:16" x14ac:dyDescent="0.2">
      <c r="A40" s="105"/>
      <c r="B40" s="63"/>
      <c r="C40" s="105"/>
      <c r="D40" s="63"/>
      <c r="E40" s="224"/>
      <c r="F40" s="67"/>
      <c r="G40" s="68"/>
      <c r="H40" s="68"/>
      <c r="I40" s="68"/>
      <c r="J40" s="69"/>
      <c r="K40" s="70"/>
      <c r="L40" s="70"/>
      <c r="M40" s="70"/>
      <c r="N40" s="57"/>
      <c r="O40" s="57"/>
      <c r="P40" s="57"/>
    </row>
    <row r="41" spans="1:16" x14ac:dyDescent="0.2">
      <c r="A41" s="105"/>
      <c r="B41" s="63"/>
      <c r="C41" s="105"/>
      <c r="D41" s="63"/>
      <c r="E41" s="224"/>
      <c r="F41" s="67"/>
      <c r="G41" s="68"/>
      <c r="H41" s="68"/>
      <c r="I41" s="68"/>
      <c r="J41" s="69"/>
      <c r="K41" s="70"/>
      <c r="L41" s="70"/>
      <c r="M41" s="70"/>
      <c r="N41" s="57"/>
      <c r="O41" s="57"/>
      <c r="P41" s="57"/>
    </row>
    <row r="42" spans="1:16" x14ac:dyDescent="0.2">
      <c r="A42" s="105"/>
      <c r="B42" s="63"/>
      <c r="C42" s="105"/>
      <c r="D42" s="63"/>
      <c r="E42" s="224"/>
      <c r="F42" s="67"/>
      <c r="G42" s="68"/>
      <c r="H42" s="68"/>
      <c r="I42" s="68"/>
      <c r="J42" s="69"/>
      <c r="K42" s="70"/>
      <c r="L42" s="70"/>
      <c r="M42" s="70"/>
      <c r="N42" s="57"/>
      <c r="O42" s="57"/>
      <c r="P42" s="57"/>
    </row>
    <row r="43" spans="1:16" x14ac:dyDescent="0.2">
      <c r="A43" s="105"/>
      <c r="B43" s="63"/>
      <c r="C43" s="105"/>
      <c r="D43" s="63"/>
      <c r="E43" s="224"/>
      <c r="F43" s="67"/>
      <c r="G43" s="68"/>
      <c r="H43" s="68"/>
      <c r="I43" s="68"/>
      <c r="J43" s="69"/>
      <c r="K43" s="70"/>
      <c r="L43" s="70"/>
      <c r="M43" s="70"/>
      <c r="N43" s="57"/>
      <c r="O43" s="57"/>
      <c r="P43" s="57"/>
    </row>
    <row r="44" spans="1:16" x14ac:dyDescent="0.2">
      <c r="A44" s="105"/>
      <c r="B44" s="63"/>
      <c r="C44" s="105"/>
      <c r="D44" s="63"/>
      <c r="E44" s="224"/>
      <c r="F44" s="67"/>
      <c r="G44" s="68"/>
      <c r="H44" s="68"/>
      <c r="I44" s="68"/>
      <c r="J44" s="69"/>
      <c r="K44" s="70"/>
      <c r="L44" s="70"/>
      <c r="M44" s="70"/>
      <c r="N44" s="57"/>
      <c r="O44" s="57"/>
      <c r="P44" s="57"/>
    </row>
    <row r="45" spans="1:16" x14ac:dyDescent="0.2">
      <c r="A45" s="105"/>
      <c r="B45" s="63"/>
      <c r="C45" s="105"/>
      <c r="D45" s="63"/>
      <c r="E45" s="224"/>
      <c r="F45" s="67"/>
      <c r="G45" s="68"/>
      <c r="H45" s="68"/>
      <c r="I45" s="68"/>
      <c r="J45" s="69"/>
      <c r="K45" s="70"/>
      <c r="L45" s="70"/>
      <c r="M45" s="70"/>
      <c r="N45" s="57"/>
      <c r="O45" s="57"/>
      <c r="P45" s="57"/>
    </row>
    <row r="46" spans="1:16" x14ac:dyDescent="0.2">
      <c r="A46" s="105"/>
      <c r="B46" s="63"/>
      <c r="C46" s="105"/>
      <c r="D46" s="63"/>
      <c r="E46" s="224"/>
      <c r="F46" s="67"/>
      <c r="G46" s="68"/>
      <c r="H46" s="68"/>
      <c r="I46" s="68"/>
      <c r="J46" s="69"/>
      <c r="K46" s="70"/>
      <c r="L46" s="70"/>
      <c r="M46" s="70"/>
      <c r="N46" s="57"/>
      <c r="O46" s="57"/>
      <c r="P46" s="57"/>
    </row>
    <row r="47" spans="1:16" x14ac:dyDescent="0.2">
      <c r="A47" s="105"/>
      <c r="B47" s="63"/>
      <c r="C47" s="105"/>
      <c r="D47" s="63"/>
      <c r="E47" s="224"/>
      <c r="F47" s="67"/>
      <c r="G47" s="68"/>
      <c r="H47" s="68"/>
      <c r="I47" s="68"/>
      <c r="J47" s="69"/>
      <c r="K47" s="70"/>
      <c r="L47" s="70"/>
      <c r="M47" s="70"/>
      <c r="N47" s="57"/>
      <c r="O47" s="57"/>
      <c r="P47" s="57"/>
    </row>
    <row r="48" spans="1:16" x14ac:dyDescent="0.2">
      <c r="A48" s="105"/>
      <c r="B48" s="63"/>
      <c r="C48" s="105"/>
      <c r="D48" s="63"/>
      <c r="E48" s="224"/>
      <c r="F48" s="67"/>
      <c r="G48" s="68"/>
      <c r="H48" s="68"/>
      <c r="I48" s="68"/>
      <c r="J48" s="69"/>
      <c r="K48" s="70"/>
      <c r="L48" s="70"/>
      <c r="M48" s="70"/>
      <c r="N48" s="57"/>
      <c r="O48" s="57"/>
      <c r="P48" s="57"/>
    </row>
    <row r="49" spans="1:16" x14ac:dyDescent="0.2">
      <c r="A49" s="105"/>
      <c r="B49" s="63"/>
      <c r="C49" s="105"/>
      <c r="D49" s="63"/>
      <c r="E49" s="224"/>
      <c r="F49" s="67"/>
      <c r="G49" s="68"/>
      <c r="H49" s="68"/>
      <c r="I49" s="68"/>
      <c r="J49" s="69"/>
      <c r="K49" s="70"/>
      <c r="L49" s="70"/>
      <c r="M49" s="70"/>
      <c r="N49" s="57"/>
      <c r="O49" s="57"/>
      <c r="P49" s="57"/>
    </row>
    <row r="50" spans="1:16" x14ac:dyDescent="0.2">
      <c r="A50" s="105"/>
      <c r="B50" s="63"/>
      <c r="C50" s="105"/>
      <c r="D50" s="63"/>
      <c r="E50" s="224"/>
      <c r="F50" s="67"/>
      <c r="G50" s="68"/>
      <c r="H50" s="68"/>
      <c r="I50" s="68"/>
      <c r="J50" s="69"/>
      <c r="K50" s="70"/>
      <c r="L50" s="70"/>
      <c r="M50" s="70"/>
      <c r="N50" s="57"/>
      <c r="O50" s="57"/>
      <c r="P50" s="57"/>
    </row>
    <row r="51" spans="1:16" x14ac:dyDescent="0.2">
      <c r="A51" s="105"/>
      <c r="B51" s="63"/>
      <c r="C51" s="105"/>
      <c r="D51" s="63"/>
      <c r="E51" s="224"/>
      <c r="F51" s="67"/>
      <c r="G51" s="68"/>
      <c r="H51" s="68"/>
      <c r="I51" s="68"/>
      <c r="J51" s="69"/>
      <c r="K51" s="70"/>
      <c r="L51" s="70"/>
      <c r="M51" s="70"/>
      <c r="N51" s="57"/>
      <c r="O51" s="57"/>
      <c r="P51" s="57"/>
    </row>
    <row r="52" spans="1:16" x14ac:dyDescent="0.2">
      <c r="A52" s="105"/>
      <c r="B52" s="63"/>
      <c r="C52" s="105"/>
      <c r="D52" s="63"/>
      <c r="E52" s="224"/>
      <c r="F52" s="67"/>
      <c r="G52" s="68"/>
      <c r="H52" s="68"/>
      <c r="I52" s="68"/>
      <c r="J52" s="69"/>
      <c r="K52" s="70"/>
      <c r="L52" s="70"/>
      <c r="M52" s="70"/>
      <c r="N52" s="57"/>
      <c r="O52" s="57"/>
      <c r="P52" s="57"/>
    </row>
    <row r="53" spans="1:16" x14ac:dyDescent="0.2">
      <c r="A53" s="105"/>
      <c r="B53" s="63"/>
      <c r="C53" s="105"/>
      <c r="D53" s="63"/>
      <c r="E53" s="224"/>
      <c r="F53" s="67"/>
      <c r="G53" s="68"/>
      <c r="H53" s="68"/>
      <c r="I53" s="68"/>
      <c r="J53" s="69"/>
      <c r="K53" s="70"/>
      <c r="L53" s="70"/>
      <c r="M53" s="70"/>
      <c r="N53" s="57"/>
      <c r="O53" s="57"/>
      <c r="P53" s="57"/>
    </row>
    <row r="54" spans="1:16" x14ac:dyDescent="0.2">
      <c r="A54" s="105"/>
      <c r="B54" s="63"/>
      <c r="C54" s="105"/>
      <c r="D54" s="63"/>
      <c r="E54" s="224"/>
      <c r="F54" s="67"/>
      <c r="G54" s="68"/>
      <c r="H54" s="68"/>
      <c r="I54" s="68"/>
      <c r="J54" s="69"/>
      <c r="K54" s="70"/>
      <c r="L54" s="70"/>
      <c r="M54" s="70"/>
      <c r="N54" s="57"/>
      <c r="O54" s="57"/>
      <c r="P54" s="57"/>
    </row>
    <row r="55" spans="1:16" x14ac:dyDescent="0.2">
      <c r="A55" s="105"/>
      <c r="B55" s="63"/>
      <c r="C55" s="105"/>
      <c r="D55" s="63"/>
      <c r="E55" s="224"/>
      <c r="F55" s="67"/>
      <c r="G55" s="68"/>
      <c r="H55" s="68"/>
      <c r="I55" s="68"/>
      <c r="J55" s="69"/>
      <c r="K55" s="70"/>
      <c r="L55" s="70"/>
      <c r="M55" s="70"/>
      <c r="N55" s="57"/>
      <c r="O55" s="57"/>
      <c r="P55" s="57"/>
    </row>
    <row r="56" spans="1:16" x14ac:dyDescent="0.2">
      <c r="A56" s="105"/>
      <c r="B56" s="63"/>
      <c r="C56" s="105"/>
      <c r="D56" s="63"/>
      <c r="E56" s="224"/>
      <c r="F56" s="67"/>
      <c r="G56" s="68"/>
      <c r="H56" s="68"/>
      <c r="I56" s="68"/>
      <c r="J56" s="69"/>
      <c r="K56" s="70"/>
      <c r="L56" s="70"/>
      <c r="M56" s="70"/>
      <c r="N56" s="57"/>
      <c r="O56" s="57"/>
      <c r="P56" s="57"/>
    </row>
    <row r="57" spans="1:16" x14ac:dyDescent="0.2">
      <c r="A57" s="105"/>
      <c r="B57" s="63"/>
      <c r="C57" s="105"/>
      <c r="D57" s="63"/>
      <c r="E57" s="224"/>
      <c r="F57" s="67"/>
      <c r="G57" s="68"/>
      <c r="H57" s="68"/>
      <c r="I57" s="68"/>
      <c r="J57" s="69"/>
      <c r="K57" s="70"/>
      <c r="L57" s="70"/>
      <c r="M57" s="70"/>
      <c r="N57" s="57"/>
      <c r="O57" s="57"/>
      <c r="P57" s="57"/>
    </row>
    <row r="58" spans="1:16" x14ac:dyDescent="0.2">
      <c r="A58" s="105"/>
      <c r="B58" s="63"/>
      <c r="C58" s="105"/>
      <c r="D58" s="63"/>
      <c r="E58" s="224"/>
      <c r="F58" s="67"/>
      <c r="G58" s="68"/>
      <c r="H58" s="68"/>
      <c r="I58" s="68"/>
      <c r="J58" s="69"/>
      <c r="K58" s="70"/>
      <c r="L58" s="70"/>
      <c r="M58" s="70"/>
      <c r="N58" s="57"/>
      <c r="O58" s="57"/>
      <c r="P58" s="57"/>
    </row>
    <row r="59" spans="1:16" x14ac:dyDescent="0.2">
      <c r="A59" s="105"/>
      <c r="B59" s="63"/>
      <c r="C59" s="105"/>
      <c r="D59" s="63"/>
      <c r="E59" s="224"/>
      <c r="F59" s="67"/>
      <c r="G59" s="68"/>
      <c r="H59" s="68"/>
      <c r="I59" s="68"/>
      <c r="J59" s="69"/>
      <c r="K59" s="70"/>
      <c r="L59" s="70"/>
      <c r="M59" s="70"/>
      <c r="N59" s="57"/>
      <c r="O59" s="57"/>
      <c r="P59" s="57"/>
    </row>
    <row r="60" spans="1:16" x14ac:dyDescent="0.2">
      <c r="A60" s="105"/>
      <c r="B60" s="63"/>
      <c r="C60" s="105"/>
      <c r="D60" s="63"/>
      <c r="E60" s="224"/>
      <c r="F60" s="67"/>
      <c r="G60" s="68"/>
      <c r="H60" s="68"/>
      <c r="I60" s="68"/>
      <c r="J60" s="69"/>
      <c r="K60" s="70"/>
      <c r="L60" s="70"/>
      <c r="M60" s="70"/>
      <c r="N60" s="57"/>
      <c r="O60" s="57"/>
      <c r="P60" s="57"/>
    </row>
    <row r="61" spans="1:16" x14ac:dyDescent="0.2">
      <c r="A61" s="105"/>
      <c r="B61" s="63"/>
      <c r="C61" s="105"/>
      <c r="D61" s="63"/>
      <c r="E61" s="224"/>
      <c r="F61" s="67"/>
      <c r="G61" s="68"/>
      <c r="H61" s="68"/>
      <c r="I61" s="68"/>
      <c r="J61" s="69"/>
      <c r="K61" s="70"/>
      <c r="L61" s="70"/>
      <c r="M61" s="70"/>
      <c r="N61" s="57"/>
      <c r="O61" s="57"/>
      <c r="P61" s="57"/>
    </row>
    <row r="62" spans="1:16" x14ac:dyDescent="0.2">
      <c r="A62" s="105"/>
      <c r="B62" s="63"/>
      <c r="C62" s="105"/>
      <c r="D62" s="63"/>
      <c r="E62" s="224"/>
      <c r="F62" s="67"/>
      <c r="G62" s="68"/>
      <c r="H62" s="68"/>
      <c r="I62" s="68"/>
      <c r="J62" s="69"/>
      <c r="K62" s="70"/>
      <c r="L62" s="70"/>
      <c r="M62" s="70"/>
      <c r="N62" s="57"/>
      <c r="O62" s="57"/>
      <c r="P62" s="57"/>
    </row>
    <row r="63" spans="1:16" x14ac:dyDescent="0.2">
      <c r="A63" s="105"/>
      <c r="B63" s="63"/>
      <c r="C63" s="105"/>
      <c r="D63" s="63"/>
      <c r="E63" s="224"/>
      <c r="F63" s="67"/>
      <c r="G63" s="68"/>
      <c r="H63" s="68"/>
      <c r="I63" s="68"/>
      <c r="J63" s="69"/>
      <c r="K63" s="70"/>
      <c r="L63" s="70"/>
      <c r="M63" s="70"/>
      <c r="N63" s="57"/>
      <c r="O63" s="57"/>
      <c r="P63" s="57"/>
    </row>
    <row r="64" spans="1:16" x14ac:dyDescent="0.2">
      <c r="A64" s="105"/>
      <c r="B64" s="63"/>
      <c r="C64" s="105"/>
      <c r="D64" s="63"/>
      <c r="E64" s="224"/>
      <c r="F64" s="67"/>
      <c r="G64" s="68"/>
      <c r="H64" s="68"/>
      <c r="I64" s="68"/>
      <c r="J64" s="69"/>
      <c r="K64" s="70"/>
      <c r="L64" s="70"/>
      <c r="M64" s="70"/>
      <c r="N64" s="57"/>
      <c r="O64" s="57"/>
      <c r="P64" s="57"/>
    </row>
    <row r="65" spans="1:16" x14ac:dyDescent="0.2">
      <c r="A65" s="105"/>
      <c r="B65" s="63"/>
      <c r="C65" s="105"/>
      <c r="D65" s="63"/>
      <c r="E65" s="224"/>
      <c r="F65" s="67"/>
      <c r="G65" s="68"/>
      <c r="H65" s="68"/>
      <c r="I65" s="68"/>
      <c r="J65" s="69"/>
      <c r="K65" s="70"/>
      <c r="L65" s="70"/>
      <c r="M65" s="70"/>
      <c r="N65" s="57"/>
      <c r="O65" s="57"/>
      <c r="P65" s="57"/>
    </row>
    <row r="66" spans="1:16" x14ac:dyDescent="0.2">
      <c r="A66" s="105"/>
      <c r="B66" s="63"/>
      <c r="C66" s="105"/>
      <c r="D66" s="63"/>
      <c r="E66" s="224"/>
      <c r="F66" s="67"/>
      <c r="G66" s="68"/>
      <c r="H66" s="68"/>
      <c r="I66" s="68"/>
      <c r="J66" s="69"/>
      <c r="K66" s="70"/>
      <c r="L66" s="70"/>
      <c r="M66" s="70"/>
      <c r="N66" s="57"/>
      <c r="O66" s="57"/>
      <c r="P66" s="57"/>
    </row>
    <row r="67" spans="1:16" x14ac:dyDescent="0.2">
      <c r="A67" s="105"/>
      <c r="B67" s="63"/>
      <c r="C67" s="105"/>
      <c r="D67" s="63"/>
      <c r="E67" s="224"/>
      <c r="F67" s="67"/>
      <c r="G67" s="68"/>
      <c r="H67" s="68"/>
      <c r="I67" s="68"/>
      <c r="J67" s="69"/>
      <c r="K67" s="70"/>
      <c r="L67" s="70"/>
      <c r="M67" s="70"/>
      <c r="N67" s="57"/>
      <c r="O67" s="57"/>
      <c r="P67" s="57"/>
    </row>
    <row r="68" spans="1:16" x14ac:dyDescent="0.2">
      <c r="A68" s="105"/>
      <c r="B68" s="63"/>
      <c r="C68" s="105"/>
      <c r="D68" s="63"/>
      <c r="E68" s="224"/>
      <c r="F68" s="67"/>
      <c r="G68" s="68"/>
      <c r="H68" s="68"/>
      <c r="I68" s="68"/>
      <c r="J68" s="69"/>
      <c r="K68" s="70"/>
      <c r="L68" s="70"/>
      <c r="M68" s="70"/>
      <c r="N68" s="57"/>
      <c r="O68" s="57"/>
      <c r="P68" s="57"/>
    </row>
    <row r="69" spans="1:16" x14ac:dyDescent="0.2">
      <c r="A69" s="105"/>
      <c r="B69" s="63"/>
      <c r="C69" s="105"/>
      <c r="D69" s="63"/>
      <c r="E69" s="224"/>
      <c r="F69" s="67"/>
      <c r="G69" s="68"/>
      <c r="H69" s="68"/>
      <c r="I69" s="68"/>
      <c r="J69" s="69"/>
      <c r="K69" s="70"/>
      <c r="L69" s="70"/>
      <c r="M69" s="70"/>
      <c r="N69" s="57"/>
      <c r="O69" s="57"/>
      <c r="P69" s="57"/>
    </row>
    <row r="70" spans="1:16" x14ac:dyDescent="0.2">
      <c r="A70" s="105"/>
      <c r="B70" s="63"/>
      <c r="C70" s="105"/>
      <c r="D70" s="63"/>
      <c r="E70" s="224"/>
      <c r="F70" s="67"/>
      <c r="G70" s="68"/>
      <c r="H70" s="68"/>
      <c r="I70" s="68"/>
      <c r="J70" s="69"/>
      <c r="K70" s="70"/>
      <c r="L70" s="70"/>
      <c r="M70" s="70"/>
      <c r="N70" s="57"/>
      <c r="O70" s="57"/>
      <c r="P70" s="57"/>
    </row>
    <row r="71" spans="1:16" x14ac:dyDescent="0.2">
      <c r="A71" s="105"/>
      <c r="B71" s="63"/>
      <c r="C71" s="105"/>
      <c r="D71" s="63"/>
      <c r="E71" s="224"/>
      <c r="F71" s="67"/>
      <c r="G71" s="68"/>
      <c r="H71" s="68"/>
      <c r="I71" s="68"/>
      <c r="J71" s="69"/>
      <c r="K71" s="70"/>
      <c r="L71" s="70"/>
      <c r="M71" s="70"/>
      <c r="N71" s="57"/>
      <c r="O71" s="57"/>
      <c r="P71" s="57"/>
    </row>
    <row r="72" spans="1:16" x14ac:dyDescent="0.2">
      <c r="A72" s="105"/>
      <c r="B72" s="63"/>
      <c r="C72" s="105"/>
      <c r="D72" s="63"/>
      <c r="E72" s="224"/>
      <c r="F72" s="67"/>
      <c r="G72" s="68"/>
      <c r="H72" s="68"/>
      <c r="I72" s="68"/>
      <c r="J72" s="69"/>
      <c r="K72" s="70"/>
      <c r="L72" s="70"/>
      <c r="M72" s="70"/>
      <c r="N72" s="57"/>
      <c r="O72" s="57"/>
      <c r="P72" s="57"/>
    </row>
    <row r="73" spans="1:16" x14ac:dyDescent="0.2">
      <c r="A73" s="105"/>
      <c r="B73" s="63"/>
      <c r="C73" s="105"/>
      <c r="D73" s="63"/>
      <c r="E73" s="224"/>
      <c r="F73" s="67"/>
      <c r="G73" s="68"/>
      <c r="H73" s="68"/>
      <c r="I73" s="68"/>
      <c r="J73" s="69"/>
      <c r="K73" s="70"/>
      <c r="L73" s="70"/>
      <c r="M73" s="70"/>
      <c r="N73" s="57"/>
      <c r="O73" s="57"/>
      <c r="P73" s="57"/>
    </row>
    <row r="74" spans="1:16" x14ac:dyDescent="0.2">
      <c r="A74" s="105"/>
      <c r="B74" s="63"/>
      <c r="C74" s="105"/>
      <c r="D74" s="63"/>
      <c r="E74" s="224"/>
      <c r="F74" s="67"/>
      <c r="G74" s="68"/>
      <c r="H74" s="68"/>
      <c r="I74" s="68"/>
      <c r="J74" s="69"/>
      <c r="K74" s="70"/>
      <c r="L74" s="70"/>
      <c r="M74" s="70"/>
      <c r="N74" s="57"/>
      <c r="O74" s="57"/>
      <c r="P74" s="57"/>
    </row>
    <row r="75" spans="1:16" x14ac:dyDescent="0.2">
      <c r="A75" s="105"/>
      <c r="B75" s="63"/>
      <c r="C75" s="105"/>
      <c r="D75" s="63"/>
      <c r="E75" s="224"/>
      <c r="F75" s="67"/>
      <c r="G75" s="68"/>
      <c r="H75" s="68"/>
      <c r="I75" s="68"/>
      <c r="J75" s="69"/>
      <c r="K75" s="70"/>
      <c r="L75" s="70"/>
      <c r="M75" s="70"/>
      <c r="N75" s="57"/>
      <c r="O75" s="57"/>
      <c r="P75" s="57"/>
    </row>
    <row r="76" spans="1:16" x14ac:dyDescent="0.2">
      <c r="A76" s="105"/>
      <c r="B76" s="63"/>
      <c r="C76" s="105"/>
      <c r="D76" s="63"/>
      <c r="E76" s="224"/>
      <c r="F76" s="67"/>
      <c r="G76" s="68"/>
      <c r="H76" s="68"/>
      <c r="I76" s="68"/>
      <c r="J76" s="69"/>
      <c r="K76" s="70"/>
      <c r="L76" s="70"/>
      <c r="M76" s="70"/>
      <c r="N76" s="57"/>
      <c r="O76" s="57"/>
      <c r="P76" s="57"/>
    </row>
    <row r="77" spans="1:16" x14ac:dyDescent="0.2">
      <c r="A77" s="105"/>
      <c r="B77" s="63"/>
      <c r="C77" s="105"/>
      <c r="D77" s="63"/>
      <c r="E77" s="224"/>
      <c r="F77" s="67"/>
      <c r="G77" s="68"/>
      <c r="H77" s="68"/>
      <c r="I77" s="68"/>
      <c r="J77" s="69"/>
      <c r="K77" s="70"/>
      <c r="L77" s="70"/>
      <c r="M77" s="70"/>
      <c r="N77" s="57"/>
      <c r="O77" s="57"/>
      <c r="P77" s="57"/>
    </row>
    <row r="78" spans="1:16" x14ac:dyDescent="0.2">
      <c r="A78" s="105"/>
      <c r="B78" s="63"/>
      <c r="C78" s="105"/>
      <c r="D78" s="63"/>
      <c r="E78" s="224"/>
      <c r="F78" s="67"/>
      <c r="G78" s="68"/>
      <c r="H78" s="68"/>
      <c r="I78" s="68"/>
      <c r="J78" s="69"/>
      <c r="K78" s="70"/>
      <c r="L78" s="70"/>
      <c r="M78" s="70"/>
      <c r="N78" s="57"/>
      <c r="O78" s="57"/>
      <c r="P78" s="57"/>
    </row>
    <row r="79" spans="1:16" x14ac:dyDescent="0.2">
      <c r="A79" s="105"/>
      <c r="B79" s="63"/>
      <c r="C79" s="105"/>
      <c r="D79" s="63"/>
      <c r="E79" s="224"/>
      <c r="F79" s="67"/>
      <c r="G79" s="68"/>
      <c r="H79" s="68"/>
      <c r="I79" s="68"/>
      <c r="J79" s="69"/>
      <c r="K79" s="70"/>
      <c r="L79" s="70"/>
      <c r="M79" s="70"/>
      <c r="N79" s="57"/>
      <c r="O79" s="57"/>
      <c r="P79" s="57"/>
    </row>
    <row r="80" spans="1:16" x14ac:dyDescent="0.2">
      <c r="A80" s="105"/>
      <c r="B80" s="63"/>
      <c r="C80" s="105"/>
      <c r="D80" s="63"/>
      <c r="E80" s="224"/>
      <c r="F80" s="67"/>
      <c r="G80" s="68"/>
      <c r="H80" s="68"/>
      <c r="I80" s="68"/>
      <c r="J80" s="69"/>
      <c r="K80" s="70"/>
      <c r="L80" s="70"/>
      <c r="M80" s="70"/>
      <c r="N80" s="57"/>
      <c r="O80" s="57"/>
      <c r="P80" s="57"/>
    </row>
    <row r="81" spans="1:16" x14ac:dyDescent="0.2">
      <c r="A81" s="105"/>
      <c r="B81" s="63"/>
      <c r="C81" s="105"/>
      <c r="D81" s="63"/>
      <c r="E81" s="224"/>
      <c r="F81" s="67"/>
      <c r="G81" s="68"/>
      <c r="H81" s="68"/>
      <c r="I81" s="68"/>
      <c r="J81" s="69"/>
      <c r="K81" s="70"/>
      <c r="L81" s="70"/>
      <c r="M81" s="70"/>
      <c r="N81" s="57"/>
      <c r="O81" s="57"/>
      <c r="P81" s="57"/>
    </row>
    <row r="82" spans="1:16" x14ac:dyDescent="0.2">
      <c r="A82" s="105"/>
      <c r="B82" s="63"/>
      <c r="C82" s="105"/>
      <c r="D82" s="63"/>
      <c r="E82" s="224"/>
      <c r="F82" s="67"/>
      <c r="G82" s="68"/>
      <c r="H82" s="68"/>
      <c r="I82" s="68"/>
      <c r="J82" s="69"/>
      <c r="K82" s="70"/>
      <c r="L82" s="70"/>
      <c r="M82" s="70"/>
      <c r="N82" s="57"/>
      <c r="O82" s="57"/>
      <c r="P82" s="57"/>
    </row>
    <row r="83" spans="1:16" x14ac:dyDescent="0.2">
      <c r="A83" s="105"/>
      <c r="B83" s="63"/>
      <c r="C83" s="105"/>
      <c r="D83" s="63"/>
      <c r="E83" s="224"/>
      <c r="F83" s="67"/>
      <c r="G83" s="68"/>
      <c r="H83" s="68"/>
      <c r="I83" s="68"/>
      <c r="J83" s="69"/>
      <c r="K83" s="70"/>
      <c r="L83" s="70"/>
      <c r="M83" s="70"/>
      <c r="N83" s="57"/>
      <c r="O83" s="57"/>
      <c r="P83" s="57"/>
    </row>
    <row r="84" spans="1:16" x14ac:dyDescent="0.2">
      <c r="A84" s="105"/>
      <c r="B84" s="63"/>
      <c r="C84" s="105">
        <v>985</v>
      </c>
      <c r="D84" s="63">
        <v>1700051744928</v>
      </c>
      <c r="E84" s="224" t="s">
        <v>663</v>
      </c>
      <c r="F84" s="67">
        <v>0</v>
      </c>
      <c r="G84" s="68">
        <v>0</v>
      </c>
      <c r="H84" s="68">
        <v>0</v>
      </c>
      <c r="I84" s="68">
        <v>0</v>
      </c>
      <c r="J84" s="69">
        <v>0</v>
      </c>
      <c r="K84" s="70">
        <v>2189.9499999999998</v>
      </c>
      <c r="L84" s="70">
        <v>0.05</v>
      </c>
      <c r="M84" s="70">
        <v>0.05</v>
      </c>
      <c r="N84" s="57"/>
      <c r="O84" s="57"/>
      <c r="P84" s="57"/>
    </row>
    <row r="85" spans="1:16" x14ac:dyDescent="0.2">
      <c r="A85" s="105">
        <v>786</v>
      </c>
      <c r="B85" s="63">
        <v>1700051742070</v>
      </c>
      <c r="C85" s="105">
        <v>986</v>
      </c>
      <c r="D85" s="63">
        <v>1700051732356</v>
      </c>
      <c r="E85" s="224" t="s">
        <v>664</v>
      </c>
      <c r="F85" s="67">
        <v>0</v>
      </c>
      <c r="G85" s="68">
        <v>382</v>
      </c>
      <c r="H85" s="68">
        <v>0.69</v>
      </c>
      <c r="I85" s="68">
        <v>0.69</v>
      </c>
      <c r="J85" s="69">
        <v>0</v>
      </c>
      <c r="K85" s="70">
        <v>0</v>
      </c>
      <c r="L85" s="70">
        <v>0</v>
      </c>
      <c r="M85" s="70">
        <v>0</v>
      </c>
      <c r="N85" s="57"/>
      <c r="O85" s="57"/>
      <c r="P85" s="57"/>
    </row>
    <row r="86" spans="1:16" x14ac:dyDescent="0.2">
      <c r="A86" s="105">
        <v>8689</v>
      </c>
      <c r="B86" s="63">
        <v>8689</v>
      </c>
      <c r="C86" s="105">
        <v>8689</v>
      </c>
      <c r="D86" s="63">
        <v>8689</v>
      </c>
      <c r="E86" s="224" t="s">
        <v>665</v>
      </c>
      <c r="F86" s="67">
        <v>0</v>
      </c>
      <c r="G86" s="68">
        <v>2.37</v>
      </c>
      <c r="H86" s="68">
        <v>0.78</v>
      </c>
      <c r="I86" s="68">
        <v>0.78</v>
      </c>
      <c r="J86" s="69">
        <v>0</v>
      </c>
      <c r="K86" s="70">
        <v>948.83</v>
      </c>
      <c r="L86" s="70">
        <v>0.05</v>
      </c>
      <c r="M86" s="70">
        <v>0.05</v>
      </c>
      <c r="N86" s="57"/>
      <c r="O86" s="57"/>
      <c r="P86" s="57"/>
    </row>
    <row r="87" spans="1:16" x14ac:dyDescent="0.2">
      <c r="A87" s="105">
        <v>8689</v>
      </c>
      <c r="B87" s="63">
        <v>8689</v>
      </c>
      <c r="C87" s="105">
        <v>8689</v>
      </c>
      <c r="D87" s="63">
        <v>8689</v>
      </c>
      <c r="E87" s="224" t="s">
        <v>666</v>
      </c>
      <c r="F87" s="67">
        <v>0</v>
      </c>
      <c r="G87" s="68">
        <v>2.7</v>
      </c>
      <c r="H87" s="68">
        <v>0.78</v>
      </c>
      <c r="I87" s="68">
        <v>0.78</v>
      </c>
      <c r="J87" s="69">
        <v>0</v>
      </c>
      <c r="K87" s="70">
        <v>1080.82</v>
      </c>
      <c r="L87" s="70">
        <v>0.05</v>
      </c>
      <c r="M87" s="70">
        <v>0.05</v>
      </c>
      <c r="N87" s="57"/>
      <c r="O87" s="57"/>
      <c r="P87" s="57"/>
    </row>
    <row r="88" spans="1:16" x14ac:dyDescent="0.2">
      <c r="A88" s="105">
        <v>789</v>
      </c>
      <c r="B88" s="63">
        <v>1700052121427</v>
      </c>
      <c r="C88" s="105">
        <v>989</v>
      </c>
      <c r="D88" s="63">
        <v>1700052121436</v>
      </c>
      <c r="E88" s="224" t="s">
        <v>667</v>
      </c>
      <c r="F88" s="67">
        <v>0</v>
      </c>
      <c r="G88" s="68">
        <v>2.35</v>
      </c>
      <c r="H88" s="68">
        <v>1.3</v>
      </c>
      <c r="I88" s="68">
        <v>1.3</v>
      </c>
      <c r="J88" s="69">
        <v>0</v>
      </c>
      <c r="K88" s="70">
        <v>742.93</v>
      </c>
      <c r="L88" s="70">
        <v>0.05</v>
      </c>
      <c r="M88" s="70">
        <v>0.05</v>
      </c>
      <c r="N88" s="57"/>
      <c r="O88" s="57"/>
      <c r="P88" s="57"/>
    </row>
    <row r="89" spans="1:16" x14ac:dyDescent="0.2">
      <c r="A89" s="105">
        <v>791</v>
      </c>
      <c r="B89" s="63">
        <v>1700052276956</v>
      </c>
      <c r="C89" s="105">
        <v>991</v>
      </c>
      <c r="D89" s="63">
        <v>1700052276983</v>
      </c>
      <c r="E89" s="224" t="s">
        <v>668</v>
      </c>
      <c r="F89" s="67">
        <v>0</v>
      </c>
      <c r="G89" s="68">
        <v>5.08</v>
      </c>
      <c r="H89" s="68">
        <v>0.86</v>
      </c>
      <c r="I89" s="68">
        <v>0.86</v>
      </c>
      <c r="J89" s="69">
        <v>0</v>
      </c>
      <c r="K89" s="70">
        <v>491.74</v>
      </c>
      <c r="L89" s="70">
        <v>0.05</v>
      </c>
      <c r="M89" s="70">
        <v>0.05</v>
      </c>
      <c r="N89" s="57"/>
      <c r="O89" s="57"/>
      <c r="P89" s="57"/>
    </row>
    <row r="90" spans="1:16" x14ac:dyDescent="0.2">
      <c r="A90" s="105">
        <v>8740</v>
      </c>
      <c r="B90" s="63">
        <v>8740</v>
      </c>
      <c r="C90" s="105">
        <v>8740</v>
      </c>
      <c r="D90" s="63">
        <v>8740</v>
      </c>
      <c r="E90" s="224" t="s">
        <v>669</v>
      </c>
      <c r="F90" s="67">
        <v>0</v>
      </c>
      <c r="G90" s="68">
        <v>3.98</v>
      </c>
      <c r="H90" s="68">
        <v>4.13</v>
      </c>
      <c r="I90" s="68">
        <v>4.13</v>
      </c>
      <c r="J90" s="69">
        <v>0</v>
      </c>
      <c r="K90" s="70">
        <v>3563.66</v>
      </c>
      <c r="L90" s="70">
        <v>0.05</v>
      </c>
      <c r="M90" s="70">
        <v>0.05</v>
      </c>
      <c r="N90" s="57"/>
      <c r="O90" s="57"/>
      <c r="P90" s="57"/>
    </row>
    <row r="91" spans="1:16" x14ac:dyDescent="0.2">
      <c r="A91" s="105">
        <v>607</v>
      </c>
      <c r="B91" s="63">
        <v>1700052336027</v>
      </c>
      <c r="C91" s="105">
        <v>807</v>
      </c>
      <c r="D91" s="63">
        <v>1700052336036</v>
      </c>
      <c r="E91" s="224" t="s">
        <v>670</v>
      </c>
      <c r="F91" s="67">
        <v>0</v>
      </c>
      <c r="G91" s="68">
        <v>19.2</v>
      </c>
      <c r="H91" s="68">
        <v>0.79</v>
      </c>
      <c r="I91" s="68">
        <v>0.79</v>
      </c>
      <c r="J91" s="69">
        <v>0</v>
      </c>
      <c r="K91" s="70">
        <v>1469.09</v>
      </c>
      <c r="L91" s="70">
        <v>0.05</v>
      </c>
      <c r="M91" s="70">
        <v>0.05</v>
      </c>
      <c r="N91" s="57"/>
      <c r="O91" s="57"/>
      <c r="P91" s="57"/>
    </row>
    <row r="92" spans="1:16" x14ac:dyDescent="0.2">
      <c r="A92" s="105">
        <v>608</v>
      </c>
      <c r="B92" s="63">
        <v>1700052371769</v>
      </c>
      <c r="C92" s="105">
        <v>808</v>
      </c>
      <c r="D92" s="63">
        <v>1700052371750</v>
      </c>
      <c r="E92" s="224" t="s">
        <v>671</v>
      </c>
      <c r="F92" s="67">
        <v>0</v>
      </c>
      <c r="G92" s="68">
        <v>469.08</v>
      </c>
      <c r="H92" s="68">
        <v>0.46</v>
      </c>
      <c r="I92" s="68">
        <v>0.46</v>
      </c>
      <c r="J92" s="69">
        <v>0</v>
      </c>
      <c r="K92" s="70">
        <v>0</v>
      </c>
      <c r="L92" s="70">
        <v>0</v>
      </c>
      <c r="M92" s="70">
        <v>0</v>
      </c>
      <c r="N92" s="57"/>
      <c r="O92" s="57"/>
      <c r="P92" s="57"/>
    </row>
    <row r="93" spans="1:16" x14ac:dyDescent="0.2">
      <c r="A93" s="105">
        <v>729</v>
      </c>
      <c r="B93" s="63">
        <v>1700051877993</v>
      </c>
      <c r="C93" s="105">
        <v>929</v>
      </c>
      <c r="D93" s="63">
        <v>1700051877984</v>
      </c>
      <c r="E93" s="224" t="s">
        <v>672</v>
      </c>
      <c r="F93" s="67">
        <v>0</v>
      </c>
      <c r="G93" s="68">
        <v>56.77</v>
      </c>
      <c r="H93" s="68">
        <v>2.14</v>
      </c>
      <c r="I93" s="68">
        <v>2.14</v>
      </c>
      <c r="J93" s="69">
        <v>0</v>
      </c>
      <c r="K93" s="70">
        <v>0</v>
      </c>
      <c r="L93" s="70">
        <v>0</v>
      </c>
      <c r="M93" s="70">
        <v>0</v>
      </c>
      <c r="N93" s="57"/>
      <c r="O93" s="57"/>
      <c r="P93" s="57"/>
    </row>
    <row r="94" spans="1:16" x14ac:dyDescent="0.2">
      <c r="A94" s="105">
        <v>609</v>
      </c>
      <c r="B94" s="63">
        <v>1700052335929</v>
      </c>
      <c r="C94" s="105">
        <v>809</v>
      </c>
      <c r="D94" s="63">
        <v>1700052335938</v>
      </c>
      <c r="E94" s="224" t="s">
        <v>673</v>
      </c>
      <c r="F94" s="67">
        <v>0</v>
      </c>
      <c r="G94" s="68">
        <v>19.3</v>
      </c>
      <c r="H94" s="68">
        <v>2.2200000000000002</v>
      </c>
      <c r="I94" s="68">
        <v>2.2200000000000002</v>
      </c>
      <c r="J94" s="69">
        <v>0</v>
      </c>
      <c r="K94" s="70">
        <v>934.36</v>
      </c>
      <c r="L94" s="70">
        <v>0.05</v>
      </c>
      <c r="M94" s="70">
        <v>0.05</v>
      </c>
      <c r="N94" s="57"/>
      <c r="O94" s="57"/>
      <c r="P94" s="57"/>
    </row>
    <row r="95" spans="1:16" x14ac:dyDescent="0.2">
      <c r="A95" s="105">
        <v>610</v>
      </c>
      <c r="B95" s="63">
        <v>1700052383462</v>
      </c>
      <c r="C95" s="105">
        <v>810</v>
      </c>
      <c r="D95" s="63">
        <v>1700052383471</v>
      </c>
      <c r="E95" s="224" t="s">
        <v>674</v>
      </c>
      <c r="F95" s="67">
        <v>0</v>
      </c>
      <c r="G95" s="68">
        <v>6.84</v>
      </c>
      <c r="H95" s="68">
        <v>0.65</v>
      </c>
      <c r="I95" s="68">
        <v>0.65</v>
      </c>
      <c r="J95" s="69">
        <v>0</v>
      </c>
      <c r="K95" s="70">
        <v>721.52</v>
      </c>
      <c r="L95" s="70">
        <v>0.05</v>
      </c>
      <c r="M95" s="70">
        <v>0.05</v>
      </c>
      <c r="N95" s="57"/>
      <c r="O95" s="57"/>
      <c r="P95" s="57"/>
    </row>
    <row r="96" spans="1:16" x14ac:dyDescent="0.2">
      <c r="A96" s="105">
        <v>611</v>
      </c>
      <c r="B96" s="63">
        <v>1700052250016</v>
      </c>
      <c r="C96" s="105">
        <v>811</v>
      </c>
      <c r="D96" s="63">
        <v>1700052250025</v>
      </c>
      <c r="E96" s="224" t="s">
        <v>675</v>
      </c>
      <c r="F96" s="67">
        <v>0</v>
      </c>
      <c r="G96" s="68">
        <v>8.6</v>
      </c>
      <c r="H96" s="68">
        <v>0.68</v>
      </c>
      <c r="I96" s="68">
        <v>0.68</v>
      </c>
      <c r="J96" s="69">
        <v>0</v>
      </c>
      <c r="K96" s="70">
        <v>678.66</v>
      </c>
      <c r="L96" s="70">
        <v>0.05</v>
      </c>
      <c r="M96" s="70">
        <v>0.05</v>
      </c>
      <c r="N96" s="57"/>
      <c r="O96" s="57"/>
      <c r="P96" s="57"/>
    </row>
    <row r="97" spans="1:16" ht="25.5" x14ac:dyDescent="0.2">
      <c r="A97" s="105">
        <v>612</v>
      </c>
      <c r="B97" s="63">
        <v>1700052333968</v>
      </c>
      <c r="C97" s="105">
        <v>812</v>
      </c>
      <c r="D97" s="63" t="s">
        <v>865</v>
      </c>
      <c r="E97" s="224" t="s">
        <v>676</v>
      </c>
      <c r="F97" s="67">
        <v>0</v>
      </c>
      <c r="G97" s="68">
        <v>11.79</v>
      </c>
      <c r="H97" s="68">
        <v>0.85</v>
      </c>
      <c r="I97" s="68">
        <v>0.85</v>
      </c>
      <c r="J97" s="69">
        <v>0</v>
      </c>
      <c r="K97" s="70">
        <v>2918.51</v>
      </c>
      <c r="L97" s="70">
        <v>0.05</v>
      </c>
      <c r="M97" s="70">
        <v>0.05</v>
      </c>
      <c r="N97" s="57"/>
      <c r="O97" s="57"/>
      <c r="P97" s="57"/>
    </row>
    <row r="98" spans="1:16" x14ac:dyDescent="0.2">
      <c r="A98" s="105">
        <v>613</v>
      </c>
      <c r="B98" s="63">
        <v>1700052409544</v>
      </c>
      <c r="C98" s="105">
        <v>813</v>
      </c>
      <c r="D98" s="63">
        <v>1700052409553</v>
      </c>
      <c r="E98" s="224" t="s">
        <v>677</v>
      </c>
      <c r="F98" s="67">
        <v>0</v>
      </c>
      <c r="G98" s="68">
        <v>7.48</v>
      </c>
      <c r="H98" s="68">
        <v>2.2000000000000002</v>
      </c>
      <c r="I98" s="68">
        <v>2.2000000000000002</v>
      </c>
      <c r="J98" s="69">
        <v>0</v>
      </c>
      <c r="K98" s="70">
        <v>709.23</v>
      </c>
      <c r="L98" s="70">
        <v>0.05</v>
      </c>
      <c r="M98" s="70">
        <v>0.05</v>
      </c>
      <c r="N98" s="57"/>
      <c r="O98" s="57"/>
      <c r="P98" s="57"/>
    </row>
    <row r="99" spans="1:16" x14ac:dyDescent="0.2">
      <c r="A99" s="105">
        <v>614</v>
      </c>
      <c r="B99" s="63">
        <v>1700052409562</v>
      </c>
      <c r="C99" s="105">
        <v>814</v>
      </c>
      <c r="D99" s="63">
        <v>1700052409571</v>
      </c>
      <c r="E99" s="224" t="s">
        <v>678</v>
      </c>
      <c r="F99" s="67">
        <v>0</v>
      </c>
      <c r="G99" s="68">
        <v>21.72</v>
      </c>
      <c r="H99" s="68">
        <v>0.75</v>
      </c>
      <c r="I99" s="68">
        <v>0.75</v>
      </c>
      <c r="J99" s="69">
        <v>0</v>
      </c>
      <c r="K99" s="70">
        <v>2197.6</v>
      </c>
      <c r="L99" s="70">
        <v>0.05</v>
      </c>
      <c r="M99" s="70">
        <v>0.05</v>
      </c>
      <c r="N99" s="57"/>
      <c r="O99" s="57"/>
      <c r="P99" s="57"/>
    </row>
    <row r="100" spans="1:16" x14ac:dyDescent="0.2">
      <c r="A100" s="105">
        <v>615</v>
      </c>
      <c r="B100" s="63">
        <v>1700052279362</v>
      </c>
      <c r="C100" s="105">
        <v>815</v>
      </c>
      <c r="D100" s="63">
        <v>1700052279353</v>
      </c>
      <c r="E100" s="224" t="s">
        <v>679</v>
      </c>
      <c r="F100" s="67">
        <v>0</v>
      </c>
      <c r="G100" s="68">
        <v>43.39</v>
      </c>
      <c r="H100" s="68">
        <v>0.66</v>
      </c>
      <c r="I100" s="68">
        <v>0.66</v>
      </c>
      <c r="J100" s="69">
        <v>0</v>
      </c>
      <c r="K100" s="70">
        <v>728.94</v>
      </c>
      <c r="L100" s="70">
        <v>0.05</v>
      </c>
      <c r="M100" s="70">
        <v>0.05</v>
      </c>
      <c r="N100" s="57"/>
      <c r="O100" s="57"/>
      <c r="P100" s="57"/>
    </row>
    <row r="101" spans="1:16" x14ac:dyDescent="0.2">
      <c r="A101" s="105">
        <v>703</v>
      </c>
      <c r="B101" s="63">
        <v>1711837745288</v>
      </c>
      <c r="C101" s="105"/>
      <c r="D101" s="63"/>
      <c r="E101" s="224" t="s">
        <v>680</v>
      </c>
      <c r="F101" s="67">
        <v>0</v>
      </c>
      <c r="G101" s="68">
        <v>3070.63</v>
      </c>
      <c r="H101" s="68">
        <v>1.99</v>
      </c>
      <c r="I101" s="68">
        <v>1.99</v>
      </c>
      <c r="J101" s="69">
        <v>0</v>
      </c>
      <c r="K101" s="70">
        <v>0</v>
      </c>
      <c r="L101" s="70">
        <v>0</v>
      </c>
      <c r="M101" s="70">
        <v>0</v>
      </c>
      <c r="N101" s="57"/>
      <c r="O101" s="57"/>
      <c r="P101" s="57"/>
    </row>
    <row r="102" spans="1:16" x14ac:dyDescent="0.2">
      <c r="A102" s="105">
        <v>704</v>
      </c>
      <c r="B102" s="63">
        <v>1712407523002</v>
      </c>
      <c r="C102" s="105"/>
      <c r="D102" s="63"/>
      <c r="E102" s="224" t="s">
        <v>681</v>
      </c>
      <c r="F102" s="67">
        <v>0</v>
      </c>
      <c r="G102" s="68">
        <v>13442.2</v>
      </c>
      <c r="H102" s="68">
        <v>2.4700000000000002</v>
      </c>
      <c r="I102" s="68">
        <v>2.4700000000000002</v>
      </c>
      <c r="J102" s="69">
        <v>0</v>
      </c>
      <c r="K102" s="70">
        <v>0</v>
      </c>
      <c r="L102" s="70">
        <v>0</v>
      </c>
      <c r="M102" s="70">
        <v>0</v>
      </c>
      <c r="N102" s="57"/>
      <c r="O102" s="57"/>
      <c r="P102" s="57"/>
    </row>
    <row r="103" spans="1:16" x14ac:dyDescent="0.2">
      <c r="A103" s="105">
        <v>705</v>
      </c>
      <c r="B103" s="63">
        <v>1714107179708</v>
      </c>
      <c r="C103" s="105"/>
      <c r="D103" s="63"/>
      <c r="E103" s="224" t="s">
        <v>682</v>
      </c>
      <c r="F103" s="67">
        <v>0</v>
      </c>
      <c r="G103" s="68">
        <v>13843.77</v>
      </c>
      <c r="H103" s="68">
        <v>2.21</v>
      </c>
      <c r="I103" s="68">
        <v>2.21</v>
      </c>
      <c r="J103" s="69">
        <v>0</v>
      </c>
      <c r="K103" s="70">
        <v>0</v>
      </c>
      <c r="L103" s="70">
        <v>0</v>
      </c>
      <c r="M103" s="70">
        <v>0</v>
      </c>
      <c r="N103" s="57"/>
      <c r="O103" s="57"/>
      <c r="P103" s="57"/>
    </row>
    <row r="104" spans="1:16" ht="25.5" x14ac:dyDescent="0.2">
      <c r="A104" s="105">
        <v>706</v>
      </c>
      <c r="B104" s="63" t="s">
        <v>866</v>
      </c>
      <c r="C104" s="105"/>
      <c r="D104" s="63"/>
      <c r="E104" s="224" t="s">
        <v>683</v>
      </c>
      <c r="F104" s="67">
        <v>0</v>
      </c>
      <c r="G104" s="68">
        <v>13848.34</v>
      </c>
      <c r="H104" s="68">
        <v>3.7</v>
      </c>
      <c r="I104" s="68">
        <v>3.7</v>
      </c>
      <c r="J104" s="69">
        <v>0</v>
      </c>
      <c r="K104" s="70">
        <v>0</v>
      </c>
      <c r="L104" s="70">
        <v>0</v>
      </c>
      <c r="M104" s="70">
        <v>0</v>
      </c>
      <c r="N104" s="57"/>
      <c r="O104" s="57"/>
      <c r="P104" s="57"/>
    </row>
    <row r="105" spans="1:16" x14ac:dyDescent="0.2">
      <c r="A105" s="105">
        <v>707</v>
      </c>
      <c r="B105" s="63">
        <v>1717159001300</v>
      </c>
      <c r="C105" s="105"/>
      <c r="D105" s="63"/>
      <c r="E105" s="224" t="s">
        <v>684</v>
      </c>
      <c r="F105" s="67">
        <v>0</v>
      </c>
      <c r="G105" s="68">
        <v>2945.42</v>
      </c>
      <c r="H105" s="68">
        <v>1.06</v>
      </c>
      <c r="I105" s="68">
        <v>1.06</v>
      </c>
      <c r="J105" s="69">
        <v>0</v>
      </c>
      <c r="K105" s="70">
        <v>0</v>
      </c>
      <c r="L105" s="70">
        <v>0</v>
      </c>
      <c r="M105" s="70">
        <v>0</v>
      </c>
      <c r="N105" s="57"/>
      <c r="O105" s="57"/>
      <c r="P105" s="57"/>
    </row>
    <row r="106" spans="1:16" x14ac:dyDescent="0.2">
      <c r="A106" s="105">
        <v>708</v>
      </c>
      <c r="B106" s="63">
        <v>1717249710102</v>
      </c>
      <c r="C106" s="105"/>
      <c r="D106" s="63"/>
      <c r="E106" s="224" t="s">
        <v>685</v>
      </c>
      <c r="F106" s="67">
        <v>0</v>
      </c>
      <c r="G106" s="68">
        <v>3323</v>
      </c>
      <c r="H106" s="68">
        <v>1.64</v>
      </c>
      <c r="I106" s="68">
        <v>1.64</v>
      </c>
      <c r="J106" s="69">
        <v>0</v>
      </c>
      <c r="K106" s="70">
        <v>0</v>
      </c>
      <c r="L106" s="70">
        <v>0</v>
      </c>
      <c r="M106" s="70">
        <v>0</v>
      </c>
      <c r="N106" s="57"/>
      <c r="O106" s="57"/>
      <c r="P106" s="57"/>
    </row>
    <row r="107" spans="1:16" ht="25.5" x14ac:dyDescent="0.2">
      <c r="A107" s="105">
        <v>710</v>
      </c>
      <c r="B107" s="63" t="s">
        <v>867</v>
      </c>
      <c r="C107" s="105">
        <v>855</v>
      </c>
      <c r="D107" s="63">
        <v>1700052708503</v>
      </c>
      <c r="E107" s="224" t="s">
        <v>686</v>
      </c>
      <c r="F107" s="67">
        <v>0</v>
      </c>
      <c r="G107" s="68">
        <v>13925.48</v>
      </c>
      <c r="H107" s="68">
        <v>2.37</v>
      </c>
      <c r="I107" s="68">
        <v>2.37</v>
      </c>
      <c r="J107" s="69">
        <v>0</v>
      </c>
      <c r="K107" s="70">
        <v>132.78</v>
      </c>
      <c r="L107" s="70">
        <v>0.05</v>
      </c>
      <c r="M107" s="70">
        <v>0.05</v>
      </c>
      <c r="N107" s="57"/>
      <c r="O107" s="57"/>
      <c r="P107" s="57"/>
    </row>
    <row r="108" spans="1:16" x14ac:dyDescent="0.2">
      <c r="A108" s="105">
        <v>711</v>
      </c>
      <c r="B108" s="63">
        <v>1712563575006</v>
      </c>
      <c r="C108" s="105"/>
      <c r="D108" s="63"/>
      <c r="E108" s="224" t="s">
        <v>687</v>
      </c>
      <c r="F108" s="67">
        <v>0</v>
      </c>
      <c r="G108" s="68">
        <v>16456.23</v>
      </c>
      <c r="H108" s="68">
        <v>0.38</v>
      </c>
      <c r="I108" s="68">
        <v>0.38</v>
      </c>
      <c r="J108" s="69">
        <v>0</v>
      </c>
      <c r="K108" s="70">
        <v>0</v>
      </c>
      <c r="L108" s="70">
        <v>0</v>
      </c>
      <c r="M108" s="70">
        <v>0</v>
      </c>
      <c r="N108" s="57"/>
      <c r="O108" s="57"/>
      <c r="P108" s="57"/>
    </row>
    <row r="109" spans="1:16" x14ac:dyDescent="0.2">
      <c r="A109" s="105">
        <v>685</v>
      </c>
      <c r="B109" s="63">
        <v>1711953043404</v>
      </c>
      <c r="C109" s="105"/>
      <c r="D109" s="63"/>
      <c r="E109" s="224" t="s">
        <v>688</v>
      </c>
      <c r="F109" s="67">
        <v>1.9570000000000001</v>
      </c>
      <c r="G109" s="68">
        <v>4241.28</v>
      </c>
      <c r="H109" s="68">
        <v>2.91</v>
      </c>
      <c r="I109" s="68">
        <v>2.91</v>
      </c>
      <c r="J109" s="69">
        <v>0</v>
      </c>
      <c r="K109" s="70">
        <v>0</v>
      </c>
      <c r="L109" s="70">
        <v>0</v>
      </c>
      <c r="M109" s="70">
        <v>0</v>
      </c>
      <c r="N109" s="57"/>
      <c r="O109" s="57"/>
      <c r="P109" s="57"/>
    </row>
    <row r="110" spans="1:16" x14ac:dyDescent="0.2">
      <c r="A110" s="105">
        <v>686</v>
      </c>
      <c r="B110" s="63">
        <v>1712524882004</v>
      </c>
      <c r="C110" s="105"/>
      <c r="D110" s="63"/>
      <c r="E110" s="224" t="s">
        <v>689</v>
      </c>
      <c r="F110" s="67">
        <v>0</v>
      </c>
      <c r="G110" s="68">
        <v>18742.8</v>
      </c>
      <c r="H110" s="68">
        <v>3.36</v>
      </c>
      <c r="I110" s="68">
        <v>3.36</v>
      </c>
      <c r="J110" s="69">
        <v>0</v>
      </c>
      <c r="K110" s="70">
        <v>0</v>
      </c>
      <c r="L110" s="70">
        <v>0</v>
      </c>
      <c r="M110" s="70">
        <v>0</v>
      </c>
      <c r="N110" s="57"/>
      <c r="O110" s="57"/>
      <c r="P110" s="57"/>
    </row>
    <row r="111" spans="1:16" x14ac:dyDescent="0.2">
      <c r="A111" s="105">
        <v>687</v>
      </c>
      <c r="B111" s="63">
        <v>1711843426252</v>
      </c>
      <c r="C111" s="105"/>
      <c r="D111" s="63"/>
      <c r="E111" s="224" t="s">
        <v>690</v>
      </c>
      <c r="F111" s="67">
        <v>0</v>
      </c>
      <c r="G111" s="68">
        <v>2922.49</v>
      </c>
      <c r="H111" s="68">
        <v>0.79</v>
      </c>
      <c r="I111" s="68">
        <v>0.79</v>
      </c>
      <c r="J111" s="69">
        <v>0</v>
      </c>
      <c r="K111" s="70">
        <v>0</v>
      </c>
      <c r="L111" s="70">
        <v>0</v>
      </c>
      <c r="M111" s="70">
        <v>0</v>
      </c>
      <c r="N111" s="57"/>
      <c r="O111" s="57"/>
      <c r="P111" s="57"/>
    </row>
    <row r="112" spans="1:16" x14ac:dyDescent="0.2">
      <c r="A112" s="105">
        <v>688</v>
      </c>
      <c r="B112" s="63">
        <v>1711929555006</v>
      </c>
      <c r="C112" s="105"/>
      <c r="D112" s="63"/>
      <c r="E112" s="224" t="s">
        <v>691</v>
      </c>
      <c r="F112" s="67">
        <v>0</v>
      </c>
      <c r="G112" s="68">
        <v>7123.21</v>
      </c>
      <c r="H112" s="68">
        <v>4.05</v>
      </c>
      <c r="I112" s="68">
        <v>4.05</v>
      </c>
      <c r="J112" s="69">
        <v>0</v>
      </c>
      <c r="K112" s="70">
        <v>0</v>
      </c>
      <c r="L112" s="70">
        <v>0</v>
      </c>
      <c r="M112" s="70">
        <v>0</v>
      </c>
      <c r="N112" s="57"/>
      <c r="O112" s="57"/>
      <c r="P112" s="57"/>
    </row>
    <row r="113" spans="1:16" x14ac:dyDescent="0.2">
      <c r="A113" s="105">
        <v>638</v>
      </c>
      <c r="B113" s="63">
        <v>1700051744440</v>
      </c>
      <c r="C113" s="105">
        <v>838</v>
      </c>
      <c r="D113" s="63">
        <v>1700051744459</v>
      </c>
      <c r="E113" s="224" t="s">
        <v>692</v>
      </c>
      <c r="F113" s="67">
        <v>0</v>
      </c>
      <c r="G113" s="68">
        <v>123.58</v>
      </c>
      <c r="H113" s="68">
        <v>0.39</v>
      </c>
      <c r="I113" s="68">
        <v>0.39</v>
      </c>
      <c r="J113" s="69">
        <v>0</v>
      </c>
      <c r="K113" s="70">
        <v>187.24</v>
      </c>
      <c r="L113" s="70">
        <v>0.05</v>
      </c>
      <c r="M113" s="70">
        <v>0.05</v>
      </c>
      <c r="N113" s="57"/>
      <c r="O113" s="57"/>
      <c r="P113" s="57"/>
    </row>
    <row r="114" spans="1:16" x14ac:dyDescent="0.2">
      <c r="A114" s="232">
        <v>689</v>
      </c>
      <c r="B114" s="63">
        <v>1735033416884</v>
      </c>
      <c r="C114" s="105" t="s">
        <v>889</v>
      </c>
      <c r="D114" s="220" t="s">
        <v>647</v>
      </c>
      <c r="E114" s="224" t="s">
        <v>693</v>
      </c>
      <c r="F114" s="67">
        <v>0</v>
      </c>
      <c r="G114" s="68">
        <v>13041.25</v>
      </c>
      <c r="H114" s="68">
        <v>2.5299999999999998</v>
      </c>
      <c r="I114" s="68">
        <v>2.5299999999999998</v>
      </c>
      <c r="J114" s="69">
        <v>0</v>
      </c>
      <c r="K114" s="70">
        <v>144.28</v>
      </c>
      <c r="L114" s="70">
        <v>0.05</v>
      </c>
      <c r="M114" s="70">
        <v>0.05</v>
      </c>
      <c r="N114" s="57"/>
      <c r="O114" s="57"/>
      <c r="P114" s="57"/>
    </row>
    <row r="115" spans="1:16" x14ac:dyDescent="0.2">
      <c r="A115" s="105">
        <v>689</v>
      </c>
      <c r="B115" s="63">
        <v>1745033416880</v>
      </c>
      <c r="C115" s="105" t="s">
        <v>889</v>
      </c>
      <c r="D115" s="220" t="s">
        <v>647</v>
      </c>
      <c r="E115" s="224" t="s">
        <v>694</v>
      </c>
      <c r="F115" s="67">
        <v>0</v>
      </c>
      <c r="G115" s="68">
        <v>189.04</v>
      </c>
      <c r="H115" s="68">
        <v>2.56</v>
      </c>
      <c r="I115" s="68">
        <v>2.56</v>
      </c>
      <c r="J115" s="69">
        <v>0</v>
      </c>
      <c r="K115" s="70">
        <v>141.78</v>
      </c>
      <c r="L115" s="70">
        <v>0.05</v>
      </c>
      <c r="M115" s="70">
        <v>0.05</v>
      </c>
      <c r="N115" s="57"/>
      <c r="O115" s="57"/>
      <c r="P115" s="57"/>
    </row>
    <row r="116" spans="1:16" x14ac:dyDescent="0.2">
      <c r="A116" s="105">
        <v>689</v>
      </c>
      <c r="B116" s="63">
        <v>1725033416888</v>
      </c>
      <c r="C116" s="105" t="s">
        <v>889</v>
      </c>
      <c r="D116" s="220" t="s">
        <v>647</v>
      </c>
      <c r="E116" s="224" t="s">
        <v>695</v>
      </c>
      <c r="F116" s="67">
        <v>0</v>
      </c>
      <c r="G116" s="68">
        <v>116.76</v>
      </c>
      <c r="H116" s="68">
        <v>2.08</v>
      </c>
      <c r="I116" s="68">
        <v>2.08</v>
      </c>
      <c r="J116" s="69">
        <v>0</v>
      </c>
      <c r="K116" s="70">
        <v>214.06</v>
      </c>
      <c r="L116" s="70">
        <v>0.05</v>
      </c>
      <c r="M116" s="70">
        <v>0.05</v>
      </c>
      <c r="N116" s="57"/>
      <c r="O116" s="57"/>
      <c r="P116" s="57"/>
    </row>
    <row r="117" spans="1:16" x14ac:dyDescent="0.2">
      <c r="A117" s="105">
        <v>689</v>
      </c>
      <c r="B117" s="63">
        <v>1715033416881</v>
      </c>
      <c r="C117" s="105" t="s">
        <v>889</v>
      </c>
      <c r="D117" s="220" t="s">
        <v>647</v>
      </c>
      <c r="E117" s="224" t="s">
        <v>696</v>
      </c>
      <c r="F117" s="67">
        <v>0</v>
      </c>
      <c r="G117" s="68">
        <v>111.01</v>
      </c>
      <c r="H117" s="68">
        <v>2.09</v>
      </c>
      <c r="I117" s="68">
        <v>2.09</v>
      </c>
      <c r="J117" s="69">
        <v>0</v>
      </c>
      <c r="K117" s="70">
        <v>219.81</v>
      </c>
      <c r="L117" s="70">
        <v>0.05</v>
      </c>
      <c r="M117" s="70">
        <v>0.05</v>
      </c>
      <c r="N117" s="57"/>
      <c r="O117" s="57"/>
      <c r="P117" s="57"/>
    </row>
    <row r="118" spans="1:16" x14ac:dyDescent="0.2">
      <c r="A118" s="105">
        <v>690</v>
      </c>
      <c r="B118" s="63">
        <v>1715033416924</v>
      </c>
      <c r="C118" s="105"/>
      <c r="D118" s="63"/>
      <c r="E118" s="224" t="s">
        <v>697</v>
      </c>
      <c r="F118" s="67">
        <v>0</v>
      </c>
      <c r="G118" s="68">
        <v>13185.53</v>
      </c>
      <c r="H118" s="68">
        <v>1.88</v>
      </c>
      <c r="I118" s="68">
        <v>1.88</v>
      </c>
      <c r="J118" s="69">
        <v>0</v>
      </c>
      <c r="K118" s="70">
        <v>0</v>
      </c>
      <c r="L118" s="70">
        <v>0</v>
      </c>
      <c r="M118" s="70">
        <v>0</v>
      </c>
      <c r="N118" s="57"/>
      <c r="O118" s="57"/>
      <c r="P118" s="57"/>
    </row>
    <row r="119" spans="1:16" x14ac:dyDescent="0.2">
      <c r="A119" s="105">
        <v>690</v>
      </c>
      <c r="B119" s="63">
        <v>1725033416920</v>
      </c>
      <c r="C119" s="105"/>
      <c r="D119" s="63"/>
      <c r="E119" s="224" t="s">
        <v>698</v>
      </c>
      <c r="F119" s="67">
        <v>0</v>
      </c>
      <c r="G119" s="68">
        <v>330.82</v>
      </c>
      <c r="H119" s="68">
        <v>2.7</v>
      </c>
      <c r="I119" s="68">
        <v>2.7</v>
      </c>
      <c r="J119" s="69">
        <v>0</v>
      </c>
      <c r="K119" s="70">
        <v>0</v>
      </c>
      <c r="L119" s="70">
        <v>0</v>
      </c>
      <c r="M119" s="70">
        <v>0</v>
      </c>
      <c r="N119" s="57"/>
      <c r="O119" s="57"/>
      <c r="P119" s="57"/>
    </row>
    <row r="120" spans="1:16" x14ac:dyDescent="0.2">
      <c r="A120" s="105">
        <v>616</v>
      </c>
      <c r="B120" s="63">
        <v>1700052338353</v>
      </c>
      <c r="C120" s="105">
        <v>816</v>
      </c>
      <c r="D120" s="63">
        <v>1700052338362</v>
      </c>
      <c r="E120" s="224" t="s">
        <v>699</v>
      </c>
      <c r="F120" s="67">
        <v>0</v>
      </c>
      <c r="G120" s="68">
        <v>16.96</v>
      </c>
      <c r="H120" s="68">
        <v>0.74</v>
      </c>
      <c r="I120" s="68">
        <v>0.74</v>
      </c>
      <c r="J120" s="69">
        <v>0</v>
      </c>
      <c r="K120" s="70">
        <v>3550.68</v>
      </c>
      <c r="L120" s="70">
        <v>0.05</v>
      </c>
      <c r="M120" s="70">
        <v>0.05</v>
      </c>
      <c r="N120" s="57"/>
      <c r="O120" s="57"/>
      <c r="P120" s="57"/>
    </row>
    <row r="121" spans="1:16" x14ac:dyDescent="0.2">
      <c r="A121" s="105">
        <v>617</v>
      </c>
      <c r="B121" s="63">
        <v>1700052478830</v>
      </c>
      <c r="C121" s="105">
        <v>817</v>
      </c>
      <c r="D121" s="63">
        <v>1700052478840</v>
      </c>
      <c r="E121" s="224" t="s">
        <v>700</v>
      </c>
      <c r="F121" s="67">
        <v>0</v>
      </c>
      <c r="G121" s="68">
        <v>23.06</v>
      </c>
      <c r="H121" s="68">
        <v>0.67</v>
      </c>
      <c r="I121" s="68">
        <v>0.67</v>
      </c>
      <c r="J121" s="69">
        <v>0</v>
      </c>
      <c r="K121" s="70">
        <v>930.16</v>
      </c>
      <c r="L121" s="70">
        <v>0.05</v>
      </c>
      <c r="M121" s="70">
        <v>0.05</v>
      </c>
      <c r="N121" s="57"/>
      <c r="O121" s="57"/>
      <c r="P121" s="57"/>
    </row>
    <row r="122" spans="1:16" x14ac:dyDescent="0.2">
      <c r="A122" s="105">
        <v>618</v>
      </c>
      <c r="B122" s="63">
        <v>1700052478868</v>
      </c>
      <c r="C122" s="105">
        <v>818</v>
      </c>
      <c r="D122" s="63">
        <v>1700052478877</v>
      </c>
      <c r="E122" s="224" t="s">
        <v>701</v>
      </c>
      <c r="F122" s="67">
        <v>0</v>
      </c>
      <c r="G122" s="68">
        <v>59.83</v>
      </c>
      <c r="H122" s="68">
        <v>0.66</v>
      </c>
      <c r="I122" s="68">
        <v>0.66</v>
      </c>
      <c r="J122" s="69">
        <v>0</v>
      </c>
      <c r="K122" s="70">
        <v>1447.81</v>
      </c>
      <c r="L122" s="70">
        <v>0.05</v>
      </c>
      <c r="M122" s="70">
        <v>0.05</v>
      </c>
      <c r="N122" s="57"/>
      <c r="O122" s="57"/>
      <c r="P122" s="57"/>
    </row>
    <row r="123" spans="1:16" x14ac:dyDescent="0.2">
      <c r="A123" s="105">
        <v>619</v>
      </c>
      <c r="B123" s="63">
        <v>1700052478812</v>
      </c>
      <c r="C123" s="105">
        <v>819</v>
      </c>
      <c r="D123" s="63">
        <v>1700052478821</v>
      </c>
      <c r="E123" s="224" t="s">
        <v>702</v>
      </c>
      <c r="F123" s="67">
        <v>0</v>
      </c>
      <c r="G123" s="68">
        <v>26.58</v>
      </c>
      <c r="H123" s="68">
        <v>0.66</v>
      </c>
      <c r="I123" s="68">
        <v>0.66</v>
      </c>
      <c r="J123" s="69">
        <v>0</v>
      </c>
      <c r="K123" s="70">
        <v>1072.1500000000001</v>
      </c>
      <c r="L123" s="70">
        <v>0.05</v>
      </c>
      <c r="M123" s="70">
        <v>0.05</v>
      </c>
      <c r="N123" s="57"/>
      <c r="O123" s="57"/>
      <c r="P123" s="57"/>
    </row>
    <row r="124" spans="1:16" x14ac:dyDescent="0.2">
      <c r="A124" s="105">
        <v>620</v>
      </c>
      <c r="B124" s="63">
        <v>1700052464740</v>
      </c>
      <c r="C124" s="105">
        <v>820</v>
      </c>
      <c r="D124" s="63">
        <v>1700052464759</v>
      </c>
      <c r="E124" s="224" t="s">
        <v>703</v>
      </c>
      <c r="F124" s="67">
        <v>0</v>
      </c>
      <c r="G124" s="68">
        <v>335.32</v>
      </c>
      <c r="H124" s="68">
        <v>2.2999999999999998</v>
      </c>
      <c r="I124" s="68">
        <v>2.2999999999999998</v>
      </c>
      <c r="J124" s="69">
        <v>0</v>
      </c>
      <c r="K124" s="70">
        <v>856.94</v>
      </c>
      <c r="L124" s="70">
        <v>0.05</v>
      </c>
      <c r="M124" s="70">
        <v>0.05</v>
      </c>
      <c r="N124" s="57"/>
      <c r="O124" s="57"/>
      <c r="P124" s="57"/>
    </row>
    <row r="125" spans="1:16" x14ac:dyDescent="0.2">
      <c r="A125" s="105">
        <v>621</v>
      </c>
      <c r="B125" s="63">
        <v>1700052372178</v>
      </c>
      <c r="C125" s="105">
        <v>821</v>
      </c>
      <c r="D125" s="63">
        <v>1700052372187</v>
      </c>
      <c r="E125" s="224" t="s">
        <v>704</v>
      </c>
      <c r="F125" s="67">
        <v>0</v>
      </c>
      <c r="G125" s="68">
        <v>52.25</v>
      </c>
      <c r="H125" s="68">
        <v>0.65</v>
      </c>
      <c r="I125" s="68">
        <v>0.65</v>
      </c>
      <c r="J125" s="69">
        <v>0</v>
      </c>
      <c r="K125" s="70">
        <v>2205.15</v>
      </c>
      <c r="L125" s="70">
        <v>0.05</v>
      </c>
      <c r="M125" s="70">
        <v>0.05</v>
      </c>
      <c r="N125" s="57"/>
      <c r="O125" s="57"/>
      <c r="P125" s="57"/>
    </row>
    <row r="126" spans="1:16" x14ac:dyDescent="0.2">
      <c r="A126" s="105">
        <v>622</v>
      </c>
      <c r="B126" s="63">
        <v>1700052288701</v>
      </c>
      <c r="C126" s="105">
        <v>822</v>
      </c>
      <c r="D126" s="63">
        <v>1700052288696</v>
      </c>
      <c r="E126" s="224" t="s">
        <v>705</v>
      </c>
      <c r="F126" s="67">
        <v>0</v>
      </c>
      <c r="G126" s="68">
        <v>70.680000000000007</v>
      </c>
      <c r="H126" s="68">
        <v>0.47</v>
      </c>
      <c r="I126" s="68">
        <v>0.47</v>
      </c>
      <c r="J126" s="69">
        <v>0</v>
      </c>
      <c r="K126" s="70">
        <v>0</v>
      </c>
      <c r="L126" s="70">
        <v>0</v>
      </c>
      <c r="M126" s="70">
        <v>0</v>
      </c>
      <c r="N126" s="57"/>
      <c r="O126" s="57"/>
      <c r="P126" s="57"/>
    </row>
    <row r="127" spans="1:16" x14ac:dyDescent="0.2">
      <c r="A127" s="105">
        <v>623</v>
      </c>
      <c r="B127" s="63">
        <v>1700052434197</v>
      </c>
      <c r="C127" s="105">
        <v>823</v>
      </c>
      <c r="D127" s="63">
        <v>1700052434211</v>
      </c>
      <c r="E127" s="224" t="s">
        <v>706</v>
      </c>
      <c r="F127" s="67">
        <v>0</v>
      </c>
      <c r="G127" s="68">
        <v>5.0999999999999996</v>
      </c>
      <c r="H127" s="68">
        <v>0.86</v>
      </c>
      <c r="I127" s="68">
        <v>0.86</v>
      </c>
      <c r="J127" s="69">
        <v>0</v>
      </c>
      <c r="K127" s="70">
        <v>805.95</v>
      </c>
      <c r="L127" s="70">
        <v>0.05</v>
      </c>
      <c r="M127" s="70">
        <v>0.05</v>
      </c>
      <c r="N127" s="57"/>
      <c r="O127" s="57"/>
      <c r="P127" s="57"/>
    </row>
    <row r="128" spans="1:16" x14ac:dyDescent="0.2">
      <c r="A128" s="105">
        <v>625</v>
      </c>
      <c r="B128" s="63">
        <v>1700052427320</v>
      </c>
      <c r="C128" s="105">
        <v>825</v>
      </c>
      <c r="D128" s="63">
        <v>1700052427330</v>
      </c>
      <c r="E128" s="224" t="s">
        <v>707</v>
      </c>
      <c r="F128" s="67">
        <v>0</v>
      </c>
      <c r="G128" s="68">
        <v>57.79</v>
      </c>
      <c r="H128" s="68">
        <v>0.65</v>
      </c>
      <c r="I128" s="68">
        <v>0.65</v>
      </c>
      <c r="J128" s="69">
        <v>0</v>
      </c>
      <c r="K128" s="70">
        <v>1155.8599999999999</v>
      </c>
      <c r="L128" s="70">
        <v>0.05</v>
      </c>
      <c r="M128" s="70">
        <v>0.05</v>
      </c>
      <c r="N128" s="57"/>
      <c r="O128" s="57"/>
      <c r="P128" s="57"/>
    </row>
    <row r="129" spans="1:16" x14ac:dyDescent="0.2">
      <c r="A129" s="105">
        <v>626</v>
      </c>
      <c r="B129" s="63">
        <v>1700052468489</v>
      </c>
      <c r="C129" s="105">
        <v>826</v>
      </c>
      <c r="D129" s="63">
        <v>1700052468498</v>
      </c>
      <c r="E129" s="224" t="s">
        <v>708</v>
      </c>
      <c r="F129" s="67">
        <v>0</v>
      </c>
      <c r="G129" s="68">
        <v>7.27</v>
      </c>
      <c r="H129" s="68">
        <v>0.9</v>
      </c>
      <c r="I129" s="68">
        <v>0.9</v>
      </c>
      <c r="J129" s="69">
        <v>0</v>
      </c>
      <c r="K129" s="70">
        <v>0</v>
      </c>
      <c r="L129" s="70">
        <v>0</v>
      </c>
      <c r="M129" s="70">
        <v>0</v>
      </c>
      <c r="N129" s="57"/>
      <c r="O129" s="57"/>
      <c r="P129" s="57"/>
    </row>
    <row r="130" spans="1:16" x14ac:dyDescent="0.2">
      <c r="A130" s="105">
        <v>766</v>
      </c>
      <c r="B130" s="63">
        <v>1700051744430</v>
      </c>
      <c r="C130" s="105">
        <v>966</v>
      </c>
      <c r="D130" s="63">
        <v>1700051744421</v>
      </c>
      <c r="E130" s="224" t="s">
        <v>709</v>
      </c>
      <c r="F130" s="67">
        <v>0</v>
      </c>
      <c r="G130" s="68">
        <v>145.36000000000001</v>
      </c>
      <c r="H130" s="68">
        <v>0.38</v>
      </c>
      <c r="I130" s="68">
        <v>0.38</v>
      </c>
      <c r="J130" s="69">
        <v>0</v>
      </c>
      <c r="K130" s="70">
        <v>2689.13</v>
      </c>
      <c r="L130" s="70">
        <v>0.05</v>
      </c>
      <c r="M130" s="70">
        <v>0.05</v>
      </c>
      <c r="N130" s="57"/>
      <c r="O130" s="57"/>
      <c r="P130" s="57"/>
    </row>
    <row r="131" spans="1:16" x14ac:dyDescent="0.2">
      <c r="A131" s="105">
        <v>793</v>
      </c>
      <c r="B131" s="63">
        <v>1700052446280</v>
      </c>
      <c r="C131" s="105">
        <v>8710</v>
      </c>
      <c r="D131" s="63">
        <v>8710</v>
      </c>
      <c r="E131" s="224" t="s">
        <v>710</v>
      </c>
      <c r="F131" s="67">
        <v>0</v>
      </c>
      <c r="G131" s="68">
        <v>12.29</v>
      </c>
      <c r="H131" s="68">
        <v>2.83</v>
      </c>
      <c r="I131" s="68">
        <v>2.83</v>
      </c>
      <c r="J131" s="69">
        <v>0</v>
      </c>
      <c r="K131" s="70">
        <v>12500.15</v>
      </c>
      <c r="L131" s="70">
        <v>0.05</v>
      </c>
      <c r="M131" s="70">
        <v>0.05</v>
      </c>
      <c r="N131" s="57"/>
      <c r="O131" s="57"/>
      <c r="P131" s="57"/>
    </row>
    <row r="132" spans="1:16" x14ac:dyDescent="0.2">
      <c r="A132" s="105">
        <v>630</v>
      </c>
      <c r="B132" s="63">
        <v>1700052708187</v>
      </c>
      <c r="C132" s="105">
        <v>830</v>
      </c>
      <c r="D132" s="63">
        <v>1700052708196</v>
      </c>
      <c r="E132" s="224" t="s">
        <v>711</v>
      </c>
      <c r="F132" s="67">
        <v>0</v>
      </c>
      <c r="G132" s="68">
        <v>220.83</v>
      </c>
      <c r="H132" s="68">
        <v>1.08</v>
      </c>
      <c r="I132" s="68">
        <v>1.08</v>
      </c>
      <c r="J132" s="69">
        <v>0</v>
      </c>
      <c r="K132" s="70">
        <v>761.85</v>
      </c>
      <c r="L132" s="70">
        <v>0.05</v>
      </c>
      <c r="M132" s="70">
        <v>0.05</v>
      </c>
      <c r="N132" s="57"/>
      <c r="O132" s="57"/>
      <c r="P132" s="57"/>
    </row>
    <row r="133" spans="1:16" x14ac:dyDescent="0.2">
      <c r="A133" s="105">
        <v>634</v>
      </c>
      <c r="B133" s="63">
        <v>1700052479268</v>
      </c>
      <c r="C133" s="105">
        <v>834</v>
      </c>
      <c r="D133" s="63">
        <v>1700052479277</v>
      </c>
      <c r="E133" s="224" t="s">
        <v>712</v>
      </c>
      <c r="F133" s="67">
        <v>0</v>
      </c>
      <c r="G133" s="68">
        <v>3.09</v>
      </c>
      <c r="H133" s="68">
        <v>0.65</v>
      </c>
      <c r="I133" s="68">
        <v>0.65</v>
      </c>
      <c r="J133" s="69">
        <v>0</v>
      </c>
      <c r="K133" s="70">
        <v>711.2</v>
      </c>
      <c r="L133" s="70">
        <v>0.05</v>
      </c>
      <c r="M133" s="70">
        <v>0.05</v>
      </c>
      <c r="N133" s="57"/>
      <c r="O133" s="57"/>
      <c r="P133" s="57"/>
    </row>
    <row r="134" spans="1:16" x14ac:dyDescent="0.2">
      <c r="A134" s="105">
        <v>635</v>
      </c>
      <c r="B134" s="63">
        <v>1700052632341</v>
      </c>
      <c r="C134" s="105">
        <v>835</v>
      </c>
      <c r="D134" s="63">
        <v>1700052632350</v>
      </c>
      <c r="E134" s="224" t="s">
        <v>713</v>
      </c>
      <c r="F134" s="67">
        <v>0</v>
      </c>
      <c r="G134" s="68">
        <v>33.49</v>
      </c>
      <c r="H134" s="68">
        <v>0.68</v>
      </c>
      <c r="I134" s="68">
        <v>0.68</v>
      </c>
      <c r="J134" s="69">
        <v>0</v>
      </c>
      <c r="K134" s="70">
        <v>4107.8999999999996</v>
      </c>
      <c r="L134" s="70">
        <v>0.05</v>
      </c>
      <c r="M134" s="70">
        <v>0.05</v>
      </c>
      <c r="N134" s="57"/>
      <c r="O134" s="57"/>
      <c r="P134" s="57"/>
    </row>
    <row r="135" spans="1:16" x14ac:dyDescent="0.2">
      <c r="A135" s="105">
        <v>790</v>
      </c>
      <c r="B135" s="63">
        <v>1700052250248</v>
      </c>
      <c r="C135" s="105">
        <v>990</v>
      </c>
      <c r="D135" s="63">
        <v>1700052250284</v>
      </c>
      <c r="E135" s="224" t="s">
        <v>714</v>
      </c>
      <c r="F135" s="67">
        <v>0</v>
      </c>
      <c r="G135" s="68">
        <v>16.8</v>
      </c>
      <c r="H135" s="68">
        <v>0.66</v>
      </c>
      <c r="I135" s="68">
        <v>0.66</v>
      </c>
      <c r="J135" s="69">
        <v>0</v>
      </c>
      <c r="K135" s="70">
        <v>1220.03</v>
      </c>
      <c r="L135" s="70">
        <v>0.05</v>
      </c>
      <c r="M135" s="70">
        <v>0.05</v>
      </c>
      <c r="N135" s="57"/>
      <c r="O135" s="57"/>
      <c r="P135" s="57"/>
    </row>
    <row r="136" spans="1:16" x14ac:dyDescent="0.2">
      <c r="A136" s="105">
        <v>644</v>
      </c>
      <c r="B136" s="63">
        <v>1700051778192</v>
      </c>
      <c r="C136" s="105">
        <v>844</v>
      </c>
      <c r="D136" s="63">
        <v>1700051778183</v>
      </c>
      <c r="E136" s="224" t="s">
        <v>715</v>
      </c>
      <c r="F136" s="67">
        <v>0</v>
      </c>
      <c r="G136" s="68">
        <v>35.74</v>
      </c>
      <c r="H136" s="68">
        <v>0.45</v>
      </c>
      <c r="I136" s="68">
        <v>0.45</v>
      </c>
      <c r="J136" s="69">
        <v>0</v>
      </c>
      <c r="K136" s="70">
        <v>0</v>
      </c>
      <c r="L136" s="70">
        <v>0</v>
      </c>
      <c r="M136" s="70">
        <v>0</v>
      </c>
      <c r="N136" s="57"/>
      <c r="O136" s="57"/>
      <c r="P136" s="57"/>
    </row>
    <row r="137" spans="1:16" x14ac:dyDescent="0.2">
      <c r="A137" s="105">
        <v>646</v>
      </c>
      <c r="B137" s="63">
        <v>1700052537803</v>
      </c>
      <c r="C137" s="105">
        <v>846</v>
      </c>
      <c r="D137" s="63">
        <v>1700052537812</v>
      </c>
      <c r="E137" s="224" t="s">
        <v>716</v>
      </c>
      <c r="F137" s="67">
        <v>0</v>
      </c>
      <c r="G137" s="68">
        <v>2.04</v>
      </c>
      <c r="H137" s="68">
        <v>0.79</v>
      </c>
      <c r="I137" s="68">
        <v>0.79</v>
      </c>
      <c r="J137" s="69">
        <v>0</v>
      </c>
      <c r="K137" s="70">
        <v>494.77</v>
      </c>
      <c r="L137" s="70">
        <v>0.05</v>
      </c>
      <c r="M137" s="70">
        <v>0.05</v>
      </c>
      <c r="N137" s="57"/>
      <c r="O137" s="57"/>
      <c r="P137" s="57"/>
    </row>
    <row r="138" spans="1:16" x14ac:dyDescent="0.2">
      <c r="A138" s="105">
        <v>648</v>
      </c>
      <c r="B138" s="63">
        <v>1700052909174</v>
      </c>
      <c r="C138" s="105">
        <v>848</v>
      </c>
      <c r="D138" s="63">
        <v>1700052909183</v>
      </c>
      <c r="E138" s="224" t="s">
        <v>717</v>
      </c>
      <c r="F138" s="67">
        <v>0</v>
      </c>
      <c r="G138" s="68">
        <v>4.5999999999999996</v>
      </c>
      <c r="H138" s="68">
        <v>1.18</v>
      </c>
      <c r="I138" s="68">
        <v>1.18</v>
      </c>
      <c r="J138" s="69">
        <v>0</v>
      </c>
      <c r="K138" s="70">
        <v>506.5</v>
      </c>
      <c r="L138" s="70">
        <v>0.05</v>
      </c>
      <c r="M138" s="70">
        <v>0.05</v>
      </c>
      <c r="N138" s="57"/>
      <c r="O138" s="57"/>
      <c r="P138" s="57"/>
    </row>
    <row r="139" spans="1:16" x14ac:dyDescent="0.2">
      <c r="A139" s="105">
        <v>8715</v>
      </c>
      <c r="B139" s="63">
        <v>8715</v>
      </c>
      <c r="C139" s="105">
        <v>8715</v>
      </c>
      <c r="D139" s="63">
        <v>8715</v>
      </c>
      <c r="E139" s="224" t="s">
        <v>718</v>
      </c>
      <c r="F139" s="67">
        <v>0</v>
      </c>
      <c r="G139" s="68">
        <v>14.66</v>
      </c>
      <c r="H139" s="68">
        <v>3.86</v>
      </c>
      <c r="I139" s="68">
        <v>3.86</v>
      </c>
      <c r="J139" s="69">
        <v>0</v>
      </c>
      <c r="K139" s="70">
        <v>7725.84</v>
      </c>
      <c r="L139" s="70">
        <v>0.05</v>
      </c>
      <c r="M139" s="70">
        <v>0.05</v>
      </c>
      <c r="N139" s="57"/>
      <c r="O139" s="57"/>
      <c r="P139" s="57"/>
    </row>
    <row r="140" spans="1:16" x14ac:dyDescent="0.2">
      <c r="A140" s="105">
        <v>652</v>
      </c>
      <c r="B140" s="63">
        <v>1700052674875</v>
      </c>
      <c r="C140" s="105">
        <v>852</v>
      </c>
      <c r="D140" s="63">
        <v>1700052674884</v>
      </c>
      <c r="E140" s="224" t="s">
        <v>719</v>
      </c>
      <c r="F140" s="67">
        <v>0</v>
      </c>
      <c r="G140" s="68">
        <v>61.28</v>
      </c>
      <c r="H140" s="68">
        <v>0.65</v>
      </c>
      <c r="I140" s="68">
        <v>0.65</v>
      </c>
      <c r="J140" s="69">
        <v>0</v>
      </c>
      <c r="K140" s="70">
        <v>6127.91</v>
      </c>
      <c r="L140" s="70">
        <v>0.05</v>
      </c>
      <c r="M140" s="70">
        <v>0.05</v>
      </c>
      <c r="N140" s="57"/>
      <c r="O140" s="57"/>
      <c r="P140" s="57"/>
    </row>
    <row r="141" spans="1:16" x14ac:dyDescent="0.2">
      <c r="A141" s="105">
        <v>653</v>
      </c>
      <c r="B141" s="63">
        <v>1700052577772</v>
      </c>
      <c r="C141" s="105">
        <v>853</v>
      </c>
      <c r="D141" s="63">
        <v>1700052577781</v>
      </c>
      <c r="E141" s="224" t="s">
        <v>720</v>
      </c>
      <c r="F141" s="67">
        <v>0</v>
      </c>
      <c r="G141" s="68">
        <v>12.43</v>
      </c>
      <c r="H141" s="68">
        <v>0.7</v>
      </c>
      <c r="I141" s="68">
        <v>0.7</v>
      </c>
      <c r="J141" s="69">
        <v>0</v>
      </c>
      <c r="K141" s="70">
        <v>1715.24</v>
      </c>
      <c r="L141" s="70">
        <v>0.05</v>
      </c>
      <c r="M141" s="70">
        <v>0.05</v>
      </c>
      <c r="N141" s="57"/>
      <c r="O141" s="57"/>
      <c r="P141" s="57"/>
    </row>
    <row r="142" spans="1:16" x14ac:dyDescent="0.2">
      <c r="A142" s="105">
        <v>654</v>
      </c>
      <c r="B142" s="63">
        <v>1700052635991</v>
      </c>
      <c r="C142" s="105">
        <v>854</v>
      </c>
      <c r="D142" s="63">
        <v>1700052636008</v>
      </c>
      <c r="E142" s="224" t="s">
        <v>721</v>
      </c>
      <c r="F142" s="67">
        <v>0</v>
      </c>
      <c r="G142" s="68">
        <v>7.42</v>
      </c>
      <c r="H142" s="68">
        <v>0.79</v>
      </c>
      <c r="I142" s="68">
        <v>0.79</v>
      </c>
      <c r="J142" s="69">
        <v>0</v>
      </c>
      <c r="K142" s="70">
        <v>489.4</v>
      </c>
      <c r="L142" s="70">
        <v>0.05</v>
      </c>
      <c r="M142" s="70">
        <v>0.05</v>
      </c>
      <c r="N142" s="57"/>
      <c r="O142" s="57"/>
      <c r="P142" s="57"/>
    </row>
    <row r="143" spans="1:16" x14ac:dyDescent="0.2">
      <c r="A143" s="105">
        <v>795</v>
      </c>
      <c r="B143" s="63">
        <v>1700052588250</v>
      </c>
      <c r="C143" s="105">
        <v>859</v>
      </c>
      <c r="D143" s="63">
        <v>1700052588296</v>
      </c>
      <c r="E143" s="224" t="s">
        <v>722</v>
      </c>
      <c r="F143" s="67">
        <v>0</v>
      </c>
      <c r="G143" s="68">
        <v>107.16</v>
      </c>
      <c r="H143" s="68">
        <v>0.65</v>
      </c>
      <c r="I143" s="68">
        <v>0.65</v>
      </c>
      <c r="J143" s="69">
        <v>0</v>
      </c>
      <c r="K143" s="70">
        <v>389.66</v>
      </c>
      <c r="L143" s="70">
        <v>0.05</v>
      </c>
      <c r="M143" s="70">
        <v>0.05</v>
      </c>
      <c r="N143" s="57"/>
      <c r="O143" s="57"/>
      <c r="P143" s="57"/>
    </row>
    <row r="144" spans="1:16" x14ac:dyDescent="0.2">
      <c r="A144" s="105">
        <v>796</v>
      </c>
      <c r="B144" s="63">
        <v>1700052844312</v>
      </c>
      <c r="C144" s="105">
        <v>860</v>
      </c>
      <c r="D144" s="63">
        <v>1700052844321</v>
      </c>
      <c r="E144" s="224" t="s">
        <v>723</v>
      </c>
      <c r="F144" s="67">
        <v>0</v>
      </c>
      <c r="G144" s="68">
        <v>8.43</v>
      </c>
      <c r="H144" s="68">
        <v>0.8</v>
      </c>
      <c r="I144" s="68">
        <v>0.8</v>
      </c>
      <c r="J144" s="69">
        <v>0</v>
      </c>
      <c r="K144" s="70">
        <v>1938.05</v>
      </c>
      <c r="L144" s="70">
        <v>0.05</v>
      </c>
      <c r="M144" s="70">
        <v>0.05</v>
      </c>
      <c r="N144" s="57"/>
      <c r="O144" s="57"/>
      <c r="P144" s="57"/>
    </row>
    <row r="145" spans="1:16" x14ac:dyDescent="0.2">
      <c r="A145" s="105">
        <v>797</v>
      </c>
      <c r="B145" s="63">
        <v>1700052585286</v>
      </c>
      <c r="C145" s="105">
        <v>8717</v>
      </c>
      <c r="D145" s="63">
        <v>8717</v>
      </c>
      <c r="E145" s="224" t="s">
        <v>724</v>
      </c>
      <c r="F145" s="67">
        <v>0</v>
      </c>
      <c r="G145" s="68">
        <v>51.29</v>
      </c>
      <c r="H145" s="68">
        <v>1.1599999999999999</v>
      </c>
      <c r="I145" s="68">
        <v>1.1599999999999999</v>
      </c>
      <c r="J145" s="69">
        <v>0</v>
      </c>
      <c r="K145" s="70">
        <v>6411.51</v>
      </c>
      <c r="L145" s="70">
        <v>0.05</v>
      </c>
      <c r="M145" s="70">
        <v>0.05</v>
      </c>
      <c r="N145" s="57"/>
      <c r="O145" s="57"/>
      <c r="P145" s="57"/>
    </row>
    <row r="146" spans="1:16" x14ac:dyDescent="0.2">
      <c r="A146" s="105">
        <v>658</v>
      </c>
      <c r="B146" s="63">
        <v>1700052525366</v>
      </c>
      <c r="C146" s="105">
        <v>863</v>
      </c>
      <c r="D146" s="63">
        <v>1700052525375</v>
      </c>
      <c r="E146" s="224" t="s">
        <v>725</v>
      </c>
      <c r="F146" s="67">
        <v>0</v>
      </c>
      <c r="G146" s="68">
        <v>64.81</v>
      </c>
      <c r="H146" s="68">
        <v>1.6</v>
      </c>
      <c r="I146" s="68">
        <v>1.6</v>
      </c>
      <c r="J146" s="69">
        <v>0</v>
      </c>
      <c r="K146" s="70">
        <v>16202.98</v>
      </c>
      <c r="L146" s="70">
        <v>0.05</v>
      </c>
      <c r="M146" s="70">
        <v>0.05</v>
      </c>
      <c r="N146" s="57"/>
      <c r="O146" s="57"/>
      <c r="P146" s="57"/>
    </row>
    <row r="147" spans="1:16" x14ac:dyDescent="0.2">
      <c r="A147" s="105">
        <v>655</v>
      </c>
      <c r="B147" s="63">
        <v>1700052524098</v>
      </c>
      <c r="C147" s="105">
        <v>864</v>
      </c>
      <c r="D147" s="63">
        <v>1700052524103</v>
      </c>
      <c r="E147" s="224" t="s">
        <v>726</v>
      </c>
      <c r="F147" s="67">
        <v>0</v>
      </c>
      <c r="G147" s="68">
        <v>3.69</v>
      </c>
      <c r="H147" s="68">
        <v>2.95</v>
      </c>
      <c r="I147" s="68">
        <v>2.95</v>
      </c>
      <c r="J147" s="69">
        <v>0</v>
      </c>
      <c r="K147" s="70">
        <v>733.51</v>
      </c>
      <c r="L147" s="70">
        <v>0.05</v>
      </c>
      <c r="M147" s="70">
        <v>0.05</v>
      </c>
      <c r="N147" s="57"/>
      <c r="O147" s="57"/>
      <c r="P147" s="57"/>
    </row>
    <row r="148" spans="1:16" x14ac:dyDescent="0.2">
      <c r="A148" s="105">
        <v>659</v>
      </c>
      <c r="B148" s="63">
        <v>1700052500724</v>
      </c>
      <c r="C148" s="105">
        <v>865</v>
      </c>
      <c r="D148" s="63">
        <v>1700052500733</v>
      </c>
      <c r="E148" s="224" t="s">
        <v>727</v>
      </c>
      <c r="F148" s="67">
        <v>0</v>
      </c>
      <c r="G148" s="68">
        <v>43.97</v>
      </c>
      <c r="H148" s="68">
        <v>2.0099999999999998</v>
      </c>
      <c r="I148" s="68">
        <v>2.0099999999999998</v>
      </c>
      <c r="J148" s="69">
        <v>0</v>
      </c>
      <c r="K148" s="70">
        <v>10860.24</v>
      </c>
      <c r="L148" s="70">
        <v>0.05</v>
      </c>
      <c r="M148" s="70">
        <v>0.05</v>
      </c>
      <c r="N148" s="57"/>
      <c r="O148" s="57"/>
      <c r="P148" s="57"/>
    </row>
    <row r="149" spans="1:16" x14ac:dyDescent="0.2">
      <c r="A149" s="105">
        <v>661</v>
      </c>
      <c r="B149" s="63">
        <v>1700052601770</v>
      </c>
      <c r="C149" s="105">
        <v>867</v>
      </c>
      <c r="D149" s="63">
        <v>1700052601812</v>
      </c>
      <c r="E149" s="224" t="s">
        <v>728</v>
      </c>
      <c r="F149" s="67">
        <v>0</v>
      </c>
      <c r="G149" s="68">
        <v>18.03</v>
      </c>
      <c r="H149" s="68">
        <v>0.66</v>
      </c>
      <c r="I149" s="68">
        <v>0.66</v>
      </c>
      <c r="J149" s="69">
        <v>0</v>
      </c>
      <c r="K149" s="70">
        <v>1932.07</v>
      </c>
      <c r="L149" s="70">
        <v>0.05</v>
      </c>
      <c r="M149" s="70">
        <v>0.05</v>
      </c>
      <c r="N149" s="57"/>
      <c r="O149" s="57"/>
      <c r="P149" s="57"/>
    </row>
    <row r="150" spans="1:16" x14ac:dyDescent="0.2">
      <c r="A150" s="105">
        <v>624</v>
      </c>
      <c r="B150" s="63">
        <v>1700052765487</v>
      </c>
      <c r="C150" s="105">
        <v>824</v>
      </c>
      <c r="D150" s="63">
        <v>1700052765496</v>
      </c>
      <c r="E150" s="224" t="s">
        <v>729</v>
      </c>
      <c r="F150" s="67">
        <v>0</v>
      </c>
      <c r="G150" s="68">
        <v>18.489999999999998</v>
      </c>
      <c r="H150" s="68">
        <v>0.65</v>
      </c>
      <c r="I150" s="68">
        <v>0.65</v>
      </c>
      <c r="J150" s="69">
        <v>0</v>
      </c>
      <c r="K150" s="70">
        <v>850.31</v>
      </c>
      <c r="L150" s="70">
        <v>0.05</v>
      </c>
      <c r="M150" s="70">
        <v>0.05</v>
      </c>
      <c r="N150" s="57"/>
      <c r="O150" s="57"/>
      <c r="P150" s="57"/>
    </row>
    <row r="151" spans="1:16" x14ac:dyDescent="0.2">
      <c r="A151" s="105">
        <v>664</v>
      </c>
      <c r="B151" s="63">
        <v>1700052793182</v>
      </c>
      <c r="C151" s="105">
        <v>870</v>
      </c>
      <c r="D151" s="63">
        <v>1700052793207</v>
      </c>
      <c r="E151" s="224" t="s">
        <v>730</v>
      </c>
      <c r="F151" s="67">
        <v>0</v>
      </c>
      <c r="G151" s="68">
        <v>126.3</v>
      </c>
      <c r="H151" s="68">
        <v>0.65</v>
      </c>
      <c r="I151" s="68">
        <v>0.65</v>
      </c>
      <c r="J151" s="69">
        <v>0</v>
      </c>
      <c r="K151" s="70">
        <v>2185.91</v>
      </c>
      <c r="L151" s="70">
        <v>0.05</v>
      </c>
      <c r="M151" s="70">
        <v>0.05</v>
      </c>
      <c r="N151" s="57"/>
      <c r="O151" s="57"/>
      <c r="P151" s="57"/>
    </row>
    <row r="152" spans="1:16" x14ac:dyDescent="0.2">
      <c r="A152" s="105">
        <v>665</v>
      </c>
      <c r="B152" s="63">
        <v>1700052556300</v>
      </c>
      <c r="C152" s="105">
        <v>871</v>
      </c>
      <c r="D152" s="63">
        <v>1700052556319</v>
      </c>
      <c r="E152" s="224" t="s">
        <v>731</v>
      </c>
      <c r="F152" s="67">
        <v>0</v>
      </c>
      <c r="G152" s="68">
        <v>16.8</v>
      </c>
      <c r="H152" s="68">
        <v>0.67</v>
      </c>
      <c r="I152" s="68">
        <v>0.67</v>
      </c>
      <c r="J152" s="69">
        <v>0</v>
      </c>
      <c r="K152" s="70">
        <v>772.86</v>
      </c>
      <c r="L152" s="70">
        <v>0.05</v>
      </c>
      <c r="M152" s="70">
        <v>0.05</v>
      </c>
      <c r="N152" s="57"/>
      <c r="O152" s="57"/>
      <c r="P152" s="57"/>
    </row>
    <row r="153" spans="1:16" x14ac:dyDescent="0.2">
      <c r="A153" s="105">
        <v>778</v>
      </c>
      <c r="B153" s="63">
        <v>1700051768167</v>
      </c>
      <c r="C153" s="105">
        <v>978</v>
      </c>
      <c r="D153" s="63">
        <v>1700051768158</v>
      </c>
      <c r="E153" s="224" t="s">
        <v>732</v>
      </c>
      <c r="F153" s="67">
        <v>0</v>
      </c>
      <c r="G153" s="68">
        <v>32</v>
      </c>
      <c r="H153" s="68">
        <v>2.3199999999999998</v>
      </c>
      <c r="I153" s="68">
        <v>2.3199999999999998</v>
      </c>
      <c r="J153" s="69">
        <v>0</v>
      </c>
      <c r="K153" s="70">
        <v>1223.05</v>
      </c>
      <c r="L153" s="70">
        <v>0.05</v>
      </c>
      <c r="M153" s="70">
        <v>0.05</v>
      </c>
      <c r="N153" s="57"/>
      <c r="O153" s="57"/>
      <c r="P153" s="57"/>
    </row>
    <row r="154" spans="1:16" x14ac:dyDescent="0.2">
      <c r="A154" s="105">
        <v>667</v>
      </c>
      <c r="B154" s="63">
        <v>1700052479212</v>
      </c>
      <c r="C154" s="105">
        <v>873</v>
      </c>
      <c r="D154" s="63">
        <v>1700052479221</v>
      </c>
      <c r="E154" s="224" t="s">
        <v>733</v>
      </c>
      <c r="F154" s="67">
        <v>0</v>
      </c>
      <c r="G154" s="68">
        <v>58.27</v>
      </c>
      <c r="H154" s="68">
        <v>0.69</v>
      </c>
      <c r="I154" s="68">
        <v>0.69</v>
      </c>
      <c r="J154" s="69">
        <v>0</v>
      </c>
      <c r="K154" s="70">
        <v>2777.33</v>
      </c>
      <c r="L154" s="70">
        <v>0.05</v>
      </c>
      <c r="M154" s="70">
        <v>0.05</v>
      </c>
      <c r="N154" s="57"/>
      <c r="O154" s="57"/>
      <c r="P154" s="57"/>
    </row>
    <row r="155" spans="1:16" x14ac:dyDescent="0.2">
      <c r="A155" s="105">
        <v>691</v>
      </c>
      <c r="B155" s="63">
        <v>1700051747715</v>
      </c>
      <c r="C155" s="105"/>
      <c r="D155" s="63"/>
      <c r="E155" s="224" t="s">
        <v>734</v>
      </c>
      <c r="F155" s="67">
        <v>0</v>
      </c>
      <c r="G155" s="68">
        <v>666.98</v>
      </c>
      <c r="H155" s="68">
        <v>1.34</v>
      </c>
      <c r="I155" s="68">
        <v>1.34</v>
      </c>
      <c r="J155" s="69">
        <v>0</v>
      </c>
      <c r="K155" s="70">
        <v>0</v>
      </c>
      <c r="L155" s="70">
        <v>0</v>
      </c>
      <c r="M155" s="70">
        <v>0</v>
      </c>
      <c r="N155" s="57"/>
      <c r="O155" s="57"/>
      <c r="P155" s="57"/>
    </row>
    <row r="156" spans="1:16" x14ac:dyDescent="0.2">
      <c r="A156" s="105">
        <v>691</v>
      </c>
      <c r="B156" s="63">
        <v>1700051747733</v>
      </c>
      <c r="C156" s="105"/>
      <c r="D156" s="63"/>
      <c r="E156" s="224" t="s">
        <v>735</v>
      </c>
      <c r="F156" s="67">
        <v>0</v>
      </c>
      <c r="G156" s="68">
        <v>666.98</v>
      </c>
      <c r="H156" s="68">
        <v>1.91</v>
      </c>
      <c r="I156" s="68">
        <v>1.91</v>
      </c>
      <c r="J156" s="69">
        <v>0</v>
      </c>
      <c r="K156" s="70">
        <v>0</v>
      </c>
      <c r="L156" s="70">
        <v>0</v>
      </c>
      <c r="M156" s="70">
        <v>0</v>
      </c>
      <c r="N156" s="57"/>
      <c r="O156" s="57"/>
      <c r="P156" s="57"/>
    </row>
    <row r="157" spans="1:16" x14ac:dyDescent="0.2">
      <c r="A157" s="105"/>
      <c r="B157" s="63"/>
      <c r="C157" s="105">
        <v>528</v>
      </c>
      <c r="D157" s="63">
        <v>1700051731194</v>
      </c>
      <c r="E157" s="224" t="s">
        <v>736</v>
      </c>
      <c r="F157" s="67">
        <v>0</v>
      </c>
      <c r="G157" s="68">
        <v>0</v>
      </c>
      <c r="H157" s="68">
        <v>0</v>
      </c>
      <c r="I157" s="68">
        <v>0</v>
      </c>
      <c r="J157" s="69">
        <v>0</v>
      </c>
      <c r="K157" s="70">
        <v>310.82</v>
      </c>
      <c r="L157" s="70">
        <v>0.05</v>
      </c>
      <c r="M157" s="70">
        <v>0.05</v>
      </c>
      <c r="N157" s="57"/>
      <c r="O157" s="57"/>
      <c r="P157" s="57"/>
    </row>
    <row r="158" spans="1:16" x14ac:dyDescent="0.2">
      <c r="A158" s="105"/>
      <c r="B158" s="63"/>
      <c r="C158" s="105">
        <v>528</v>
      </c>
      <c r="D158" s="63">
        <v>1700051731185</v>
      </c>
      <c r="E158" s="224" t="s">
        <v>737</v>
      </c>
      <c r="F158" s="67">
        <v>0</v>
      </c>
      <c r="G158" s="68">
        <v>0</v>
      </c>
      <c r="H158" s="68">
        <v>0</v>
      </c>
      <c r="I158" s="68">
        <v>0</v>
      </c>
      <c r="J158" s="69">
        <v>0</v>
      </c>
      <c r="K158" s="70">
        <v>310.82</v>
      </c>
      <c r="L158" s="70">
        <v>0.05</v>
      </c>
      <c r="M158" s="70">
        <v>0.05</v>
      </c>
      <c r="N158" s="57"/>
      <c r="O158" s="57"/>
      <c r="P158" s="57"/>
    </row>
    <row r="159" spans="1:16" x14ac:dyDescent="0.2">
      <c r="A159" s="105"/>
      <c r="B159" s="63"/>
      <c r="C159" s="105">
        <v>528</v>
      </c>
      <c r="D159" s="63">
        <v>1700051731176</v>
      </c>
      <c r="E159" s="224" t="s">
        <v>738</v>
      </c>
      <c r="F159" s="67">
        <v>0</v>
      </c>
      <c r="G159" s="68">
        <v>0</v>
      </c>
      <c r="H159" s="68">
        <v>0</v>
      </c>
      <c r="I159" s="68">
        <v>0</v>
      </c>
      <c r="J159" s="69">
        <v>0</v>
      </c>
      <c r="K159" s="70">
        <v>310.82</v>
      </c>
      <c r="L159" s="70">
        <v>0.05</v>
      </c>
      <c r="M159" s="70">
        <v>0.05</v>
      </c>
      <c r="N159" s="57"/>
      <c r="O159" s="57"/>
      <c r="P159" s="57"/>
    </row>
    <row r="160" spans="1:16" x14ac:dyDescent="0.2">
      <c r="A160" s="105"/>
      <c r="B160" s="63"/>
      <c r="C160" s="105">
        <v>528</v>
      </c>
      <c r="D160" s="63">
        <v>1700051731120</v>
      </c>
      <c r="E160" s="224" t="s">
        <v>739</v>
      </c>
      <c r="F160" s="67">
        <v>0</v>
      </c>
      <c r="G160" s="68">
        <v>0</v>
      </c>
      <c r="H160" s="68">
        <v>0</v>
      </c>
      <c r="I160" s="68">
        <v>0</v>
      </c>
      <c r="J160" s="69">
        <v>0</v>
      </c>
      <c r="K160" s="70">
        <v>310.82</v>
      </c>
      <c r="L160" s="70">
        <v>0.05</v>
      </c>
      <c r="M160" s="70">
        <v>0.05</v>
      </c>
      <c r="N160" s="57"/>
      <c r="O160" s="57"/>
      <c r="P160" s="57"/>
    </row>
    <row r="161" spans="1:16" x14ac:dyDescent="0.2">
      <c r="A161" s="105"/>
      <c r="B161" s="63"/>
      <c r="C161" s="105">
        <v>528</v>
      </c>
      <c r="D161" s="63">
        <v>1700051731088</v>
      </c>
      <c r="E161" s="224" t="s">
        <v>740</v>
      </c>
      <c r="F161" s="67">
        <v>0</v>
      </c>
      <c r="G161" s="68">
        <v>0</v>
      </c>
      <c r="H161" s="68">
        <v>0</v>
      </c>
      <c r="I161" s="68">
        <v>0</v>
      </c>
      <c r="J161" s="69">
        <v>0</v>
      </c>
      <c r="K161" s="70">
        <v>310.82</v>
      </c>
      <c r="L161" s="70">
        <v>0.05</v>
      </c>
      <c r="M161" s="70">
        <v>0.05</v>
      </c>
      <c r="N161" s="57"/>
      <c r="O161" s="57"/>
      <c r="P161" s="57"/>
    </row>
    <row r="162" spans="1:16" x14ac:dyDescent="0.2">
      <c r="A162" s="105"/>
      <c r="B162" s="63"/>
      <c r="C162" s="105">
        <v>528</v>
      </c>
      <c r="D162" s="63">
        <v>1700051731200</v>
      </c>
      <c r="E162" s="224" t="s">
        <v>741</v>
      </c>
      <c r="F162" s="67">
        <v>0</v>
      </c>
      <c r="G162" s="68">
        <v>0</v>
      </c>
      <c r="H162" s="68">
        <v>0</v>
      </c>
      <c r="I162" s="68">
        <v>0</v>
      </c>
      <c r="J162" s="69">
        <v>0</v>
      </c>
      <c r="K162" s="70">
        <v>310.82</v>
      </c>
      <c r="L162" s="70">
        <v>0.05</v>
      </c>
      <c r="M162" s="70">
        <v>0.05</v>
      </c>
      <c r="N162" s="57"/>
      <c r="O162" s="57"/>
      <c r="P162" s="57"/>
    </row>
    <row r="163" spans="1:16" x14ac:dyDescent="0.2">
      <c r="A163" s="105"/>
      <c r="B163" s="63"/>
      <c r="C163" s="105">
        <v>528</v>
      </c>
      <c r="D163" s="63">
        <v>1700051730846</v>
      </c>
      <c r="E163" s="224" t="s">
        <v>742</v>
      </c>
      <c r="F163" s="67">
        <v>0</v>
      </c>
      <c r="G163" s="68">
        <v>0</v>
      </c>
      <c r="H163" s="68">
        <v>0</v>
      </c>
      <c r="I163" s="68">
        <v>0</v>
      </c>
      <c r="J163" s="69">
        <v>0</v>
      </c>
      <c r="K163" s="70">
        <v>310.82</v>
      </c>
      <c r="L163" s="70">
        <v>0.05</v>
      </c>
      <c r="M163" s="70">
        <v>0.05</v>
      </c>
      <c r="N163" s="57"/>
      <c r="O163" s="57"/>
      <c r="P163" s="57"/>
    </row>
    <row r="164" spans="1:16" x14ac:dyDescent="0.2">
      <c r="A164" s="105"/>
      <c r="B164" s="63"/>
      <c r="C164" s="105">
        <v>528</v>
      </c>
      <c r="D164" s="63">
        <v>1700051730873</v>
      </c>
      <c r="E164" s="224" t="s">
        <v>743</v>
      </c>
      <c r="F164" s="67">
        <v>0</v>
      </c>
      <c r="G164" s="68">
        <v>0</v>
      </c>
      <c r="H164" s="68">
        <v>0</v>
      </c>
      <c r="I164" s="68">
        <v>0</v>
      </c>
      <c r="J164" s="69">
        <v>0</v>
      </c>
      <c r="K164" s="70">
        <v>310.82</v>
      </c>
      <c r="L164" s="70">
        <v>0.05</v>
      </c>
      <c r="M164" s="70">
        <v>0.05</v>
      </c>
      <c r="N164" s="57"/>
      <c r="O164" s="57"/>
      <c r="P164" s="57"/>
    </row>
    <row r="165" spans="1:16" x14ac:dyDescent="0.2">
      <c r="A165" s="105"/>
      <c r="B165" s="63"/>
      <c r="C165" s="105">
        <v>528</v>
      </c>
      <c r="D165" s="63">
        <v>1700051730882</v>
      </c>
      <c r="E165" s="224" t="s">
        <v>744</v>
      </c>
      <c r="F165" s="67">
        <v>0</v>
      </c>
      <c r="G165" s="68">
        <v>0</v>
      </c>
      <c r="H165" s="68">
        <v>0</v>
      </c>
      <c r="I165" s="68">
        <v>0</v>
      </c>
      <c r="J165" s="69">
        <v>0</v>
      </c>
      <c r="K165" s="70">
        <v>310.82</v>
      </c>
      <c r="L165" s="70">
        <v>0.05</v>
      </c>
      <c r="M165" s="70">
        <v>0.05</v>
      </c>
      <c r="N165" s="57"/>
      <c r="O165" s="57"/>
      <c r="P165" s="57"/>
    </row>
    <row r="166" spans="1:16" x14ac:dyDescent="0.2">
      <c r="A166" s="105"/>
      <c r="B166" s="63"/>
      <c r="C166" s="105">
        <v>843</v>
      </c>
      <c r="D166" s="63">
        <v>1700051730891</v>
      </c>
      <c r="E166" s="224" t="s">
        <v>745</v>
      </c>
      <c r="F166" s="67">
        <v>0</v>
      </c>
      <c r="G166" s="68">
        <v>0</v>
      </c>
      <c r="H166" s="68">
        <v>0</v>
      </c>
      <c r="I166" s="68">
        <v>0</v>
      </c>
      <c r="J166" s="69">
        <v>0</v>
      </c>
      <c r="K166" s="70">
        <v>666.98</v>
      </c>
      <c r="L166" s="70">
        <v>0.05</v>
      </c>
      <c r="M166" s="70">
        <v>0.05</v>
      </c>
      <c r="N166" s="57"/>
      <c r="O166" s="57"/>
      <c r="P166" s="57"/>
    </row>
    <row r="167" spans="1:16" x14ac:dyDescent="0.2">
      <c r="A167" s="105"/>
      <c r="B167" s="63"/>
      <c r="C167" s="105">
        <v>843</v>
      </c>
      <c r="D167" s="63">
        <v>1700051730943</v>
      </c>
      <c r="E167" s="224" t="s">
        <v>746</v>
      </c>
      <c r="F167" s="67">
        <v>0</v>
      </c>
      <c r="G167" s="68">
        <v>0</v>
      </c>
      <c r="H167" s="68">
        <v>0</v>
      </c>
      <c r="I167" s="68">
        <v>0</v>
      </c>
      <c r="J167" s="69">
        <v>0</v>
      </c>
      <c r="K167" s="70">
        <v>666.98</v>
      </c>
      <c r="L167" s="70">
        <v>0.05</v>
      </c>
      <c r="M167" s="70">
        <v>0.05</v>
      </c>
      <c r="N167" s="57"/>
      <c r="O167" s="57"/>
      <c r="P167" s="57"/>
    </row>
    <row r="168" spans="1:16" x14ac:dyDescent="0.2">
      <c r="A168" s="105"/>
      <c r="B168" s="63"/>
      <c r="C168" s="105">
        <v>843</v>
      </c>
      <c r="D168" s="63">
        <v>1700051730916</v>
      </c>
      <c r="E168" s="224" t="s">
        <v>747</v>
      </c>
      <c r="F168" s="67">
        <v>0</v>
      </c>
      <c r="G168" s="68">
        <v>0</v>
      </c>
      <c r="H168" s="68">
        <v>0</v>
      </c>
      <c r="I168" s="68">
        <v>0</v>
      </c>
      <c r="J168" s="69">
        <v>0</v>
      </c>
      <c r="K168" s="70">
        <v>666.98</v>
      </c>
      <c r="L168" s="70">
        <v>0.05</v>
      </c>
      <c r="M168" s="70">
        <v>0.05</v>
      </c>
      <c r="N168" s="57"/>
      <c r="O168" s="57"/>
      <c r="P168" s="57"/>
    </row>
    <row r="169" spans="1:16" x14ac:dyDescent="0.2">
      <c r="A169" s="105">
        <v>668</v>
      </c>
      <c r="B169" s="63">
        <v>1700052336009</v>
      </c>
      <c r="C169" s="105">
        <v>874</v>
      </c>
      <c r="D169" s="63">
        <v>1700052336018</v>
      </c>
      <c r="E169" s="224" t="s">
        <v>748</v>
      </c>
      <c r="F169" s="67">
        <v>0</v>
      </c>
      <c r="G169" s="68">
        <v>28.81</v>
      </c>
      <c r="H169" s="68">
        <v>0.71</v>
      </c>
      <c r="I169" s="68">
        <v>0.71</v>
      </c>
      <c r="J169" s="69">
        <v>0</v>
      </c>
      <c r="K169" s="70">
        <v>1457.98</v>
      </c>
      <c r="L169" s="70">
        <v>0.05</v>
      </c>
      <c r="M169" s="70">
        <v>0.05</v>
      </c>
      <c r="N169" s="57"/>
      <c r="O169" s="57"/>
      <c r="P169" s="57"/>
    </row>
    <row r="170" spans="1:16" x14ac:dyDescent="0.2">
      <c r="A170" s="105">
        <v>669</v>
      </c>
      <c r="B170" s="63">
        <v>1700052611323</v>
      </c>
      <c r="C170" s="105">
        <v>875</v>
      </c>
      <c r="D170" s="63">
        <v>1700052611332</v>
      </c>
      <c r="E170" s="224" t="s">
        <v>749</v>
      </c>
      <c r="F170" s="67">
        <v>0</v>
      </c>
      <c r="G170" s="68">
        <v>61</v>
      </c>
      <c r="H170" s="68">
        <v>1.4</v>
      </c>
      <c r="I170" s="68">
        <v>1.4</v>
      </c>
      <c r="J170" s="69">
        <v>0</v>
      </c>
      <c r="K170" s="70">
        <v>7319.88</v>
      </c>
      <c r="L170" s="70">
        <v>0.05</v>
      </c>
      <c r="M170" s="70">
        <v>0.05</v>
      </c>
      <c r="N170" s="57"/>
      <c r="O170" s="57"/>
      <c r="P170" s="57"/>
    </row>
    <row r="171" spans="1:16" x14ac:dyDescent="0.2">
      <c r="A171" s="105">
        <v>780</v>
      </c>
      <c r="B171" s="63">
        <v>1700052910658</v>
      </c>
      <c r="C171" s="105">
        <v>980</v>
      </c>
      <c r="D171" s="63">
        <v>1700052910667</v>
      </c>
      <c r="E171" s="224" t="s">
        <v>750</v>
      </c>
      <c r="F171" s="67">
        <v>0</v>
      </c>
      <c r="G171" s="68">
        <v>229.08</v>
      </c>
      <c r="H171" s="68">
        <v>0.8</v>
      </c>
      <c r="I171" s="68">
        <v>0.8</v>
      </c>
      <c r="J171" s="69">
        <v>0</v>
      </c>
      <c r="K171" s="70">
        <v>11442.46</v>
      </c>
      <c r="L171" s="70">
        <v>0.05</v>
      </c>
      <c r="M171" s="70">
        <v>0.05</v>
      </c>
      <c r="N171" s="57"/>
      <c r="O171" s="57"/>
      <c r="P171" s="57"/>
    </row>
    <row r="172" spans="1:16" x14ac:dyDescent="0.2">
      <c r="A172" s="105">
        <v>673</v>
      </c>
      <c r="B172" s="63">
        <v>1700052767128</v>
      </c>
      <c r="C172" s="105">
        <v>879</v>
      </c>
      <c r="D172" s="63">
        <v>1700052767137</v>
      </c>
      <c r="E172" s="224" t="s">
        <v>751</v>
      </c>
      <c r="F172" s="67">
        <v>0</v>
      </c>
      <c r="G172" s="68">
        <v>10.24</v>
      </c>
      <c r="H172" s="68">
        <v>0.65</v>
      </c>
      <c r="I172" s="68">
        <v>0.65</v>
      </c>
      <c r="J172" s="69">
        <v>0</v>
      </c>
      <c r="K172" s="70">
        <v>818.56</v>
      </c>
      <c r="L172" s="70">
        <v>0.05</v>
      </c>
      <c r="M172" s="70">
        <v>0.05</v>
      </c>
      <c r="N172" s="57"/>
      <c r="O172" s="57"/>
      <c r="P172" s="57"/>
    </row>
    <row r="173" spans="1:16" x14ac:dyDescent="0.2">
      <c r="A173" s="105">
        <v>647</v>
      </c>
      <c r="B173" s="63">
        <v>1700052610348</v>
      </c>
      <c r="C173" s="105">
        <v>847</v>
      </c>
      <c r="D173" s="63">
        <v>1700052610357</v>
      </c>
      <c r="E173" s="224" t="s">
        <v>752</v>
      </c>
      <c r="F173" s="67">
        <v>0</v>
      </c>
      <c r="G173" s="68">
        <v>5.72</v>
      </c>
      <c r="H173" s="68">
        <v>0.81</v>
      </c>
      <c r="I173" s="68">
        <v>0.81</v>
      </c>
      <c r="J173" s="69">
        <v>0</v>
      </c>
      <c r="K173" s="70">
        <v>569.49</v>
      </c>
      <c r="L173" s="70">
        <v>0.05</v>
      </c>
      <c r="M173" s="70">
        <v>0.05</v>
      </c>
      <c r="N173" s="57"/>
      <c r="O173" s="57"/>
      <c r="P173" s="57"/>
    </row>
    <row r="174" spans="1:16" x14ac:dyDescent="0.2">
      <c r="A174" s="105">
        <v>583</v>
      </c>
      <c r="B174" s="63">
        <v>1712392333485</v>
      </c>
      <c r="C174" s="105"/>
      <c r="D174" s="63"/>
      <c r="E174" s="224" t="s">
        <v>753</v>
      </c>
      <c r="F174" s="67">
        <v>0</v>
      </c>
      <c r="G174" s="68">
        <v>2988.36</v>
      </c>
      <c r="H174" s="68">
        <v>7.66</v>
      </c>
      <c r="I174" s="68">
        <v>7.66</v>
      </c>
      <c r="J174" s="69">
        <v>0</v>
      </c>
      <c r="K174" s="70">
        <v>0</v>
      </c>
      <c r="L174" s="70">
        <v>0</v>
      </c>
      <c r="M174" s="70">
        <v>0</v>
      </c>
      <c r="N174" s="57"/>
      <c r="O174" s="57"/>
      <c r="P174" s="57"/>
    </row>
    <row r="175" spans="1:16" x14ac:dyDescent="0.2">
      <c r="A175" s="105">
        <v>675</v>
      </c>
      <c r="B175" s="63">
        <v>1700052707945</v>
      </c>
      <c r="C175" s="105">
        <v>881</v>
      </c>
      <c r="D175" s="63">
        <v>1700052707963</v>
      </c>
      <c r="E175" s="224" t="s">
        <v>754</v>
      </c>
      <c r="F175" s="67">
        <v>0</v>
      </c>
      <c r="G175" s="68">
        <v>481.5</v>
      </c>
      <c r="H175" s="68">
        <v>1.24</v>
      </c>
      <c r="I175" s="68">
        <v>1.24</v>
      </c>
      <c r="J175" s="69">
        <v>0</v>
      </c>
      <c r="K175" s="70">
        <v>1476.59</v>
      </c>
      <c r="L175" s="70">
        <v>0.05</v>
      </c>
      <c r="M175" s="70">
        <v>0.05</v>
      </c>
      <c r="N175" s="57"/>
      <c r="O175" s="57"/>
      <c r="P175" s="57"/>
    </row>
    <row r="176" spans="1:16" x14ac:dyDescent="0.2">
      <c r="A176" s="105">
        <v>676</v>
      </c>
      <c r="B176" s="63">
        <v>1700052445729</v>
      </c>
      <c r="C176" s="105">
        <v>882</v>
      </c>
      <c r="D176" s="63">
        <v>1700052445738</v>
      </c>
      <c r="E176" s="224" t="s">
        <v>755</v>
      </c>
      <c r="F176" s="67">
        <v>0</v>
      </c>
      <c r="G176" s="68">
        <v>4.68</v>
      </c>
      <c r="H176" s="68">
        <v>0.71</v>
      </c>
      <c r="I176" s="68">
        <v>0.71</v>
      </c>
      <c r="J176" s="69">
        <v>0</v>
      </c>
      <c r="K176" s="70">
        <v>748.69</v>
      </c>
      <c r="L176" s="70">
        <v>0.05</v>
      </c>
      <c r="M176" s="70">
        <v>0.05</v>
      </c>
      <c r="N176" s="57"/>
      <c r="O176" s="57"/>
      <c r="P176" s="57"/>
    </row>
    <row r="177" spans="1:16" x14ac:dyDescent="0.2">
      <c r="A177" s="105">
        <v>677</v>
      </c>
      <c r="B177" s="63">
        <v>1700052638539</v>
      </c>
      <c r="C177" s="105">
        <v>883</v>
      </c>
      <c r="D177" s="63">
        <v>1700052638548</v>
      </c>
      <c r="E177" s="224" t="s">
        <v>756</v>
      </c>
      <c r="F177" s="67">
        <v>0</v>
      </c>
      <c r="G177" s="68">
        <v>34.25</v>
      </c>
      <c r="H177" s="68">
        <v>1.18</v>
      </c>
      <c r="I177" s="68">
        <v>1.18</v>
      </c>
      <c r="J177" s="69">
        <v>0</v>
      </c>
      <c r="K177" s="70">
        <v>6781.16</v>
      </c>
      <c r="L177" s="70">
        <v>0.05</v>
      </c>
      <c r="M177" s="70">
        <v>0.05</v>
      </c>
      <c r="N177" s="57"/>
      <c r="O177" s="57"/>
      <c r="P177" s="57"/>
    </row>
    <row r="178" spans="1:16" x14ac:dyDescent="0.2">
      <c r="A178" s="105">
        <v>679</v>
      </c>
      <c r="B178" s="63">
        <v>1700052643929</v>
      </c>
      <c r="C178" s="105">
        <v>885</v>
      </c>
      <c r="D178" s="63">
        <v>1700052643938</v>
      </c>
      <c r="E178" s="224" t="s">
        <v>757</v>
      </c>
      <c r="F178" s="67">
        <v>0</v>
      </c>
      <c r="G178" s="68">
        <v>5.6</v>
      </c>
      <c r="H178" s="68">
        <v>0.7</v>
      </c>
      <c r="I178" s="68">
        <v>0.7</v>
      </c>
      <c r="J178" s="69">
        <v>0</v>
      </c>
      <c r="K178" s="70">
        <v>1288.53</v>
      </c>
      <c r="L178" s="70">
        <v>0.05</v>
      </c>
      <c r="M178" s="70">
        <v>0.05</v>
      </c>
      <c r="N178" s="57"/>
      <c r="O178" s="57"/>
      <c r="P178" s="57"/>
    </row>
    <row r="179" spans="1:16" x14ac:dyDescent="0.2">
      <c r="A179" s="105">
        <v>680</v>
      </c>
      <c r="B179" s="63">
        <v>1700052636150</v>
      </c>
      <c r="C179" s="105">
        <v>886</v>
      </c>
      <c r="D179" s="63">
        <v>1700052636160</v>
      </c>
      <c r="E179" s="224" t="s">
        <v>758</v>
      </c>
      <c r="F179" s="67">
        <v>0</v>
      </c>
      <c r="G179" s="68">
        <v>6.49</v>
      </c>
      <c r="H179" s="68">
        <v>0.65</v>
      </c>
      <c r="I179" s="68">
        <v>0.65</v>
      </c>
      <c r="J179" s="69">
        <v>0</v>
      </c>
      <c r="K179" s="70">
        <v>518.9</v>
      </c>
      <c r="L179" s="70">
        <v>0.05</v>
      </c>
      <c r="M179" s="70">
        <v>0.05</v>
      </c>
      <c r="N179" s="57"/>
      <c r="O179" s="57"/>
      <c r="P179" s="57"/>
    </row>
    <row r="180" spans="1:16" x14ac:dyDescent="0.2">
      <c r="A180" s="105">
        <v>681</v>
      </c>
      <c r="B180" s="63">
        <v>1700052601413</v>
      </c>
      <c r="C180" s="105">
        <v>887</v>
      </c>
      <c r="D180" s="63">
        <v>1700052601469</v>
      </c>
      <c r="E180" s="224" t="s">
        <v>759</v>
      </c>
      <c r="F180" s="67">
        <v>0</v>
      </c>
      <c r="G180" s="68">
        <v>3.62</v>
      </c>
      <c r="H180" s="68">
        <v>0.65</v>
      </c>
      <c r="I180" s="68">
        <v>0.65</v>
      </c>
      <c r="J180" s="69">
        <v>0</v>
      </c>
      <c r="K180" s="70">
        <v>0</v>
      </c>
      <c r="L180" s="70">
        <v>0</v>
      </c>
      <c r="M180" s="70">
        <v>0</v>
      </c>
      <c r="N180" s="57"/>
      <c r="O180" s="57"/>
      <c r="P180" s="57"/>
    </row>
    <row r="181" spans="1:16" x14ac:dyDescent="0.2">
      <c r="A181" s="105">
        <v>682</v>
      </c>
      <c r="B181" s="63">
        <v>1700052604567</v>
      </c>
      <c r="C181" s="105">
        <v>888</v>
      </c>
      <c r="D181" s="63">
        <v>1700052604576</v>
      </c>
      <c r="E181" s="224" t="s">
        <v>760</v>
      </c>
      <c r="F181" s="67">
        <v>0</v>
      </c>
      <c r="G181" s="68">
        <v>10.39</v>
      </c>
      <c r="H181" s="68">
        <v>0.76</v>
      </c>
      <c r="I181" s="68">
        <v>0.76</v>
      </c>
      <c r="J181" s="69">
        <v>0</v>
      </c>
      <c r="K181" s="70">
        <v>1308.6600000000001</v>
      </c>
      <c r="L181" s="70">
        <v>0.05</v>
      </c>
      <c r="M181" s="70">
        <v>0.05</v>
      </c>
      <c r="N181" s="57"/>
      <c r="O181" s="57"/>
      <c r="P181" s="57"/>
    </row>
    <row r="182" spans="1:16" x14ac:dyDescent="0.2">
      <c r="A182" s="105">
        <v>692</v>
      </c>
      <c r="B182" s="63">
        <v>1700052619439</v>
      </c>
      <c r="C182" s="105">
        <v>891</v>
      </c>
      <c r="D182" s="63">
        <v>1700052619448</v>
      </c>
      <c r="E182" s="224" t="s">
        <v>761</v>
      </c>
      <c r="F182" s="67">
        <v>0</v>
      </c>
      <c r="G182" s="68">
        <v>196.5</v>
      </c>
      <c r="H182" s="68">
        <v>0.67</v>
      </c>
      <c r="I182" s="68">
        <v>0.67</v>
      </c>
      <c r="J182" s="69">
        <v>0</v>
      </c>
      <c r="K182" s="70">
        <v>6288.06</v>
      </c>
      <c r="L182" s="70">
        <v>0.05</v>
      </c>
      <c r="M182" s="70">
        <v>0.05</v>
      </c>
      <c r="N182" s="57"/>
      <c r="O182" s="57"/>
      <c r="P182" s="57"/>
    </row>
    <row r="183" spans="1:16" x14ac:dyDescent="0.2">
      <c r="A183" s="105">
        <v>694</v>
      </c>
      <c r="B183" s="63">
        <v>1700052643593</v>
      </c>
      <c r="C183" s="105">
        <v>893</v>
      </c>
      <c r="D183" s="63">
        <v>1700052643609</v>
      </c>
      <c r="E183" s="224" t="s">
        <v>762</v>
      </c>
      <c r="F183" s="67">
        <v>0</v>
      </c>
      <c r="G183" s="68">
        <v>286.56</v>
      </c>
      <c r="H183" s="68">
        <v>2.04</v>
      </c>
      <c r="I183" s="68">
        <v>2.04</v>
      </c>
      <c r="J183" s="69">
        <v>0</v>
      </c>
      <c r="K183" s="70">
        <v>3868.55</v>
      </c>
      <c r="L183" s="70">
        <v>0.05</v>
      </c>
      <c r="M183" s="70">
        <v>0.05</v>
      </c>
      <c r="N183" s="57"/>
      <c r="O183" s="57"/>
      <c r="P183" s="57"/>
    </row>
    <row r="184" spans="1:16" x14ac:dyDescent="0.2">
      <c r="A184" s="105">
        <v>8720</v>
      </c>
      <c r="B184" s="63">
        <v>8720</v>
      </c>
      <c r="C184" s="105">
        <v>8720</v>
      </c>
      <c r="D184" s="63">
        <v>8720</v>
      </c>
      <c r="E184" s="224" t="s">
        <v>763</v>
      </c>
      <c r="F184" s="67">
        <v>0</v>
      </c>
      <c r="G184" s="68">
        <v>60.4</v>
      </c>
      <c r="H184" s="68">
        <v>0.42</v>
      </c>
      <c r="I184" s="68">
        <v>0.42</v>
      </c>
      <c r="J184" s="69">
        <v>0</v>
      </c>
      <c r="K184" s="70">
        <v>6225.92</v>
      </c>
      <c r="L184" s="70">
        <v>0.05</v>
      </c>
      <c r="M184" s="70">
        <v>0.05</v>
      </c>
      <c r="N184" s="57"/>
      <c r="O184" s="57"/>
      <c r="P184" s="57"/>
    </row>
    <row r="185" spans="1:16" x14ac:dyDescent="0.2">
      <c r="A185" s="105">
        <v>696</v>
      </c>
      <c r="B185" s="63">
        <v>1700052667450</v>
      </c>
      <c r="C185" s="105">
        <v>895</v>
      </c>
      <c r="D185" s="63">
        <v>1700052667460</v>
      </c>
      <c r="E185" s="224" t="s">
        <v>764</v>
      </c>
      <c r="F185" s="67">
        <v>0</v>
      </c>
      <c r="G185" s="68">
        <v>16.89</v>
      </c>
      <c r="H185" s="68">
        <v>0.65</v>
      </c>
      <c r="I185" s="68">
        <v>0.65</v>
      </c>
      <c r="J185" s="69">
        <v>0</v>
      </c>
      <c r="K185" s="70">
        <v>776.76</v>
      </c>
      <c r="L185" s="70">
        <v>0.05</v>
      </c>
      <c r="M185" s="70">
        <v>0.05</v>
      </c>
      <c r="N185" s="57"/>
      <c r="O185" s="57"/>
      <c r="P185" s="57"/>
    </row>
    <row r="186" spans="1:16" x14ac:dyDescent="0.2">
      <c r="A186" s="105">
        <v>697</v>
      </c>
      <c r="B186" s="63">
        <v>1700052667423</v>
      </c>
      <c r="C186" s="105">
        <v>896</v>
      </c>
      <c r="D186" s="63">
        <v>1700052667432</v>
      </c>
      <c r="E186" s="224" t="s">
        <v>765</v>
      </c>
      <c r="F186" s="67">
        <v>0</v>
      </c>
      <c r="G186" s="68">
        <v>16.2</v>
      </c>
      <c r="H186" s="68">
        <v>0.7</v>
      </c>
      <c r="I186" s="68">
        <v>0.7</v>
      </c>
      <c r="J186" s="69">
        <v>0</v>
      </c>
      <c r="K186" s="70">
        <v>777.45</v>
      </c>
      <c r="L186" s="70">
        <v>0.05</v>
      </c>
      <c r="M186" s="70">
        <v>0.05</v>
      </c>
      <c r="N186" s="57"/>
      <c r="O186" s="57"/>
      <c r="P186" s="57"/>
    </row>
    <row r="187" spans="1:16" x14ac:dyDescent="0.2">
      <c r="A187" s="105">
        <v>656</v>
      </c>
      <c r="B187" s="63">
        <v>1700052613757</v>
      </c>
      <c r="C187" s="105">
        <v>856</v>
      </c>
      <c r="D187" s="63">
        <v>1700052613766</v>
      </c>
      <c r="E187" s="224" t="s">
        <v>766</v>
      </c>
      <c r="F187" s="67">
        <v>0</v>
      </c>
      <c r="G187" s="68">
        <v>16.600000000000001</v>
      </c>
      <c r="H187" s="68">
        <v>0.97</v>
      </c>
      <c r="I187" s="68">
        <v>0.97</v>
      </c>
      <c r="J187" s="69">
        <v>0</v>
      </c>
      <c r="K187" s="70">
        <v>4481.28</v>
      </c>
      <c r="L187" s="70">
        <v>0.05</v>
      </c>
      <c r="M187" s="70">
        <v>0.05</v>
      </c>
      <c r="N187" s="57"/>
      <c r="O187" s="57"/>
      <c r="P187" s="57"/>
    </row>
    <row r="188" spans="1:16" ht="25.5" x14ac:dyDescent="0.2">
      <c r="A188" s="105">
        <v>577</v>
      </c>
      <c r="B188" s="63" t="s">
        <v>868</v>
      </c>
      <c r="C188" s="105"/>
      <c r="D188" s="63"/>
      <c r="E188" s="224" t="s">
        <v>767</v>
      </c>
      <c r="F188" s="67">
        <v>0</v>
      </c>
      <c r="G188" s="68">
        <v>31763.09</v>
      </c>
      <c r="H188" s="68">
        <v>0.4</v>
      </c>
      <c r="I188" s="68">
        <v>0.4</v>
      </c>
      <c r="J188" s="69">
        <v>0</v>
      </c>
      <c r="K188" s="70">
        <v>0</v>
      </c>
      <c r="L188" s="70">
        <v>0</v>
      </c>
      <c r="M188" s="70">
        <v>0</v>
      </c>
      <c r="N188" s="57"/>
      <c r="O188" s="57"/>
      <c r="P188" s="57"/>
    </row>
    <row r="189" spans="1:16" x14ac:dyDescent="0.2">
      <c r="A189" s="105">
        <v>8719</v>
      </c>
      <c r="B189" s="63">
        <v>8719</v>
      </c>
      <c r="C189" s="105">
        <v>8719</v>
      </c>
      <c r="D189" s="63">
        <v>8719</v>
      </c>
      <c r="E189" s="224" t="s">
        <v>768</v>
      </c>
      <c r="F189" s="67">
        <v>0</v>
      </c>
      <c r="G189" s="68">
        <v>213.36</v>
      </c>
      <c r="H189" s="68">
        <v>0.56999999999999995</v>
      </c>
      <c r="I189" s="68">
        <v>0.56999999999999995</v>
      </c>
      <c r="J189" s="69">
        <v>0</v>
      </c>
      <c r="K189" s="70">
        <v>12404.57</v>
      </c>
      <c r="L189" s="70">
        <v>0.05</v>
      </c>
      <c r="M189" s="70">
        <v>0.05</v>
      </c>
      <c r="N189" s="57"/>
      <c r="O189" s="57"/>
      <c r="P189" s="57"/>
    </row>
    <row r="190" spans="1:16" x14ac:dyDescent="0.2">
      <c r="A190" s="105">
        <v>581</v>
      </c>
      <c r="B190" s="63">
        <v>1700052632379</v>
      </c>
      <c r="C190" s="105">
        <v>908</v>
      </c>
      <c r="D190" s="63">
        <v>1700052632388</v>
      </c>
      <c r="E190" s="224" t="s">
        <v>769</v>
      </c>
      <c r="F190" s="67">
        <v>0</v>
      </c>
      <c r="G190" s="68">
        <v>31.99</v>
      </c>
      <c r="H190" s="68">
        <v>0.84</v>
      </c>
      <c r="I190" s="68">
        <v>0.84</v>
      </c>
      <c r="J190" s="69">
        <v>0</v>
      </c>
      <c r="K190" s="70">
        <v>2111.25</v>
      </c>
      <c r="L190" s="70">
        <v>0.05</v>
      </c>
      <c r="M190" s="70">
        <v>0.05</v>
      </c>
      <c r="N190" s="57"/>
      <c r="O190" s="57"/>
      <c r="P190" s="57"/>
    </row>
    <row r="191" spans="1:16" x14ac:dyDescent="0.2">
      <c r="A191" s="105">
        <v>631</v>
      </c>
      <c r="B191" s="63">
        <v>1700052750685</v>
      </c>
      <c r="C191" s="105">
        <v>831</v>
      </c>
      <c r="D191" s="63">
        <v>1700052750694</v>
      </c>
      <c r="E191" s="224" t="s">
        <v>770</v>
      </c>
      <c r="F191" s="67">
        <v>0</v>
      </c>
      <c r="G191" s="68">
        <v>51.41</v>
      </c>
      <c r="H191" s="68">
        <v>0.71</v>
      </c>
      <c r="I191" s="68">
        <v>0.71</v>
      </c>
      <c r="J191" s="69">
        <v>0</v>
      </c>
      <c r="K191" s="70">
        <v>616.95000000000005</v>
      </c>
      <c r="L191" s="70">
        <v>0.05</v>
      </c>
      <c r="M191" s="70">
        <v>0.05</v>
      </c>
      <c r="N191" s="57"/>
      <c r="O191" s="57"/>
      <c r="P191" s="57"/>
    </row>
    <row r="192" spans="1:16" x14ac:dyDescent="0.2">
      <c r="A192" s="105">
        <v>636</v>
      </c>
      <c r="B192" s="63">
        <v>1700052757705</v>
      </c>
      <c r="C192" s="105">
        <v>836</v>
      </c>
      <c r="D192" s="63">
        <v>1700052757714</v>
      </c>
      <c r="E192" s="224" t="s">
        <v>771</v>
      </c>
      <c r="F192" s="67">
        <v>0</v>
      </c>
      <c r="G192" s="68">
        <v>3.33</v>
      </c>
      <c r="H192" s="68">
        <v>2.36</v>
      </c>
      <c r="I192" s="68">
        <v>2.36</v>
      </c>
      <c r="J192" s="69">
        <v>0</v>
      </c>
      <c r="K192" s="70">
        <v>665.03</v>
      </c>
      <c r="L192" s="70">
        <v>0.05</v>
      </c>
      <c r="M192" s="70">
        <v>0.05</v>
      </c>
      <c r="N192" s="57"/>
      <c r="O192" s="57"/>
      <c r="P192" s="57"/>
    </row>
    <row r="193" spans="1:16" x14ac:dyDescent="0.2">
      <c r="A193" s="105">
        <v>771</v>
      </c>
      <c r="B193" s="63">
        <v>1700052979793</v>
      </c>
      <c r="C193" s="105">
        <v>971</v>
      </c>
      <c r="D193" s="63">
        <v>1700052979809</v>
      </c>
      <c r="E193" s="224" t="s">
        <v>772</v>
      </c>
      <c r="F193" s="67">
        <v>0</v>
      </c>
      <c r="G193" s="68">
        <v>55.05</v>
      </c>
      <c r="H193" s="68">
        <v>0.67</v>
      </c>
      <c r="I193" s="68">
        <v>0.67</v>
      </c>
      <c r="J193" s="69">
        <v>0</v>
      </c>
      <c r="K193" s="70">
        <v>2642.17</v>
      </c>
      <c r="L193" s="70">
        <v>0.05</v>
      </c>
      <c r="M193" s="70">
        <v>0.05</v>
      </c>
      <c r="N193" s="57"/>
      <c r="O193" s="57"/>
      <c r="P193" s="57"/>
    </row>
    <row r="194" spans="1:16" x14ac:dyDescent="0.2">
      <c r="A194" s="105">
        <v>8707</v>
      </c>
      <c r="B194" s="63">
        <v>8707</v>
      </c>
      <c r="C194" s="105">
        <v>8707</v>
      </c>
      <c r="D194" s="63">
        <v>8707</v>
      </c>
      <c r="E194" s="224" t="s">
        <v>773</v>
      </c>
      <c r="F194" s="67">
        <v>0</v>
      </c>
      <c r="G194" s="68">
        <v>2.72</v>
      </c>
      <c r="H194" s="68">
        <v>0.51</v>
      </c>
      <c r="I194" s="68">
        <v>0.51</v>
      </c>
      <c r="J194" s="69">
        <v>0</v>
      </c>
      <c r="K194" s="70">
        <v>0</v>
      </c>
      <c r="L194" s="70">
        <v>0</v>
      </c>
      <c r="M194" s="70">
        <v>0</v>
      </c>
      <c r="N194" s="57"/>
      <c r="O194" s="57"/>
      <c r="P194" s="57"/>
    </row>
    <row r="195" spans="1:16" x14ac:dyDescent="0.2">
      <c r="A195" s="105">
        <v>750</v>
      </c>
      <c r="B195" s="63">
        <v>1700052546774</v>
      </c>
      <c r="C195" s="105"/>
      <c r="D195" s="63"/>
      <c r="E195" s="224" t="s">
        <v>774</v>
      </c>
      <c r="F195" s="67">
        <v>0</v>
      </c>
      <c r="G195" s="68">
        <v>4262.62</v>
      </c>
      <c r="H195" s="68">
        <v>0.66</v>
      </c>
      <c r="I195" s="68">
        <v>0.66</v>
      </c>
      <c r="J195" s="69">
        <v>0</v>
      </c>
      <c r="K195" s="70">
        <v>0</v>
      </c>
      <c r="L195" s="70">
        <v>0</v>
      </c>
      <c r="M195" s="70">
        <v>0</v>
      </c>
      <c r="N195" s="57"/>
      <c r="O195" s="57"/>
      <c r="P195" s="57"/>
    </row>
    <row r="196" spans="1:16" x14ac:dyDescent="0.2">
      <c r="A196" s="105">
        <v>628</v>
      </c>
      <c r="B196" s="63">
        <v>1700052708201</v>
      </c>
      <c r="C196" s="105">
        <v>828</v>
      </c>
      <c r="D196" s="63">
        <v>1700052708210</v>
      </c>
      <c r="E196" s="224" t="s">
        <v>775</v>
      </c>
      <c r="F196" s="67">
        <v>0</v>
      </c>
      <c r="G196" s="68">
        <v>79.040000000000006</v>
      </c>
      <c r="H196" s="68">
        <v>0.57999999999999996</v>
      </c>
      <c r="I196" s="68">
        <v>0.57999999999999996</v>
      </c>
      <c r="J196" s="69">
        <v>0</v>
      </c>
      <c r="K196" s="70">
        <v>0</v>
      </c>
      <c r="L196" s="70">
        <v>0</v>
      </c>
      <c r="M196" s="70">
        <v>0</v>
      </c>
      <c r="N196" s="57"/>
      <c r="O196" s="57"/>
      <c r="P196" s="57"/>
    </row>
    <row r="197" spans="1:16" x14ac:dyDescent="0.2">
      <c r="A197" s="105">
        <v>781</v>
      </c>
      <c r="B197" s="63">
        <v>1700052765469</v>
      </c>
      <c r="C197" s="105">
        <v>981</v>
      </c>
      <c r="D197" s="63">
        <v>1700052765478</v>
      </c>
      <c r="E197" s="224" t="s">
        <v>776</v>
      </c>
      <c r="F197" s="67">
        <v>0</v>
      </c>
      <c r="G197" s="68">
        <v>529.9</v>
      </c>
      <c r="H197" s="68">
        <v>2.09</v>
      </c>
      <c r="I197" s="68">
        <v>2.09</v>
      </c>
      <c r="J197" s="69">
        <v>0</v>
      </c>
      <c r="K197" s="70">
        <v>7895.53</v>
      </c>
      <c r="L197" s="70">
        <v>0.05</v>
      </c>
      <c r="M197" s="70">
        <v>0.05</v>
      </c>
      <c r="N197" s="57"/>
      <c r="O197" s="57"/>
      <c r="P197" s="57"/>
    </row>
    <row r="198" spans="1:16" x14ac:dyDescent="0.2">
      <c r="A198" s="105">
        <v>639</v>
      </c>
      <c r="B198" s="63">
        <v>1700052751331</v>
      </c>
      <c r="C198" s="105">
        <v>839</v>
      </c>
      <c r="D198" s="63">
        <v>1700052751340</v>
      </c>
      <c r="E198" s="224" t="s">
        <v>777</v>
      </c>
      <c r="F198" s="67">
        <v>0</v>
      </c>
      <c r="G198" s="68">
        <v>139.05000000000001</v>
      </c>
      <c r="H198" s="68">
        <v>0.66</v>
      </c>
      <c r="I198" s="68">
        <v>0.66</v>
      </c>
      <c r="J198" s="69">
        <v>0</v>
      </c>
      <c r="K198" s="70">
        <v>2398.59</v>
      </c>
      <c r="L198" s="70">
        <v>0.05</v>
      </c>
      <c r="M198" s="70">
        <v>0.05</v>
      </c>
      <c r="N198" s="57"/>
      <c r="O198" s="57"/>
      <c r="P198" s="57"/>
    </row>
    <row r="199" spans="1:16" x14ac:dyDescent="0.2">
      <c r="A199" s="105">
        <v>8722</v>
      </c>
      <c r="B199" s="63">
        <v>8722</v>
      </c>
      <c r="C199" s="105">
        <v>8722</v>
      </c>
      <c r="D199" s="63">
        <v>8722</v>
      </c>
      <c r="E199" s="224" t="s">
        <v>778</v>
      </c>
      <c r="F199" s="67">
        <v>0</v>
      </c>
      <c r="G199" s="68">
        <v>769.81</v>
      </c>
      <c r="H199" s="68">
        <v>0.46</v>
      </c>
      <c r="I199" s="68">
        <v>0.46</v>
      </c>
      <c r="J199" s="69">
        <v>0</v>
      </c>
      <c r="K199" s="70">
        <v>28482.9</v>
      </c>
      <c r="L199" s="70">
        <v>0.05</v>
      </c>
      <c r="M199" s="70">
        <v>0.05</v>
      </c>
      <c r="N199" s="57"/>
      <c r="O199" s="57"/>
      <c r="P199" s="57"/>
    </row>
    <row r="200" spans="1:16" x14ac:dyDescent="0.2">
      <c r="A200" s="105">
        <v>570</v>
      </c>
      <c r="B200" s="63">
        <v>1700052616916</v>
      </c>
      <c r="C200" s="105">
        <v>970</v>
      </c>
      <c r="D200" s="63">
        <v>1700052616925</v>
      </c>
      <c r="E200" s="224" t="s">
        <v>779</v>
      </c>
      <c r="F200" s="67">
        <v>0</v>
      </c>
      <c r="G200" s="68">
        <v>302.22000000000003</v>
      </c>
      <c r="H200" s="68">
        <v>2.64</v>
      </c>
      <c r="I200" s="68">
        <v>2.64</v>
      </c>
      <c r="J200" s="69">
        <v>0</v>
      </c>
      <c r="K200" s="70">
        <v>30222.36</v>
      </c>
      <c r="L200" s="70">
        <v>0.05</v>
      </c>
      <c r="M200" s="70">
        <v>0.05</v>
      </c>
      <c r="N200" s="57"/>
      <c r="O200" s="57"/>
      <c r="P200" s="57"/>
    </row>
    <row r="201" spans="1:16" x14ac:dyDescent="0.2">
      <c r="A201" s="105">
        <v>576</v>
      </c>
      <c r="B201" s="63">
        <v>1700052791343</v>
      </c>
      <c r="C201" s="105">
        <v>876</v>
      </c>
      <c r="D201" s="63">
        <v>1700052791361</v>
      </c>
      <c r="E201" s="224" t="s">
        <v>780</v>
      </c>
      <c r="F201" s="67">
        <v>0</v>
      </c>
      <c r="G201" s="68">
        <v>77.66</v>
      </c>
      <c r="H201" s="68">
        <v>0.65</v>
      </c>
      <c r="I201" s="68">
        <v>0.65</v>
      </c>
      <c r="J201" s="69">
        <v>0</v>
      </c>
      <c r="K201" s="70">
        <v>1320.21</v>
      </c>
      <c r="L201" s="70">
        <v>0.05</v>
      </c>
      <c r="M201" s="70">
        <v>0.05</v>
      </c>
      <c r="N201" s="57"/>
      <c r="O201" s="57"/>
      <c r="P201" s="57"/>
    </row>
    <row r="202" spans="1:16" x14ac:dyDescent="0.2">
      <c r="A202" s="105">
        <v>580</v>
      </c>
      <c r="B202" s="63">
        <v>1700052906944</v>
      </c>
      <c r="C202" s="105">
        <v>880</v>
      </c>
      <c r="D202" s="63">
        <v>1700052906953</v>
      </c>
      <c r="E202" s="224" t="s">
        <v>781</v>
      </c>
      <c r="F202" s="67">
        <v>0</v>
      </c>
      <c r="G202" s="68">
        <v>7.21</v>
      </c>
      <c r="H202" s="68">
        <v>0.65</v>
      </c>
      <c r="I202" s="68">
        <v>0.65</v>
      </c>
      <c r="J202" s="69">
        <v>0</v>
      </c>
      <c r="K202" s="70">
        <v>1081.9000000000001</v>
      </c>
      <c r="L202" s="70">
        <v>0.05</v>
      </c>
      <c r="M202" s="70">
        <v>0.05</v>
      </c>
      <c r="N202" s="57"/>
      <c r="O202" s="57"/>
      <c r="P202" s="57"/>
    </row>
    <row r="203" spans="1:16" x14ac:dyDescent="0.2">
      <c r="A203" s="105">
        <v>640</v>
      </c>
      <c r="B203" s="63">
        <v>1700052750408</v>
      </c>
      <c r="C203" s="105">
        <v>840</v>
      </c>
      <c r="D203" s="63">
        <v>1700052750417</v>
      </c>
      <c r="E203" s="224" t="s">
        <v>782</v>
      </c>
      <c r="F203" s="67">
        <v>0</v>
      </c>
      <c r="G203" s="68">
        <v>16.899999999999999</v>
      </c>
      <c r="H203" s="68">
        <v>0.69</v>
      </c>
      <c r="I203" s="68">
        <v>0.69</v>
      </c>
      <c r="J203" s="69">
        <v>0</v>
      </c>
      <c r="K203" s="70">
        <v>777.19</v>
      </c>
      <c r="L203" s="70">
        <v>0.05</v>
      </c>
      <c r="M203" s="70">
        <v>0.05</v>
      </c>
      <c r="N203" s="57"/>
      <c r="O203" s="57"/>
      <c r="P203" s="57"/>
    </row>
    <row r="204" spans="1:16" x14ac:dyDescent="0.2">
      <c r="A204" s="105">
        <v>629</v>
      </c>
      <c r="B204" s="63">
        <v>1700052730856</v>
      </c>
      <c r="C204" s="105">
        <v>829</v>
      </c>
      <c r="D204" s="63">
        <v>1700052730865</v>
      </c>
      <c r="E204" s="224" t="s">
        <v>783</v>
      </c>
      <c r="F204" s="67">
        <v>0</v>
      </c>
      <c r="G204" s="68">
        <v>4.24</v>
      </c>
      <c r="H204" s="68">
        <v>0.65</v>
      </c>
      <c r="I204" s="68">
        <v>0.65</v>
      </c>
      <c r="J204" s="69">
        <v>0</v>
      </c>
      <c r="K204" s="70">
        <v>714.45</v>
      </c>
      <c r="L204" s="70">
        <v>0.05</v>
      </c>
      <c r="M204" s="70">
        <v>0.05</v>
      </c>
      <c r="N204" s="57"/>
      <c r="O204" s="57"/>
      <c r="P204" s="57"/>
    </row>
    <row r="205" spans="1:16" x14ac:dyDescent="0.2">
      <c r="A205" s="105">
        <v>8741</v>
      </c>
      <c r="B205" s="63">
        <v>8741</v>
      </c>
      <c r="C205" s="105">
        <v>8741</v>
      </c>
      <c r="D205" s="63">
        <v>8741</v>
      </c>
      <c r="E205" s="224" t="s">
        <v>784</v>
      </c>
      <c r="F205" s="67">
        <v>0</v>
      </c>
      <c r="G205" s="68">
        <v>139.6</v>
      </c>
      <c r="H205" s="68">
        <v>0.79</v>
      </c>
      <c r="I205" s="68">
        <v>0.79</v>
      </c>
      <c r="J205" s="69">
        <v>0</v>
      </c>
      <c r="K205" s="70">
        <v>31409.58</v>
      </c>
      <c r="L205" s="70">
        <v>0.05</v>
      </c>
      <c r="M205" s="70">
        <v>0.05</v>
      </c>
      <c r="N205" s="57"/>
      <c r="O205" s="57"/>
      <c r="P205" s="57"/>
    </row>
    <row r="206" spans="1:16" x14ac:dyDescent="0.2">
      <c r="A206" s="105">
        <v>641</v>
      </c>
      <c r="B206" s="63">
        <v>1700052708586</v>
      </c>
      <c r="C206" s="105">
        <v>841</v>
      </c>
      <c r="D206" s="63">
        <v>1700052708595</v>
      </c>
      <c r="E206" s="224" t="s">
        <v>785</v>
      </c>
      <c r="F206" s="67">
        <v>0</v>
      </c>
      <c r="G206" s="68">
        <v>26</v>
      </c>
      <c r="H206" s="68">
        <v>0.65</v>
      </c>
      <c r="I206" s="68">
        <v>0.65</v>
      </c>
      <c r="J206" s="69">
        <v>0</v>
      </c>
      <c r="K206" s="70">
        <v>1169.81</v>
      </c>
      <c r="L206" s="70">
        <v>0.05</v>
      </c>
      <c r="M206" s="70">
        <v>0.05</v>
      </c>
      <c r="N206" s="57"/>
      <c r="O206" s="57"/>
      <c r="P206" s="57"/>
    </row>
    <row r="207" spans="1:16" x14ac:dyDescent="0.2">
      <c r="A207" s="105">
        <v>782</v>
      </c>
      <c r="B207" s="63">
        <v>1700052966039</v>
      </c>
      <c r="C207" s="105">
        <v>982</v>
      </c>
      <c r="D207" s="63">
        <v>1700052966048</v>
      </c>
      <c r="E207" s="224" t="s">
        <v>786</v>
      </c>
      <c r="F207" s="67">
        <v>0</v>
      </c>
      <c r="G207" s="68">
        <v>52.41</v>
      </c>
      <c r="H207" s="68">
        <v>0.42</v>
      </c>
      <c r="I207" s="68">
        <v>0.42</v>
      </c>
      <c r="J207" s="69">
        <v>0</v>
      </c>
      <c r="K207" s="70">
        <v>4926.8999999999996</v>
      </c>
      <c r="L207" s="70">
        <v>0.05</v>
      </c>
      <c r="M207" s="70">
        <v>0.05</v>
      </c>
      <c r="N207" s="57"/>
      <c r="O207" s="57"/>
      <c r="P207" s="57"/>
    </row>
    <row r="208" spans="1:16" x14ac:dyDescent="0.2">
      <c r="A208" s="105">
        <v>590</v>
      </c>
      <c r="B208" s="63">
        <v>1700053150075</v>
      </c>
      <c r="C208" s="105">
        <v>531</v>
      </c>
      <c r="D208" s="63">
        <v>1700053150084</v>
      </c>
      <c r="E208" s="224" t="s">
        <v>787</v>
      </c>
      <c r="F208" s="67">
        <v>0</v>
      </c>
      <c r="G208" s="68">
        <v>26.78</v>
      </c>
      <c r="H208" s="68">
        <v>0.78</v>
      </c>
      <c r="I208" s="68">
        <v>0.78</v>
      </c>
      <c r="J208" s="69">
        <v>0</v>
      </c>
      <c r="K208" s="70">
        <v>6158.28</v>
      </c>
      <c r="L208" s="70">
        <v>0.05</v>
      </c>
      <c r="M208" s="70">
        <v>0.05</v>
      </c>
      <c r="N208" s="57"/>
      <c r="O208" s="57"/>
      <c r="P208" s="57"/>
    </row>
    <row r="209" spans="1:16" x14ac:dyDescent="0.2">
      <c r="A209" s="105">
        <v>645</v>
      </c>
      <c r="B209" s="63">
        <v>1700052867514</v>
      </c>
      <c r="C209" s="105">
        <v>845</v>
      </c>
      <c r="D209" s="63">
        <v>1700052867523</v>
      </c>
      <c r="E209" s="224" t="s">
        <v>788</v>
      </c>
      <c r="F209" s="67">
        <v>0</v>
      </c>
      <c r="G209" s="68">
        <v>2.81</v>
      </c>
      <c r="H209" s="68">
        <v>0.65</v>
      </c>
      <c r="I209" s="68">
        <v>0.65</v>
      </c>
      <c r="J209" s="69">
        <v>0</v>
      </c>
      <c r="K209" s="70">
        <v>842.58</v>
      </c>
      <c r="L209" s="70">
        <v>0.05</v>
      </c>
      <c r="M209" s="70">
        <v>0.05</v>
      </c>
      <c r="N209" s="57"/>
      <c r="O209" s="57"/>
      <c r="P209" s="57"/>
    </row>
    <row r="210" spans="1:16" x14ac:dyDescent="0.2">
      <c r="A210" s="105">
        <v>649</v>
      </c>
      <c r="B210" s="63">
        <v>1700052944504</v>
      </c>
      <c r="C210" s="105">
        <v>849</v>
      </c>
      <c r="D210" s="63">
        <v>1700052944513</v>
      </c>
      <c r="E210" s="224" t="s">
        <v>789</v>
      </c>
      <c r="F210" s="67">
        <v>0</v>
      </c>
      <c r="G210" s="68">
        <v>2.35</v>
      </c>
      <c r="H210" s="68">
        <v>2.96</v>
      </c>
      <c r="I210" s="68">
        <v>2.96</v>
      </c>
      <c r="J210" s="69">
        <v>0</v>
      </c>
      <c r="K210" s="70">
        <v>774.61</v>
      </c>
      <c r="L210" s="70">
        <v>0.05</v>
      </c>
      <c r="M210" s="70">
        <v>0.05</v>
      </c>
      <c r="N210" s="57"/>
      <c r="O210" s="57"/>
      <c r="P210" s="57"/>
    </row>
    <row r="211" spans="1:16" x14ac:dyDescent="0.2">
      <c r="A211" s="105">
        <v>792</v>
      </c>
      <c r="B211" s="63">
        <v>1700053043267</v>
      </c>
      <c r="C211" s="105">
        <v>992</v>
      </c>
      <c r="D211" s="63">
        <v>1700053043276</v>
      </c>
      <c r="E211" s="224" t="s">
        <v>790</v>
      </c>
      <c r="F211" s="67">
        <v>0</v>
      </c>
      <c r="G211" s="68">
        <v>6.13</v>
      </c>
      <c r="H211" s="68">
        <v>0.39</v>
      </c>
      <c r="I211" s="68">
        <v>0.39</v>
      </c>
      <c r="J211" s="69">
        <v>0</v>
      </c>
      <c r="K211" s="70">
        <v>490.68</v>
      </c>
      <c r="L211" s="70">
        <v>0.05</v>
      </c>
      <c r="M211" s="70">
        <v>0.05</v>
      </c>
      <c r="N211" s="57"/>
      <c r="O211" s="57"/>
      <c r="P211" s="57"/>
    </row>
    <row r="212" spans="1:16" x14ac:dyDescent="0.2">
      <c r="A212" s="105">
        <v>734</v>
      </c>
      <c r="B212" s="63">
        <v>1700052967219</v>
      </c>
      <c r="C212" s="105">
        <v>934</v>
      </c>
      <c r="D212" s="63">
        <v>1700052967246</v>
      </c>
      <c r="E212" s="224" t="s">
        <v>791</v>
      </c>
      <c r="F212" s="67">
        <v>0</v>
      </c>
      <c r="G212" s="68">
        <v>19.43</v>
      </c>
      <c r="H212" s="68">
        <v>0.74</v>
      </c>
      <c r="I212" s="68">
        <v>0.74</v>
      </c>
      <c r="J212" s="69">
        <v>0</v>
      </c>
      <c r="K212" s="70">
        <v>1589.76</v>
      </c>
      <c r="L212" s="70">
        <v>0.05</v>
      </c>
      <c r="M212" s="70">
        <v>0.05</v>
      </c>
      <c r="N212" s="57"/>
      <c r="O212" s="57"/>
      <c r="P212" s="57"/>
    </row>
    <row r="213" spans="1:16" x14ac:dyDescent="0.2">
      <c r="A213" s="105">
        <v>693</v>
      </c>
      <c r="B213" s="63">
        <v>1700052810094</v>
      </c>
      <c r="C213" s="105">
        <v>933</v>
      </c>
      <c r="D213" s="63">
        <v>1700052810100</v>
      </c>
      <c r="E213" s="224" t="s">
        <v>792</v>
      </c>
      <c r="F213" s="67">
        <v>0</v>
      </c>
      <c r="G213" s="68">
        <v>174.39</v>
      </c>
      <c r="H213" s="68">
        <v>0.87</v>
      </c>
      <c r="I213" s="68">
        <v>0.87</v>
      </c>
      <c r="J213" s="69">
        <v>0</v>
      </c>
      <c r="K213" s="70">
        <v>1150.96</v>
      </c>
      <c r="L213" s="70">
        <v>0.05</v>
      </c>
      <c r="M213" s="70">
        <v>0.05</v>
      </c>
      <c r="N213" s="57"/>
      <c r="O213" s="57"/>
      <c r="P213" s="57"/>
    </row>
    <row r="214" spans="1:16" x14ac:dyDescent="0.2">
      <c r="A214" s="105">
        <v>799</v>
      </c>
      <c r="B214" s="220" t="s">
        <v>647</v>
      </c>
      <c r="C214" s="105">
        <v>960</v>
      </c>
      <c r="D214" s="220" t="s">
        <v>647</v>
      </c>
      <c r="E214" s="224" t="s">
        <v>793</v>
      </c>
      <c r="F214" s="67">
        <v>0</v>
      </c>
      <c r="G214" s="68">
        <v>3.81</v>
      </c>
      <c r="H214" s="68">
        <v>0.72</v>
      </c>
      <c r="I214" s="68">
        <v>0.72</v>
      </c>
      <c r="J214" s="69">
        <v>0</v>
      </c>
      <c r="K214" s="70">
        <v>761.26</v>
      </c>
      <c r="L214" s="70">
        <v>0.05</v>
      </c>
      <c r="M214" s="70">
        <v>0.05</v>
      </c>
      <c r="N214" s="57"/>
      <c r="O214" s="57"/>
      <c r="P214" s="57"/>
    </row>
    <row r="215" spans="1:16" x14ac:dyDescent="0.2">
      <c r="A215" s="105">
        <v>695</v>
      </c>
      <c r="B215" s="63">
        <v>1700052348254</v>
      </c>
      <c r="C215" s="105">
        <v>995</v>
      </c>
      <c r="D215" s="63">
        <v>1700052348263</v>
      </c>
      <c r="E215" s="224" t="s">
        <v>794</v>
      </c>
      <c r="F215" s="67">
        <v>0</v>
      </c>
      <c r="G215" s="68">
        <v>647.84</v>
      </c>
      <c r="H215" s="68">
        <v>0.67</v>
      </c>
      <c r="I215" s="68">
        <v>0.67</v>
      </c>
      <c r="J215" s="69">
        <v>0</v>
      </c>
      <c r="K215" s="70">
        <v>14576.49</v>
      </c>
      <c r="L215" s="70">
        <v>0.05</v>
      </c>
      <c r="M215" s="70">
        <v>0.05</v>
      </c>
      <c r="N215" s="57"/>
      <c r="O215" s="57"/>
      <c r="P215" s="57"/>
    </row>
    <row r="216" spans="1:16" x14ac:dyDescent="0.2">
      <c r="A216" s="105">
        <v>764</v>
      </c>
      <c r="B216" s="63">
        <v>1700053001080</v>
      </c>
      <c r="C216" s="105">
        <v>964</v>
      </c>
      <c r="D216" s="63">
        <v>1700053001090</v>
      </c>
      <c r="E216" s="224" t="s">
        <v>795</v>
      </c>
      <c r="F216" s="67">
        <v>0</v>
      </c>
      <c r="G216" s="68">
        <v>244.1</v>
      </c>
      <c r="H216" s="68">
        <v>0.66</v>
      </c>
      <c r="I216" s="68">
        <v>0.66</v>
      </c>
      <c r="J216" s="69">
        <v>0</v>
      </c>
      <c r="K216" s="70">
        <v>16842.990000000002</v>
      </c>
      <c r="L216" s="70">
        <v>0.05</v>
      </c>
      <c r="M216" s="70">
        <v>0.05</v>
      </c>
      <c r="N216" s="57"/>
      <c r="O216" s="57"/>
      <c r="P216" s="57"/>
    </row>
    <row r="217" spans="1:16" x14ac:dyDescent="0.2">
      <c r="A217" s="105">
        <v>627</v>
      </c>
      <c r="B217" s="63">
        <v>1700052434620</v>
      </c>
      <c r="C217" s="105">
        <v>827</v>
      </c>
      <c r="D217" s="63">
        <v>1700052434639</v>
      </c>
      <c r="E217" s="224" t="s">
        <v>796</v>
      </c>
      <c r="F217" s="67">
        <v>0</v>
      </c>
      <c r="G217" s="68">
        <v>71.010000000000005</v>
      </c>
      <c r="H217" s="68">
        <v>0.85</v>
      </c>
      <c r="I217" s="68">
        <v>0.85</v>
      </c>
      <c r="J217" s="69">
        <v>0</v>
      </c>
      <c r="K217" s="70">
        <v>2644.34</v>
      </c>
      <c r="L217" s="70">
        <v>0.05</v>
      </c>
      <c r="M217" s="70">
        <v>0.05</v>
      </c>
      <c r="N217" s="57"/>
      <c r="O217" s="57"/>
      <c r="P217" s="57"/>
    </row>
    <row r="218" spans="1:16" x14ac:dyDescent="0.2">
      <c r="A218" s="105">
        <v>698</v>
      </c>
      <c r="B218" s="63">
        <v>1700052878000</v>
      </c>
      <c r="C218" s="105">
        <v>898</v>
      </c>
      <c r="D218" s="63">
        <v>1700052878010</v>
      </c>
      <c r="E218" s="224" t="s">
        <v>797</v>
      </c>
      <c r="F218" s="67">
        <v>0</v>
      </c>
      <c r="G218" s="68">
        <v>22.53</v>
      </c>
      <c r="H218" s="68">
        <v>2.5099999999999998</v>
      </c>
      <c r="I218" s="68">
        <v>2.5099999999999998</v>
      </c>
      <c r="J218" s="69">
        <v>0</v>
      </c>
      <c r="K218" s="70">
        <v>781.99</v>
      </c>
      <c r="L218" s="70">
        <v>0.05</v>
      </c>
      <c r="M218" s="70">
        <v>0.05</v>
      </c>
      <c r="N218" s="57"/>
      <c r="O218" s="57"/>
      <c r="P218" s="57"/>
    </row>
    <row r="219" spans="1:16" x14ac:dyDescent="0.2">
      <c r="A219" s="105">
        <v>666</v>
      </c>
      <c r="B219" s="63">
        <v>1700053065048</v>
      </c>
      <c r="C219" s="105">
        <v>996</v>
      </c>
      <c r="D219" s="63">
        <v>1700053065057</v>
      </c>
      <c r="E219" s="224" t="s">
        <v>798</v>
      </c>
      <c r="F219" s="67">
        <v>0</v>
      </c>
      <c r="G219" s="68">
        <v>4.49</v>
      </c>
      <c r="H219" s="68">
        <v>1.5</v>
      </c>
      <c r="I219" s="68">
        <v>1.5</v>
      </c>
      <c r="J219" s="69">
        <v>0</v>
      </c>
      <c r="K219" s="70">
        <v>897.9</v>
      </c>
      <c r="L219" s="70">
        <v>0.05</v>
      </c>
      <c r="M219" s="70">
        <v>0.05</v>
      </c>
      <c r="N219" s="57"/>
      <c r="O219" s="57"/>
      <c r="P219" s="57"/>
    </row>
    <row r="220" spans="1:16" x14ac:dyDescent="0.2">
      <c r="A220" s="105">
        <v>642</v>
      </c>
      <c r="B220" s="63">
        <v>1700052768380</v>
      </c>
      <c r="C220" s="105">
        <v>842</v>
      </c>
      <c r="D220" s="63">
        <v>1700052768390</v>
      </c>
      <c r="E220" s="224" t="s">
        <v>799</v>
      </c>
      <c r="F220" s="67">
        <v>0</v>
      </c>
      <c r="G220" s="68">
        <v>4.5</v>
      </c>
      <c r="H220" s="68">
        <v>3.11</v>
      </c>
      <c r="I220" s="68">
        <v>3.11</v>
      </c>
      <c r="J220" s="69">
        <v>0</v>
      </c>
      <c r="K220" s="70">
        <v>697.69</v>
      </c>
      <c r="L220" s="70">
        <v>0.05</v>
      </c>
      <c r="M220" s="70">
        <v>0.05</v>
      </c>
      <c r="N220" s="57"/>
      <c r="O220" s="57"/>
      <c r="P220" s="57"/>
    </row>
    <row r="221" spans="1:16" x14ac:dyDescent="0.2">
      <c r="A221" s="105">
        <v>699</v>
      </c>
      <c r="B221" s="63">
        <v>1700052826698</v>
      </c>
      <c r="C221" s="105">
        <v>899</v>
      </c>
      <c r="D221" s="63">
        <v>1700052826917</v>
      </c>
      <c r="E221" s="224" t="s">
        <v>800</v>
      </c>
      <c r="F221" s="67">
        <v>0</v>
      </c>
      <c r="G221" s="68">
        <v>4.95</v>
      </c>
      <c r="H221" s="68">
        <v>0.68</v>
      </c>
      <c r="I221" s="68">
        <v>0.68</v>
      </c>
      <c r="J221" s="69">
        <v>0</v>
      </c>
      <c r="K221" s="70">
        <v>2275.0100000000002</v>
      </c>
      <c r="L221" s="70">
        <v>0.05</v>
      </c>
      <c r="M221" s="70">
        <v>0.05</v>
      </c>
      <c r="N221" s="57"/>
      <c r="O221" s="57"/>
      <c r="P221" s="57"/>
    </row>
    <row r="222" spans="1:16" x14ac:dyDescent="0.2">
      <c r="A222" s="105">
        <v>8727</v>
      </c>
      <c r="B222" s="63">
        <v>8727</v>
      </c>
      <c r="C222" s="105">
        <v>8727</v>
      </c>
      <c r="D222" s="63">
        <v>8727</v>
      </c>
      <c r="E222" s="224" t="s">
        <v>801</v>
      </c>
      <c r="F222" s="67">
        <v>0</v>
      </c>
      <c r="G222" s="68">
        <v>209.14</v>
      </c>
      <c r="H222" s="68">
        <v>1.0900000000000001</v>
      </c>
      <c r="I222" s="68">
        <v>1.0900000000000001</v>
      </c>
      <c r="J222" s="69">
        <v>0</v>
      </c>
      <c r="K222" s="70">
        <v>35852.1</v>
      </c>
      <c r="L222" s="70">
        <v>0.05</v>
      </c>
      <c r="M222" s="70">
        <v>0.05</v>
      </c>
      <c r="N222" s="57"/>
      <c r="O222" s="57"/>
      <c r="P222" s="57"/>
    </row>
    <row r="223" spans="1:16" x14ac:dyDescent="0.2">
      <c r="A223" s="105">
        <v>702</v>
      </c>
      <c r="B223" s="63">
        <v>1700052857534</v>
      </c>
      <c r="C223" s="105">
        <v>902</v>
      </c>
      <c r="D223" s="63">
        <v>1700052857543</v>
      </c>
      <c r="E223" s="224" t="s">
        <v>802</v>
      </c>
      <c r="F223" s="67">
        <v>0</v>
      </c>
      <c r="G223" s="68">
        <v>5.55</v>
      </c>
      <c r="H223" s="68">
        <v>0.94</v>
      </c>
      <c r="I223" s="68">
        <v>0.94</v>
      </c>
      <c r="J223" s="69">
        <v>0</v>
      </c>
      <c r="K223" s="70">
        <v>647.09</v>
      </c>
      <c r="L223" s="70">
        <v>0.05</v>
      </c>
      <c r="M223" s="70">
        <v>0.05</v>
      </c>
      <c r="N223" s="57"/>
      <c r="O223" s="57"/>
      <c r="P223" s="57"/>
    </row>
    <row r="224" spans="1:16" x14ac:dyDescent="0.2">
      <c r="A224" s="105">
        <v>712</v>
      </c>
      <c r="B224" s="63">
        <v>1700052859903</v>
      </c>
      <c r="C224" s="105">
        <v>912</v>
      </c>
      <c r="D224" s="63">
        <v>1700052859912</v>
      </c>
      <c r="E224" s="224" t="s">
        <v>803</v>
      </c>
      <c r="F224" s="67">
        <v>0</v>
      </c>
      <c r="G224" s="68">
        <v>3.07</v>
      </c>
      <c r="H224" s="68">
        <v>0.73</v>
      </c>
      <c r="I224" s="68">
        <v>0.73</v>
      </c>
      <c r="J224" s="69">
        <v>0</v>
      </c>
      <c r="K224" s="70">
        <v>1228.68</v>
      </c>
      <c r="L224" s="70">
        <v>0.05</v>
      </c>
      <c r="M224" s="70">
        <v>0.05</v>
      </c>
      <c r="N224" s="57"/>
      <c r="O224" s="57"/>
      <c r="P224" s="57"/>
    </row>
    <row r="225" spans="1:16" x14ac:dyDescent="0.2">
      <c r="A225" s="105">
        <v>794</v>
      </c>
      <c r="B225" s="63">
        <v>1700052887690</v>
      </c>
      <c r="C225" s="105">
        <v>994</v>
      </c>
      <c r="D225" s="63">
        <v>1700052887706</v>
      </c>
      <c r="E225" s="224" t="s">
        <v>804</v>
      </c>
      <c r="F225" s="67">
        <v>0</v>
      </c>
      <c r="G225" s="68">
        <v>10.16</v>
      </c>
      <c r="H225" s="68">
        <v>1.36</v>
      </c>
      <c r="I225" s="68">
        <v>1.36</v>
      </c>
      <c r="J225" s="69">
        <v>0</v>
      </c>
      <c r="K225" s="70">
        <v>677.23</v>
      </c>
      <c r="L225" s="70">
        <v>0.05</v>
      </c>
      <c r="M225" s="70">
        <v>0.05</v>
      </c>
      <c r="N225" s="57"/>
      <c r="O225" s="57"/>
      <c r="P225" s="57"/>
    </row>
    <row r="226" spans="1:16" x14ac:dyDescent="0.2">
      <c r="A226" s="105">
        <v>716</v>
      </c>
      <c r="B226" s="63">
        <v>1700052889721</v>
      </c>
      <c r="C226" s="105">
        <v>916</v>
      </c>
      <c r="D226" s="63">
        <v>1700052889730</v>
      </c>
      <c r="E226" s="224" t="s">
        <v>805</v>
      </c>
      <c r="F226" s="67">
        <v>0</v>
      </c>
      <c r="G226" s="68">
        <v>0.99</v>
      </c>
      <c r="H226" s="68">
        <v>0.88</v>
      </c>
      <c r="I226" s="68">
        <v>0.88</v>
      </c>
      <c r="J226" s="69">
        <v>0</v>
      </c>
      <c r="K226" s="70">
        <v>495.82</v>
      </c>
      <c r="L226" s="70">
        <v>0.05</v>
      </c>
      <c r="M226" s="70">
        <v>0.05</v>
      </c>
      <c r="N226" s="57"/>
      <c r="O226" s="57"/>
      <c r="P226" s="57"/>
    </row>
    <row r="227" spans="1:16" x14ac:dyDescent="0.2">
      <c r="A227" s="105">
        <v>719</v>
      </c>
      <c r="B227" s="63">
        <v>1700052866733</v>
      </c>
      <c r="C227" s="105">
        <v>919</v>
      </c>
      <c r="D227" s="63">
        <v>1700052866742</v>
      </c>
      <c r="E227" s="224" t="s">
        <v>806</v>
      </c>
      <c r="F227" s="67">
        <v>0</v>
      </c>
      <c r="G227" s="68">
        <v>1.41</v>
      </c>
      <c r="H227" s="68">
        <v>2.13</v>
      </c>
      <c r="I227" s="68">
        <v>2.13</v>
      </c>
      <c r="J227" s="69">
        <v>0</v>
      </c>
      <c r="K227" s="70">
        <v>334.48</v>
      </c>
      <c r="L227" s="70">
        <v>0.05</v>
      </c>
      <c r="M227" s="70">
        <v>0.05</v>
      </c>
      <c r="N227" s="57"/>
      <c r="O227" s="57"/>
      <c r="P227" s="57"/>
    </row>
    <row r="228" spans="1:16" x14ac:dyDescent="0.2">
      <c r="A228" s="105">
        <v>765</v>
      </c>
      <c r="B228" s="63">
        <v>1700052930014</v>
      </c>
      <c r="C228" s="105">
        <v>965</v>
      </c>
      <c r="D228" s="63">
        <v>1700052930023</v>
      </c>
      <c r="E228" s="224" t="s">
        <v>807</v>
      </c>
      <c r="F228" s="67">
        <v>0</v>
      </c>
      <c r="G228" s="68">
        <v>10.38</v>
      </c>
      <c r="H228" s="68">
        <v>0.73</v>
      </c>
      <c r="I228" s="68">
        <v>0.73</v>
      </c>
      <c r="J228" s="69">
        <v>0</v>
      </c>
      <c r="K228" s="70">
        <v>1383.33</v>
      </c>
      <c r="L228" s="70">
        <v>0.05</v>
      </c>
      <c r="M228" s="70">
        <v>0.05</v>
      </c>
      <c r="N228" s="57"/>
      <c r="O228" s="57"/>
      <c r="P228" s="57"/>
    </row>
    <row r="229" spans="1:16" x14ac:dyDescent="0.2">
      <c r="A229" s="105">
        <v>799</v>
      </c>
      <c r="B229" s="63">
        <v>1700053106800</v>
      </c>
      <c r="C229" s="105">
        <v>8755</v>
      </c>
      <c r="D229" s="63">
        <v>8755</v>
      </c>
      <c r="E229" s="224" t="s">
        <v>808</v>
      </c>
      <c r="F229" s="67">
        <v>0</v>
      </c>
      <c r="G229" s="68">
        <v>4.22</v>
      </c>
      <c r="H229" s="68">
        <v>0.84</v>
      </c>
      <c r="I229" s="68">
        <v>0.84</v>
      </c>
      <c r="J229" s="69">
        <v>0</v>
      </c>
      <c r="K229" s="70">
        <v>492.59</v>
      </c>
      <c r="L229" s="70">
        <v>0.05</v>
      </c>
      <c r="M229" s="70">
        <v>0.05</v>
      </c>
      <c r="N229" s="57"/>
      <c r="O229" s="57"/>
      <c r="P229" s="57"/>
    </row>
    <row r="230" spans="1:16" x14ac:dyDescent="0.2">
      <c r="A230" s="105">
        <v>799</v>
      </c>
      <c r="B230" s="63">
        <v>1700052918959</v>
      </c>
      <c r="C230" s="105">
        <v>960</v>
      </c>
      <c r="D230" s="63">
        <v>1700052918968</v>
      </c>
      <c r="E230" s="224" t="s">
        <v>809</v>
      </c>
      <c r="F230" s="67">
        <v>0</v>
      </c>
      <c r="G230" s="68">
        <v>102.81</v>
      </c>
      <c r="H230" s="68">
        <v>1.51</v>
      </c>
      <c r="I230" s="68">
        <v>1.51</v>
      </c>
      <c r="J230" s="69">
        <v>0</v>
      </c>
      <c r="K230" s="70">
        <v>1151.44</v>
      </c>
      <c r="L230" s="70">
        <v>0.05</v>
      </c>
      <c r="M230" s="70">
        <v>0.05</v>
      </c>
      <c r="N230" s="57"/>
      <c r="O230" s="57"/>
      <c r="P230" s="57"/>
    </row>
    <row r="231" spans="1:16" x14ac:dyDescent="0.2">
      <c r="A231" s="105">
        <v>776</v>
      </c>
      <c r="B231" s="63">
        <v>1700052976686</v>
      </c>
      <c r="C231" s="105">
        <v>976</v>
      </c>
      <c r="D231" s="63">
        <v>1700052976700</v>
      </c>
      <c r="E231" s="224" t="s">
        <v>810</v>
      </c>
      <c r="F231" s="67">
        <v>0</v>
      </c>
      <c r="G231" s="68">
        <v>91.97</v>
      </c>
      <c r="H231" s="68">
        <v>0.66</v>
      </c>
      <c r="I231" s="68">
        <v>0.66</v>
      </c>
      <c r="J231" s="69">
        <v>0</v>
      </c>
      <c r="K231" s="70">
        <v>3112.99</v>
      </c>
      <c r="L231" s="70">
        <v>0.05</v>
      </c>
      <c r="M231" s="70">
        <v>0.05</v>
      </c>
      <c r="N231" s="57"/>
      <c r="O231" s="57"/>
      <c r="P231" s="57"/>
    </row>
    <row r="232" spans="1:16" x14ac:dyDescent="0.2">
      <c r="A232" s="105">
        <v>657</v>
      </c>
      <c r="B232" s="63">
        <v>1700052983390</v>
      </c>
      <c r="C232" s="105">
        <v>857</v>
      </c>
      <c r="D232" s="63">
        <v>1700052983406</v>
      </c>
      <c r="E232" s="224" t="s">
        <v>811</v>
      </c>
      <c r="F232" s="67">
        <v>0</v>
      </c>
      <c r="G232" s="68">
        <v>7.7</v>
      </c>
      <c r="H232" s="68">
        <v>0.65</v>
      </c>
      <c r="I232" s="68">
        <v>0.65</v>
      </c>
      <c r="J232" s="69">
        <v>0</v>
      </c>
      <c r="K232" s="70">
        <v>770</v>
      </c>
      <c r="L232" s="70">
        <v>0.05</v>
      </c>
      <c r="M232" s="70">
        <v>0.05</v>
      </c>
      <c r="N232" s="57"/>
      <c r="O232" s="57"/>
      <c r="P232" s="57"/>
    </row>
    <row r="233" spans="1:16" x14ac:dyDescent="0.2">
      <c r="A233" s="105">
        <v>594</v>
      </c>
      <c r="B233" s="63">
        <v>1700053110676</v>
      </c>
      <c r="C233" s="105">
        <v>533</v>
      </c>
      <c r="D233" s="63">
        <v>1700053110685</v>
      </c>
      <c r="E233" s="224" t="s">
        <v>812</v>
      </c>
      <c r="F233" s="67">
        <v>0</v>
      </c>
      <c r="G233" s="68">
        <v>271.83</v>
      </c>
      <c r="H233" s="68">
        <v>0.4</v>
      </c>
      <c r="I233" s="68">
        <v>0.4</v>
      </c>
      <c r="J233" s="69">
        <v>0</v>
      </c>
      <c r="K233" s="70">
        <v>2785.17</v>
      </c>
      <c r="L233" s="70">
        <v>0.05</v>
      </c>
      <c r="M233" s="70">
        <v>0.05</v>
      </c>
      <c r="N233" s="57"/>
      <c r="O233" s="57"/>
      <c r="P233" s="57"/>
    </row>
    <row r="234" spans="1:16" x14ac:dyDescent="0.2">
      <c r="A234" s="105">
        <v>747</v>
      </c>
      <c r="B234" s="63">
        <v>1700052947453</v>
      </c>
      <c r="C234" s="105">
        <v>947</v>
      </c>
      <c r="D234" s="63">
        <v>1700052947620</v>
      </c>
      <c r="E234" s="224" t="s">
        <v>813</v>
      </c>
      <c r="F234" s="67">
        <v>0</v>
      </c>
      <c r="G234" s="68">
        <v>12.8</v>
      </c>
      <c r="H234" s="68">
        <v>0.65</v>
      </c>
      <c r="I234" s="68">
        <v>0.65</v>
      </c>
      <c r="J234" s="69">
        <v>0</v>
      </c>
      <c r="K234" s="70">
        <v>1047.25</v>
      </c>
      <c r="L234" s="70">
        <v>0.05</v>
      </c>
      <c r="M234" s="70">
        <v>0.05</v>
      </c>
      <c r="N234" s="57"/>
      <c r="O234" s="57"/>
      <c r="P234" s="57"/>
    </row>
    <row r="235" spans="1:16" x14ac:dyDescent="0.2">
      <c r="A235" s="105">
        <v>757</v>
      </c>
      <c r="B235" s="63">
        <v>1700052947791</v>
      </c>
      <c r="C235" s="105">
        <v>957</v>
      </c>
      <c r="D235" s="63">
        <v>1700052947807</v>
      </c>
      <c r="E235" s="224" t="s">
        <v>814</v>
      </c>
      <c r="F235" s="67">
        <v>0</v>
      </c>
      <c r="G235" s="68">
        <v>21.71</v>
      </c>
      <c r="H235" s="68">
        <v>0.66</v>
      </c>
      <c r="I235" s="68">
        <v>0.66</v>
      </c>
      <c r="J235" s="69">
        <v>0</v>
      </c>
      <c r="K235" s="70">
        <v>759.8</v>
      </c>
      <c r="L235" s="70">
        <v>0.05</v>
      </c>
      <c r="M235" s="70">
        <v>0.05</v>
      </c>
      <c r="N235" s="57"/>
      <c r="O235" s="57"/>
      <c r="P235" s="57"/>
    </row>
    <row r="236" spans="1:16" x14ac:dyDescent="0.2">
      <c r="A236" s="105">
        <v>672</v>
      </c>
      <c r="B236" s="63">
        <v>1700052944531</v>
      </c>
      <c r="C236" s="105">
        <v>872</v>
      </c>
      <c r="D236" s="63">
        <v>1700052944540</v>
      </c>
      <c r="E236" s="224" t="s">
        <v>815</v>
      </c>
      <c r="F236" s="67">
        <v>0</v>
      </c>
      <c r="G236" s="68">
        <v>2.58</v>
      </c>
      <c r="H236" s="68">
        <v>0.68</v>
      </c>
      <c r="I236" s="68">
        <v>0.68</v>
      </c>
      <c r="J236" s="69">
        <v>0</v>
      </c>
      <c r="K236" s="70">
        <v>858.62</v>
      </c>
      <c r="L236" s="70">
        <v>0.05</v>
      </c>
      <c r="M236" s="70">
        <v>0.05</v>
      </c>
      <c r="N236" s="57"/>
      <c r="O236" s="57"/>
      <c r="P236" s="57"/>
    </row>
    <row r="237" spans="1:16" x14ac:dyDescent="0.2">
      <c r="A237" s="105">
        <v>768</v>
      </c>
      <c r="B237" s="63">
        <v>1700052959218</v>
      </c>
      <c r="C237" s="105">
        <v>968</v>
      </c>
      <c r="D237" s="63">
        <v>1700052959227</v>
      </c>
      <c r="E237" s="224" t="s">
        <v>816</v>
      </c>
      <c r="F237" s="67">
        <v>0</v>
      </c>
      <c r="G237" s="68">
        <v>13.58</v>
      </c>
      <c r="H237" s="68">
        <v>1.1100000000000001</v>
      </c>
      <c r="I237" s="68">
        <v>1.1100000000000001</v>
      </c>
      <c r="J237" s="69">
        <v>0</v>
      </c>
      <c r="K237" s="70">
        <v>678.74</v>
      </c>
      <c r="L237" s="70">
        <v>0.05</v>
      </c>
      <c r="M237" s="70">
        <v>0.05</v>
      </c>
      <c r="N237" s="57"/>
      <c r="O237" s="57"/>
      <c r="P237" s="57"/>
    </row>
    <row r="238" spans="1:16" x14ac:dyDescent="0.2">
      <c r="A238" s="105">
        <v>674</v>
      </c>
      <c r="B238" s="63">
        <v>1700053106829</v>
      </c>
      <c r="C238" s="105">
        <v>894</v>
      </c>
      <c r="D238" s="63">
        <v>1700053106838</v>
      </c>
      <c r="E238" s="224" t="s">
        <v>817</v>
      </c>
      <c r="F238" s="67">
        <v>0</v>
      </c>
      <c r="G238" s="68">
        <v>3.22</v>
      </c>
      <c r="H238" s="68">
        <v>0.73</v>
      </c>
      <c r="I238" s="68">
        <v>0.73</v>
      </c>
      <c r="J238" s="69">
        <v>0</v>
      </c>
      <c r="K238" s="70">
        <v>493.6</v>
      </c>
      <c r="L238" s="70">
        <v>0.05</v>
      </c>
      <c r="M238" s="70">
        <v>0.05</v>
      </c>
      <c r="N238" s="57"/>
      <c r="O238" s="57"/>
      <c r="P238" s="57"/>
    </row>
    <row r="239" spans="1:16" x14ac:dyDescent="0.2">
      <c r="A239" s="105">
        <v>728</v>
      </c>
      <c r="B239" s="63">
        <v>1700052988877</v>
      </c>
      <c r="C239" s="105">
        <v>878</v>
      </c>
      <c r="D239" s="63">
        <v>1700052988886</v>
      </c>
      <c r="E239" s="224" t="s">
        <v>818</v>
      </c>
      <c r="F239" s="67">
        <v>0</v>
      </c>
      <c r="G239" s="68">
        <v>13.07</v>
      </c>
      <c r="H239" s="68">
        <v>0.65</v>
      </c>
      <c r="I239" s="68">
        <v>0.65</v>
      </c>
      <c r="J239" s="69">
        <v>0</v>
      </c>
      <c r="K239" s="70">
        <v>483.74</v>
      </c>
      <c r="L239" s="70">
        <v>0.05</v>
      </c>
      <c r="M239" s="70">
        <v>0.05</v>
      </c>
      <c r="N239" s="57"/>
      <c r="O239" s="57"/>
      <c r="P239" s="57"/>
    </row>
    <row r="240" spans="1:16" x14ac:dyDescent="0.2">
      <c r="A240" s="105">
        <v>751</v>
      </c>
      <c r="B240" s="63">
        <v>1700052988840</v>
      </c>
      <c r="C240" s="105">
        <v>911</v>
      </c>
      <c r="D240" s="63">
        <v>1700052988859</v>
      </c>
      <c r="E240" s="224" t="s">
        <v>819</v>
      </c>
      <c r="F240" s="67">
        <v>0</v>
      </c>
      <c r="G240" s="68">
        <v>15.55</v>
      </c>
      <c r="H240" s="68">
        <v>0.65</v>
      </c>
      <c r="I240" s="68">
        <v>0.65</v>
      </c>
      <c r="J240" s="69">
        <v>0</v>
      </c>
      <c r="K240" s="70">
        <v>933.27</v>
      </c>
      <c r="L240" s="70">
        <v>0.05</v>
      </c>
      <c r="M240" s="70">
        <v>0.05</v>
      </c>
      <c r="N240" s="57"/>
      <c r="O240" s="57"/>
      <c r="P240" s="57"/>
    </row>
    <row r="241" spans="1:16" x14ac:dyDescent="0.2">
      <c r="A241" s="105">
        <v>720</v>
      </c>
      <c r="B241" s="63">
        <v>1700052866760</v>
      </c>
      <c r="C241" s="105">
        <v>920</v>
      </c>
      <c r="D241" s="63">
        <v>1700052866770</v>
      </c>
      <c r="E241" s="224" t="s">
        <v>820</v>
      </c>
      <c r="F241" s="67">
        <v>0</v>
      </c>
      <c r="G241" s="68">
        <v>5.2</v>
      </c>
      <c r="H241" s="68">
        <v>2.82</v>
      </c>
      <c r="I241" s="68">
        <v>2.82</v>
      </c>
      <c r="J241" s="69">
        <v>0</v>
      </c>
      <c r="K241" s="70">
        <v>861.42</v>
      </c>
      <c r="L241" s="70">
        <v>0.05</v>
      </c>
      <c r="M241" s="70">
        <v>0.05</v>
      </c>
      <c r="N241" s="57"/>
      <c r="O241" s="57"/>
      <c r="P241" s="57"/>
    </row>
    <row r="242" spans="1:16" x14ac:dyDescent="0.2">
      <c r="A242" s="105">
        <v>8752</v>
      </c>
      <c r="B242" s="63">
        <v>8752</v>
      </c>
      <c r="C242" s="105">
        <v>8756</v>
      </c>
      <c r="D242" s="63">
        <v>8752</v>
      </c>
      <c r="E242" s="224" t="s">
        <v>821</v>
      </c>
      <c r="F242" s="67">
        <v>0</v>
      </c>
      <c r="G242" s="68">
        <v>12.28</v>
      </c>
      <c r="H242" s="68">
        <v>0.48</v>
      </c>
      <c r="I242" s="68">
        <v>0.48</v>
      </c>
      <c r="J242" s="69">
        <v>0</v>
      </c>
      <c r="K242" s="70">
        <v>1218.19</v>
      </c>
      <c r="L242" s="70">
        <v>0.05</v>
      </c>
      <c r="M242" s="70">
        <v>0.05</v>
      </c>
      <c r="N242" s="57"/>
      <c r="O242" s="57"/>
      <c r="P242" s="57"/>
    </row>
    <row r="243" spans="1:16" x14ac:dyDescent="0.2">
      <c r="A243" s="105">
        <v>788</v>
      </c>
      <c r="B243" s="63">
        <v>1700053037510</v>
      </c>
      <c r="C243" s="105">
        <v>988</v>
      </c>
      <c r="D243" s="63">
        <v>1700053037529</v>
      </c>
      <c r="E243" s="224" t="s">
        <v>822</v>
      </c>
      <c r="F243" s="67">
        <v>0</v>
      </c>
      <c r="G243" s="68">
        <v>4.3499999999999996</v>
      </c>
      <c r="H243" s="68">
        <v>2.2000000000000002</v>
      </c>
      <c r="I243" s="68">
        <v>2.2000000000000002</v>
      </c>
      <c r="J243" s="69">
        <v>0</v>
      </c>
      <c r="K243" s="70">
        <v>724.46</v>
      </c>
      <c r="L243" s="70">
        <v>0.05</v>
      </c>
      <c r="M243" s="70">
        <v>0.05</v>
      </c>
      <c r="N243" s="57"/>
      <c r="O243" s="57"/>
      <c r="P243" s="57"/>
    </row>
    <row r="244" spans="1:16" x14ac:dyDescent="0.2">
      <c r="A244" s="105">
        <v>799</v>
      </c>
      <c r="B244" s="220" t="s">
        <v>647</v>
      </c>
      <c r="C244" s="105">
        <v>960</v>
      </c>
      <c r="D244" s="220" t="s">
        <v>647</v>
      </c>
      <c r="E244" s="224" t="s">
        <v>823</v>
      </c>
      <c r="F244" s="67">
        <v>0</v>
      </c>
      <c r="G244" s="68">
        <v>88.43</v>
      </c>
      <c r="H244" s="68">
        <v>2.5</v>
      </c>
      <c r="I244" s="68">
        <v>2.5</v>
      </c>
      <c r="J244" s="69">
        <v>0</v>
      </c>
      <c r="K244" s="70">
        <v>3802.39</v>
      </c>
      <c r="L244" s="70">
        <v>0.05</v>
      </c>
      <c r="M244" s="70">
        <v>0.05</v>
      </c>
      <c r="N244" s="57"/>
      <c r="O244" s="57"/>
      <c r="P244" s="57"/>
    </row>
    <row r="245" spans="1:16" x14ac:dyDescent="0.2">
      <c r="A245" s="105">
        <v>721</v>
      </c>
      <c r="B245" s="63">
        <v>1700052954655</v>
      </c>
      <c r="C245" s="105">
        <v>921</v>
      </c>
      <c r="D245" s="63">
        <v>1700052954664</v>
      </c>
      <c r="E245" s="224" t="s">
        <v>824</v>
      </c>
      <c r="F245" s="67">
        <v>0</v>
      </c>
      <c r="G245" s="68">
        <v>1.23</v>
      </c>
      <c r="H245" s="68">
        <v>0.81</v>
      </c>
      <c r="I245" s="68">
        <v>0.81</v>
      </c>
      <c r="J245" s="69">
        <v>0</v>
      </c>
      <c r="K245" s="70">
        <v>614.57000000000005</v>
      </c>
      <c r="L245" s="70">
        <v>0.05</v>
      </c>
      <c r="M245" s="70">
        <v>0.05</v>
      </c>
      <c r="N245" s="57"/>
      <c r="O245" s="57"/>
      <c r="P245" s="57"/>
    </row>
    <row r="246" spans="1:16" x14ac:dyDescent="0.2">
      <c r="A246" s="105">
        <v>798</v>
      </c>
      <c r="B246" s="63">
        <v>1700052963083</v>
      </c>
      <c r="C246" s="105">
        <v>998</v>
      </c>
      <c r="D246" s="63">
        <v>1700052963092</v>
      </c>
      <c r="E246" s="224" t="s">
        <v>825</v>
      </c>
      <c r="F246" s="67">
        <v>0</v>
      </c>
      <c r="G246" s="68">
        <v>10.69</v>
      </c>
      <c r="H246" s="68">
        <v>3.97</v>
      </c>
      <c r="I246" s="68">
        <v>3.97</v>
      </c>
      <c r="J246" s="69">
        <v>0</v>
      </c>
      <c r="K246" s="70">
        <v>486.12</v>
      </c>
      <c r="L246" s="70">
        <v>0.05</v>
      </c>
      <c r="M246" s="70">
        <v>0.05</v>
      </c>
      <c r="N246" s="57"/>
      <c r="O246" s="57"/>
      <c r="P246" s="57"/>
    </row>
    <row r="247" spans="1:16" x14ac:dyDescent="0.2">
      <c r="A247" s="105">
        <v>670</v>
      </c>
      <c r="B247" s="63">
        <v>1700053127721</v>
      </c>
      <c r="C247" s="105">
        <v>8738</v>
      </c>
      <c r="D247" s="63">
        <v>8738</v>
      </c>
      <c r="E247" s="224" t="s">
        <v>826</v>
      </c>
      <c r="F247" s="67">
        <v>0</v>
      </c>
      <c r="G247" s="68">
        <v>11.07</v>
      </c>
      <c r="H247" s="68">
        <v>1.18</v>
      </c>
      <c r="I247" s="68">
        <v>1.18</v>
      </c>
      <c r="J247" s="69">
        <v>0</v>
      </c>
      <c r="K247" s="70">
        <v>2371.54</v>
      </c>
      <c r="L247" s="70">
        <v>0.05</v>
      </c>
      <c r="M247" s="70">
        <v>0.05</v>
      </c>
      <c r="N247" s="57"/>
      <c r="O247" s="57"/>
      <c r="P247" s="57"/>
    </row>
    <row r="248" spans="1:16" x14ac:dyDescent="0.2">
      <c r="A248" s="105">
        <v>759</v>
      </c>
      <c r="B248" s="63">
        <v>1700052976792</v>
      </c>
      <c r="C248" s="105">
        <v>959</v>
      </c>
      <c r="D248" s="63">
        <v>1700052976808</v>
      </c>
      <c r="E248" s="224" t="s">
        <v>827</v>
      </c>
      <c r="F248" s="67">
        <v>0</v>
      </c>
      <c r="G248" s="68">
        <v>3.35</v>
      </c>
      <c r="H248" s="68">
        <v>0.65</v>
      </c>
      <c r="I248" s="68">
        <v>0.65</v>
      </c>
      <c r="J248" s="69">
        <v>0</v>
      </c>
      <c r="K248" s="70">
        <v>669.4</v>
      </c>
      <c r="L248" s="70">
        <v>0.05</v>
      </c>
      <c r="M248" s="70">
        <v>0.05</v>
      </c>
      <c r="N248" s="57"/>
      <c r="O248" s="57"/>
      <c r="P248" s="57"/>
    </row>
    <row r="249" spans="1:16" x14ac:dyDescent="0.2">
      <c r="A249" s="105">
        <v>671</v>
      </c>
      <c r="B249" s="63">
        <v>1700052982909</v>
      </c>
      <c r="C249" s="105">
        <v>901</v>
      </c>
      <c r="D249" s="63">
        <v>1700052982927</v>
      </c>
      <c r="E249" s="224" t="s">
        <v>828</v>
      </c>
      <c r="F249" s="67">
        <v>0</v>
      </c>
      <c r="G249" s="68">
        <v>1.41</v>
      </c>
      <c r="H249" s="68">
        <v>2.13</v>
      </c>
      <c r="I249" s="68">
        <v>2.13</v>
      </c>
      <c r="J249" s="69">
        <v>0</v>
      </c>
      <c r="K249" s="70">
        <v>334.48</v>
      </c>
      <c r="L249" s="70">
        <v>0.05</v>
      </c>
      <c r="M249" s="70">
        <v>0.05</v>
      </c>
      <c r="N249" s="57"/>
      <c r="O249" s="57"/>
      <c r="P249" s="57"/>
    </row>
    <row r="250" spans="1:16" x14ac:dyDescent="0.2">
      <c r="A250" s="105">
        <v>785</v>
      </c>
      <c r="B250" s="63">
        <v>1700053058797</v>
      </c>
      <c r="C250" s="105">
        <v>905</v>
      </c>
      <c r="D250" s="63">
        <v>1700053058802</v>
      </c>
      <c r="E250" s="224" t="s">
        <v>829</v>
      </c>
      <c r="F250" s="67">
        <v>0</v>
      </c>
      <c r="G250" s="68">
        <v>273.92</v>
      </c>
      <c r="H250" s="68">
        <v>0.72</v>
      </c>
      <c r="I250" s="68">
        <v>0.72</v>
      </c>
      <c r="J250" s="69">
        <v>0</v>
      </c>
      <c r="K250" s="70">
        <v>12326.35</v>
      </c>
      <c r="L250" s="70">
        <v>0.05</v>
      </c>
      <c r="M250" s="70">
        <v>0.05</v>
      </c>
      <c r="N250" s="57"/>
      <c r="O250" s="57"/>
      <c r="P250" s="57"/>
    </row>
    <row r="251" spans="1:16" x14ac:dyDescent="0.2">
      <c r="A251" s="105">
        <v>643</v>
      </c>
      <c r="B251" s="63">
        <v>1700053092158</v>
      </c>
      <c r="C251" s="105"/>
      <c r="D251" s="63"/>
      <c r="E251" s="224" t="s">
        <v>830</v>
      </c>
      <c r="F251" s="67">
        <v>0</v>
      </c>
      <c r="G251" s="68">
        <v>3025.53</v>
      </c>
      <c r="H251" s="68">
        <v>4.41</v>
      </c>
      <c r="I251" s="68">
        <v>4.41</v>
      </c>
      <c r="J251" s="69">
        <v>0</v>
      </c>
      <c r="K251" s="70">
        <v>0</v>
      </c>
      <c r="L251" s="70">
        <v>0</v>
      </c>
      <c r="M251" s="70">
        <v>0</v>
      </c>
      <c r="N251" s="57"/>
      <c r="O251" s="57"/>
      <c r="P251" s="57"/>
    </row>
    <row r="252" spans="1:16" x14ac:dyDescent="0.2">
      <c r="A252" s="105">
        <v>760</v>
      </c>
      <c r="B252" s="63">
        <v>1700053127730</v>
      </c>
      <c r="C252" s="105">
        <v>8737</v>
      </c>
      <c r="D252" s="63">
        <v>8737</v>
      </c>
      <c r="E252" s="224" t="s">
        <v>831</v>
      </c>
      <c r="F252" s="67">
        <v>0</v>
      </c>
      <c r="G252" s="68">
        <v>27.14</v>
      </c>
      <c r="H252" s="68">
        <v>0.41</v>
      </c>
      <c r="I252" s="68">
        <v>0.41</v>
      </c>
      <c r="J252" s="69">
        <v>0</v>
      </c>
      <c r="K252" s="70">
        <v>1872.72</v>
      </c>
      <c r="L252" s="70">
        <v>0.05</v>
      </c>
      <c r="M252" s="70">
        <v>0.05</v>
      </c>
      <c r="N252" s="57"/>
      <c r="O252" s="57"/>
      <c r="P252" s="57"/>
    </row>
    <row r="253" spans="1:16" x14ac:dyDescent="0.2">
      <c r="A253" s="105">
        <v>572</v>
      </c>
      <c r="B253" s="63">
        <v>1700052996655</v>
      </c>
      <c r="C253" s="105">
        <v>862</v>
      </c>
      <c r="D253" s="63">
        <v>1700052996664</v>
      </c>
      <c r="E253" s="224" t="s">
        <v>832</v>
      </c>
      <c r="F253" s="67">
        <v>0</v>
      </c>
      <c r="G253" s="68">
        <v>10.26</v>
      </c>
      <c r="H253" s="68">
        <v>2.2400000000000002</v>
      </c>
      <c r="I253" s="68">
        <v>2.2400000000000002</v>
      </c>
      <c r="J253" s="69">
        <v>0</v>
      </c>
      <c r="K253" s="70">
        <v>718.54</v>
      </c>
      <c r="L253" s="70">
        <v>0.05</v>
      </c>
      <c r="M253" s="70">
        <v>0.05</v>
      </c>
      <c r="N253" s="57"/>
      <c r="O253" s="57"/>
      <c r="P253" s="57"/>
    </row>
    <row r="254" spans="1:16" x14ac:dyDescent="0.2">
      <c r="A254" s="105">
        <v>8743</v>
      </c>
      <c r="B254" s="63">
        <v>8743</v>
      </c>
      <c r="C254" s="105">
        <v>8743</v>
      </c>
      <c r="D254" s="63">
        <v>8743</v>
      </c>
      <c r="E254" s="224" t="s">
        <v>833</v>
      </c>
      <c r="F254" s="67">
        <v>0</v>
      </c>
      <c r="G254" s="68">
        <v>8.14</v>
      </c>
      <c r="H254" s="68">
        <v>0.94</v>
      </c>
      <c r="I254" s="68">
        <v>0.94</v>
      </c>
      <c r="J254" s="69">
        <v>0</v>
      </c>
      <c r="K254" s="70">
        <v>488.67</v>
      </c>
      <c r="L254" s="70">
        <v>0.05</v>
      </c>
      <c r="M254" s="70">
        <v>0.05</v>
      </c>
      <c r="N254" s="57"/>
      <c r="O254" s="57"/>
      <c r="P254" s="57"/>
    </row>
    <row r="255" spans="1:16" x14ac:dyDescent="0.2">
      <c r="A255" s="105">
        <v>591</v>
      </c>
      <c r="B255" s="63">
        <v>1700053137232</v>
      </c>
      <c r="C255" s="105">
        <v>8757</v>
      </c>
      <c r="D255" s="63">
        <v>8757</v>
      </c>
      <c r="E255" s="224" t="s">
        <v>834</v>
      </c>
      <c r="F255" s="67">
        <v>0</v>
      </c>
      <c r="G255" s="68">
        <v>186.88</v>
      </c>
      <c r="H255" s="68">
        <v>0.46</v>
      </c>
      <c r="I255" s="68">
        <v>0.46</v>
      </c>
      <c r="J255" s="69">
        <v>0</v>
      </c>
      <c r="K255" s="70">
        <v>16018.49</v>
      </c>
      <c r="L255" s="70">
        <v>0.05</v>
      </c>
      <c r="M255" s="70">
        <v>0.05</v>
      </c>
      <c r="N255" s="57"/>
      <c r="O255" s="57"/>
      <c r="P255" s="57"/>
    </row>
    <row r="256" spans="1:16" x14ac:dyDescent="0.2">
      <c r="A256" s="105">
        <v>663</v>
      </c>
      <c r="B256" s="63">
        <v>1700053029244</v>
      </c>
      <c r="C256" s="105">
        <v>897</v>
      </c>
      <c r="D256" s="63">
        <v>1700053029253</v>
      </c>
      <c r="E256" s="224" t="s">
        <v>835</v>
      </c>
      <c r="F256" s="67">
        <v>0</v>
      </c>
      <c r="G256" s="68">
        <v>96.36</v>
      </c>
      <c r="H256" s="68">
        <v>0.69</v>
      </c>
      <c r="I256" s="68">
        <v>0.69</v>
      </c>
      <c r="J256" s="69">
        <v>0</v>
      </c>
      <c r="K256" s="70">
        <v>8864.85</v>
      </c>
      <c r="L256" s="70">
        <v>0.05</v>
      </c>
      <c r="M256" s="70">
        <v>0.05</v>
      </c>
      <c r="N256" s="57"/>
      <c r="O256" s="57"/>
      <c r="P256" s="57"/>
    </row>
    <row r="257" spans="1:16" x14ac:dyDescent="0.2">
      <c r="A257" s="105">
        <v>799</v>
      </c>
      <c r="B257" s="220">
        <v>1700050000000</v>
      </c>
      <c r="C257" s="105">
        <v>960</v>
      </c>
      <c r="D257" s="220">
        <v>1700050000000</v>
      </c>
      <c r="E257" s="224" t="s">
        <v>836</v>
      </c>
      <c r="F257" s="67">
        <v>0</v>
      </c>
      <c r="G257" s="68">
        <v>7.17</v>
      </c>
      <c r="H257" s="68">
        <v>0.72</v>
      </c>
      <c r="I257" s="68">
        <v>0.72</v>
      </c>
      <c r="J257" s="69">
        <v>0</v>
      </c>
      <c r="K257" s="70">
        <v>716.78</v>
      </c>
      <c r="L257" s="70">
        <v>0.05</v>
      </c>
      <c r="M257" s="70">
        <v>0.05</v>
      </c>
      <c r="N257" s="57"/>
      <c r="O257" s="57"/>
      <c r="P257" s="57"/>
    </row>
    <row r="258" spans="1:16" x14ac:dyDescent="0.2">
      <c r="A258" s="105">
        <v>683</v>
      </c>
      <c r="B258" s="63">
        <v>1700053048070</v>
      </c>
      <c r="C258" s="105">
        <v>907</v>
      </c>
      <c r="D258" s="63">
        <v>1700053048089</v>
      </c>
      <c r="E258" s="224" t="s">
        <v>837</v>
      </c>
      <c r="F258" s="67">
        <v>0</v>
      </c>
      <c r="G258" s="68">
        <v>6.13</v>
      </c>
      <c r="H258" s="68">
        <v>1.17</v>
      </c>
      <c r="I258" s="68">
        <v>1.17</v>
      </c>
      <c r="J258" s="69">
        <v>0</v>
      </c>
      <c r="K258" s="70">
        <v>715.42</v>
      </c>
      <c r="L258" s="70">
        <v>0.05</v>
      </c>
      <c r="M258" s="70">
        <v>0.05</v>
      </c>
      <c r="N258" s="57"/>
      <c r="O258" s="57"/>
      <c r="P258" s="57"/>
    </row>
    <row r="259" spans="1:16" x14ac:dyDescent="0.2">
      <c r="A259" s="105">
        <v>733</v>
      </c>
      <c r="B259" s="63">
        <v>1700053036241</v>
      </c>
      <c r="C259" s="105">
        <v>997</v>
      </c>
      <c r="D259" s="63">
        <v>1700053036250</v>
      </c>
      <c r="E259" s="224" t="s">
        <v>838</v>
      </c>
      <c r="F259" s="67">
        <v>0</v>
      </c>
      <c r="G259" s="68">
        <v>0.43</v>
      </c>
      <c r="H259" s="68">
        <v>2.75</v>
      </c>
      <c r="I259" s="68">
        <v>2.75</v>
      </c>
      <c r="J259" s="69">
        <v>0</v>
      </c>
      <c r="K259" s="70">
        <v>496.39</v>
      </c>
      <c r="L259" s="70">
        <v>0.05</v>
      </c>
      <c r="M259" s="70">
        <v>0.05</v>
      </c>
      <c r="N259" s="57"/>
      <c r="O259" s="57"/>
      <c r="P259" s="57"/>
    </row>
    <row r="260" spans="1:16" x14ac:dyDescent="0.2">
      <c r="A260" s="105">
        <v>752</v>
      </c>
      <c r="B260" s="63">
        <v>1700053043285</v>
      </c>
      <c r="C260" s="105">
        <v>892</v>
      </c>
      <c r="D260" s="63">
        <v>1700053043294</v>
      </c>
      <c r="E260" s="224" t="s">
        <v>839</v>
      </c>
      <c r="F260" s="67">
        <v>0</v>
      </c>
      <c r="G260" s="68">
        <v>13.52</v>
      </c>
      <c r="H260" s="68">
        <v>0.66</v>
      </c>
      <c r="I260" s="68">
        <v>0.66</v>
      </c>
      <c r="J260" s="69">
        <v>0</v>
      </c>
      <c r="K260" s="70">
        <v>1081.24</v>
      </c>
      <c r="L260" s="70">
        <v>0.05</v>
      </c>
      <c r="M260" s="70">
        <v>0.05</v>
      </c>
      <c r="N260" s="57"/>
      <c r="O260" s="57"/>
      <c r="P260" s="57"/>
    </row>
    <row r="261" spans="1:16" x14ac:dyDescent="0.2">
      <c r="A261" s="105">
        <v>573</v>
      </c>
      <c r="B261" s="63">
        <v>1700053043300</v>
      </c>
      <c r="C261" s="105">
        <v>993</v>
      </c>
      <c r="D261" s="63">
        <v>1700053043319</v>
      </c>
      <c r="E261" s="224" t="s">
        <v>840</v>
      </c>
      <c r="F261" s="67">
        <v>0</v>
      </c>
      <c r="G261" s="68">
        <v>6.13</v>
      </c>
      <c r="H261" s="68">
        <v>0.66</v>
      </c>
      <c r="I261" s="68">
        <v>0.66</v>
      </c>
      <c r="J261" s="69">
        <v>0</v>
      </c>
      <c r="K261" s="70">
        <v>490.68</v>
      </c>
      <c r="L261" s="70">
        <v>0.05</v>
      </c>
      <c r="M261" s="70">
        <v>0.05</v>
      </c>
      <c r="N261" s="57"/>
      <c r="O261" s="57"/>
      <c r="P261" s="57"/>
    </row>
    <row r="262" spans="1:16" x14ac:dyDescent="0.2">
      <c r="A262" s="105">
        <v>770</v>
      </c>
      <c r="B262" s="63">
        <v>1700053062419</v>
      </c>
      <c r="C262" s="105"/>
      <c r="D262" s="63"/>
      <c r="E262" s="224" t="s">
        <v>841</v>
      </c>
      <c r="F262" s="67">
        <v>0</v>
      </c>
      <c r="G262" s="68">
        <v>21183.37</v>
      </c>
      <c r="H262" s="68">
        <v>4.99</v>
      </c>
      <c r="I262" s="68">
        <v>4.99</v>
      </c>
      <c r="J262" s="69">
        <v>0</v>
      </c>
      <c r="K262" s="70">
        <v>0</v>
      </c>
      <c r="L262" s="70">
        <v>0</v>
      </c>
      <c r="M262" s="70">
        <v>0</v>
      </c>
      <c r="N262" s="57"/>
      <c r="O262" s="57"/>
      <c r="P262" s="57"/>
    </row>
    <row r="263" spans="1:16" x14ac:dyDescent="0.2">
      <c r="A263" s="105">
        <v>799</v>
      </c>
      <c r="B263" s="220" t="s">
        <v>647</v>
      </c>
      <c r="C263" s="105">
        <v>960</v>
      </c>
      <c r="D263" s="220" t="s">
        <v>647</v>
      </c>
      <c r="E263" s="224" t="s">
        <v>842</v>
      </c>
      <c r="F263" s="67">
        <v>0</v>
      </c>
      <c r="G263" s="68">
        <v>158.99</v>
      </c>
      <c r="H263" s="68">
        <v>0.72</v>
      </c>
      <c r="I263" s="68">
        <v>0.72</v>
      </c>
      <c r="J263" s="69">
        <v>0</v>
      </c>
      <c r="K263" s="70">
        <v>1510.36</v>
      </c>
      <c r="L263" s="70">
        <v>0.05</v>
      </c>
      <c r="M263" s="70">
        <v>0.05</v>
      </c>
      <c r="N263" s="57"/>
      <c r="O263" s="57"/>
      <c r="P263" s="57"/>
    </row>
    <row r="264" spans="1:16" x14ac:dyDescent="0.2">
      <c r="A264" s="105">
        <v>592</v>
      </c>
      <c r="B264" s="63">
        <v>1700053164022</v>
      </c>
      <c r="C264" s="105"/>
      <c r="D264" s="63"/>
      <c r="E264" s="224" t="s">
        <v>843</v>
      </c>
      <c r="F264" s="67">
        <v>0</v>
      </c>
      <c r="G264" s="68">
        <v>21427.08</v>
      </c>
      <c r="H264" s="68">
        <v>1.52</v>
      </c>
      <c r="I264" s="68">
        <v>1.52</v>
      </c>
      <c r="J264" s="69">
        <v>0</v>
      </c>
      <c r="K264" s="70">
        <v>0</v>
      </c>
      <c r="L264" s="70">
        <v>0</v>
      </c>
      <c r="M264" s="70">
        <v>0</v>
      </c>
      <c r="N264" s="57"/>
      <c r="O264" s="57"/>
      <c r="P264" s="57"/>
    </row>
    <row r="265" spans="1:16" x14ac:dyDescent="0.2">
      <c r="A265" s="105">
        <v>700</v>
      </c>
      <c r="B265" s="63">
        <v>1700053104965</v>
      </c>
      <c r="C265" s="105">
        <v>858</v>
      </c>
      <c r="D265" s="63">
        <v>1700053104974</v>
      </c>
      <c r="E265" s="224" t="s">
        <v>844</v>
      </c>
      <c r="F265" s="67">
        <v>0</v>
      </c>
      <c r="G265" s="68">
        <v>45.17</v>
      </c>
      <c r="H265" s="68">
        <v>0.65</v>
      </c>
      <c r="I265" s="68">
        <v>0.65</v>
      </c>
      <c r="J265" s="69">
        <v>0</v>
      </c>
      <c r="K265" s="70">
        <v>451.65</v>
      </c>
      <c r="L265" s="70">
        <v>0.05</v>
      </c>
      <c r="M265" s="70">
        <v>0.05</v>
      </c>
      <c r="N265" s="57"/>
      <c r="O265" s="57"/>
      <c r="P265" s="57"/>
    </row>
    <row r="266" spans="1:16" x14ac:dyDescent="0.2">
      <c r="A266" s="105">
        <v>593</v>
      </c>
      <c r="B266" s="63">
        <v>1700053187039</v>
      </c>
      <c r="C266" s="105">
        <v>532</v>
      </c>
      <c r="D266" s="63">
        <v>1700053187048</v>
      </c>
      <c r="E266" s="224" t="s">
        <v>845</v>
      </c>
      <c r="F266" s="67">
        <v>0</v>
      </c>
      <c r="G266" s="68">
        <v>794.57</v>
      </c>
      <c r="H266" s="68">
        <v>0.78</v>
      </c>
      <c r="I266" s="68">
        <v>0.78</v>
      </c>
      <c r="J266" s="69">
        <v>0</v>
      </c>
      <c r="K266" s="70">
        <v>29872.71</v>
      </c>
      <c r="L266" s="70">
        <v>0.05</v>
      </c>
      <c r="M266" s="70">
        <v>0.05</v>
      </c>
      <c r="N266" s="57"/>
      <c r="O266" s="57"/>
      <c r="P266" s="57"/>
    </row>
    <row r="267" spans="1:16" x14ac:dyDescent="0.2">
      <c r="A267" s="105">
        <v>799</v>
      </c>
      <c r="B267" s="220" t="s">
        <v>647</v>
      </c>
      <c r="C267" s="105">
        <v>960</v>
      </c>
      <c r="D267" s="220" t="s">
        <v>647</v>
      </c>
      <c r="E267" s="224" t="s">
        <v>846</v>
      </c>
      <c r="F267" s="67">
        <v>0</v>
      </c>
      <c r="G267" s="68">
        <v>1.52</v>
      </c>
      <c r="H267" s="68">
        <v>0.72</v>
      </c>
      <c r="I267" s="68">
        <v>0.72</v>
      </c>
      <c r="J267" s="69">
        <v>0</v>
      </c>
      <c r="K267" s="70">
        <v>691.01</v>
      </c>
      <c r="L267" s="70">
        <v>0.05</v>
      </c>
      <c r="M267" s="70">
        <v>0.05</v>
      </c>
      <c r="N267" s="57"/>
      <c r="O267" s="57"/>
      <c r="P267" s="57"/>
    </row>
    <row r="268" spans="1:16" ht="25.5" x14ac:dyDescent="0.2">
      <c r="A268" s="105">
        <v>568</v>
      </c>
      <c r="B268" s="63" t="s">
        <v>869</v>
      </c>
      <c r="C268" s="105">
        <v>538</v>
      </c>
      <c r="D268" s="63" t="s">
        <v>870</v>
      </c>
      <c r="E268" s="224" t="s">
        <v>847</v>
      </c>
      <c r="F268" s="67">
        <v>0</v>
      </c>
      <c r="G268" s="68">
        <v>23298.06</v>
      </c>
      <c r="H268" s="68">
        <v>1.57</v>
      </c>
      <c r="I268" s="68">
        <v>1.57</v>
      </c>
      <c r="J268" s="69">
        <v>0</v>
      </c>
      <c r="K268" s="70">
        <v>2452.69</v>
      </c>
      <c r="L268" s="70">
        <v>0.05</v>
      </c>
      <c r="M268" s="70">
        <v>0.05</v>
      </c>
      <c r="N268" s="57"/>
      <c r="O268" s="57"/>
      <c r="P268" s="57"/>
    </row>
    <row r="269" spans="1:16" x14ac:dyDescent="0.2">
      <c r="A269" s="105">
        <v>799</v>
      </c>
      <c r="B269" s="220" t="s">
        <v>647</v>
      </c>
      <c r="C269" s="105">
        <v>960</v>
      </c>
      <c r="D269" s="220" t="s">
        <v>647</v>
      </c>
      <c r="E269" s="224" t="s">
        <v>848</v>
      </c>
      <c r="F269" s="67">
        <v>0</v>
      </c>
      <c r="G269" s="68">
        <v>53.22</v>
      </c>
      <c r="H269" s="68">
        <v>0.53</v>
      </c>
      <c r="I269" s="68">
        <v>0.53</v>
      </c>
      <c r="J269" s="69">
        <v>0</v>
      </c>
      <c r="K269" s="70">
        <v>8099.25</v>
      </c>
      <c r="L269" s="70">
        <v>0.05</v>
      </c>
      <c r="M269" s="70">
        <v>0.05</v>
      </c>
      <c r="N269" s="57"/>
      <c r="O269" s="57"/>
      <c r="P269" s="57"/>
    </row>
    <row r="270" spans="1:16" x14ac:dyDescent="0.2">
      <c r="A270" s="105">
        <v>799</v>
      </c>
      <c r="B270" s="220" t="s">
        <v>647</v>
      </c>
      <c r="C270" s="105">
        <v>960</v>
      </c>
      <c r="D270" s="220" t="s">
        <v>647</v>
      </c>
      <c r="E270" s="224" t="s">
        <v>849</v>
      </c>
      <c r="F270" s="67">
        <v>0</v>
      </c>
      <c r="G270" s="68">
        <v>411.68</v>
      </c>
      <c r="H270" s="68">
        <v>0.53</v>
      </c>
      <c r="I270" s="68">
        <v>0.53</v>
      </c>
      <c r="J270" s="69">
        <v>0</v>
      </c>
      <c r="K270" s="70">
        <v>18937.490000000002</v>
      </c>
      <c r="L270" s="70">
        <v>0.05</v>
      </c>
      <c r="M270" s="70">
        <v>0.05</v>
      </c>
      <c r="N270" s="57"/>
      <c r="O270" s="57"/>
      <c r="P270" s="57"/>
    </row>
    <row r="271" spans="1:16" x14ac:dyDescent="0.2">
      <c r="A271" s="105">
        <v>799</v>
      </c>
      <c r="B271" s="63">
        <v>1700053240055</v>
      </c>
      <c r="C271" s="105">
        <v>960</v>
      </c>
      <c r="D271" s="63">
        <v>1700053240064</v>
      </c>
      <c r="E271" s="224" t="s">
        <v>850</v>
      </c>
      <c r="F271" s="67">
        <v>0</v>
      </c>
      <c r="G271" s="68">
        <v>5.82</v>
      </c>
      <c r="H271" s="68">
        <v>1.3</v>
      </c>
      <c r="I271" s="68">
        <v>1.3</v>
      </c>
      <c r="J271" s="69">
        <v>0</v>
      </c>
      <c r="K271" s="70">
        <v>820.63</v>
      </c>
      <c r="L271" s="70">
        <v>0.05</v>
      </c>
      <c r="M271" s="70">
        <v>0.05</v>
      </c>
      <c r="N271" s="57"/>
      <c r="O271" s="57"/>
      <c r="P271" s="57"/>
    </row>
    <row r="272" spans="1:16" x14ac:dyDescent="0.2">
      <c r="A272" s="105">
        <v>799</v>
      </c>
      <c r="B272" s="220" t="s">
        <v>647</v>
      </c>
      <c r="C272" s="105">
        <v>960</v>
      </c>
      <c r="D272" s="220" t="s">
        <v>647</v>
      </c>
      <c r="E272" s="224" t="s">
        <v>851</v>
      </c>
      <c r="F272" s="67">
        <v>0</v>
      </c>
      <c r="G272" s="68">
        <v>12.43</v>
      </c>
      <c r="H272" s="68">
        <v>0.72</v>
      </c>
      <c r="I272" s="68">
        <v>0.72</v>
      </c>
      <c r="J272" s="69">
        <v>0</v>
      </c>
      <c r="K272" s="70">
        <v>2486.35</v>
      </c>
      <c r="L272" s="70">
        <v>0.05</v>
      </c>
      <c r="M272" s="70">
        <v>0.05</v>
      </c>
      <c r="N272" s="57"/>
      <c r="O272" s="57"/>
      <c r="P272" s="57"/>
    </row>
    <row r="273" spans="1:16" x14ac:dyDescent="0.2">
      <c r="A273" s="105">
        <v>799</v>
      </c>
      <c r="B273" s="220" t="s">
        <v>647</v>
      </c>
      <c r="C273" s="105">
        <v>960</v>
      </c>
      <c r="D273" s="220" t="s">
        <v>647</v>
      </c>
      <c r="E273" s="224" t="s">
        <v>852</v>
      </c>
      <c r="F273" s="67">
        <v>0</v>
      </c>
      <c r="G273" s="68">
        <v>570.16</v>
      </c>
      <c r="H273" s="68">
        <v>0.53</v>
      </c>
      <c r="I273" s="68">
        <v>0.53</v>
      </c>
      <c r="J273" s="69">
        <v>0</v>
      </c>
      <c r="K273" s="70">
        <v>570.16</v>
      </c>
      <c r="L273" s="70">
        <v>0.05</v>
      </c>
      <c r="M273" s="70">
        <v>0.05</v>
      </c>
      <c r="N273" s="57"/>
      <c r="O273" s="57"/>
      <c r="P273" s="57"/>
    </row>
    <row r="274" spans="1:16" x14ac:dyDescent="0.2">
      <c r="A274" s="105">
        <v>799</v>
      </c>
      <c r="B274" s="220" t="s">
        <v>647</v>
      </c>
      <c r="C274" s="105">
        <v>960</v>
      </c>
      <c r="D274" s="220" t="s">
        <v>647</v>
      </c>
      <c r="E274" s="224" t="s">
        <v>853</v>
      </c>
      <c r="F274" s="67">
        <v>0</v>
      </c>
      <c r="G274" s="68">
        <v>9.44</v>
      </c>
      <c r="H274" s="68">
        <v>0.72</v>
      </c>
      <c r="I274" s="68">
        <v>0.72</v>
      </c>
      <c r="J274" s="69">
        <v>0</v>
      </c>
      <c r="K274" s="70">
        <v>924.33</v>
      </c>
      <c r="L274" s="70">
        <v>0.05</v>
      </c>
      <c r="M274" s="70">
        <v>0.05</v>
      </c>
      <c r="N274" s="57"/>
      <c r="O274" s="57"/>
      <c r="P274" s="57"/>
    </row>
    <row r="275" spans="1:16" x14ac:dyDescent="0.2">
      <c r="A275" s="105">
        <v>799</v>
      </c>
      <c r="B275" s="220" t="s">
        <v>647</v>
      </c>
      <c r="C275" s="105">
        <v>960</v>
      </c>
      <c r="D275" s="220" t="s">
        <v>647</v>
      </c>
      <c r="E275" s="224" t="s">
        <v>854</v>
      </c>
      <c r="F275" s="67">
        <v>0</v>
      </c>
      <c r="G275" s="68">
        <v>5.52</v>
      </c>
      <c r="H275" s="68">
        <v>0.45</v>
      </c>
      <c r="I275" s="68">
        <v>0.45</v>
      </c>
      <c r="J275" s="69">
        <v>0</v>
      </c>
      <c r="K275" s="70">
        <v>518.63</v>
      </c>
      <c r="L275" s="70">
        <v>0.05</v>
      </c>
      <c r="M275" s="70">
        <v>0.05</v>
      </c>
      <c r="N275" s="57"/>
      <c r="O275" s="57"/>
      <c r="P275" s="57"/>
    </row>
    <row r="276" spans="1:16" x14ac:dyDescent="0.2">
      <c r="A276" s="105">
        <v>799</v>
      </c>
      <c r="B276" s="220" t="s">
        <v>647</v>
      </c>
      <c r="C276" s="105">
        <v>960</v>
      </c>
      <c r="D276" s="220" t="s">
        <v>647</v>
      </c>
      <c r="E276" s="224" t="s">
        <v>855</v>
      </c>
      <c r="F276" s="67">
        <v>0</v>
      </c>
      <c r="G276" s="68">
        <v>78.44</v>
      </c>
      <c r="H276" s="68">
        <v>0.8</v>
      </c>
      <c r="I276" s="68">
        <v>0.8</v>
      </c>
      <c r="J276" s="69">
        <v>0</v>
      </c>
      <c r="K276" s="70">
        <v>418.37</v>
      </c>
      <c r="L276" s="70">
        <v>0.05</v>
      </c>
      <c r="M276" s="70">
        <v>0.05</v>
      </c>
      <c r="N276" s="57"/>
      <c r="O276" s="57"/>
      <c r="P276" s="57"/>
    </row>
    <row r="277" spans="1:16" x14ac:dyDescent="0.2">
      <c r="A277" s="105">
        <v>799</v>
      </c>
      <c r="B277" s="220" t="s">
        <v>647</v>
      </c>
      <c r="C277" s="105">
        <v>960</v>
      </c>
      <c r="D277" s="220" t="s">
        <v>647</v>
      </c>
      <c r="E277" s="224" t="s">
        <v>856</v>
      </c>
      <c r="F277" s="67">
        <v>0</v>
      </c>
      <c r="G277" s="68">
        <v>127.32</v>
      </c>
      <c r="H277" s="68">
        <v>0.53</v>
      </c>
      <c r="I277" s="68">
        <v>0.53</v>
      </c>
      <c r="J277" s="69">
        <v>0</v>
      </c>
      <c r="K277" s="70">
        <v>18188.13</v>
      </c>
      <c r="L277" s="70">
        <v>0.05</v>
      </c>
      <c r="M277" s="70">
        <v>0.05</v>
      </c>
      <c r="N277" s="57"/>
      <c r="O277" s="57"/>
      <c r="P277" s="57"/>
    </row>
    <row r="278" spans="1:16" x14ac:dyDescent="0.2">
      <c r="A278" s="105">
        <v>799</v>
      </c>
      <c r="B278" s="220">
        <v>1700050000000</v>
      </c>
      <c r="C278" s="105">
        <v>960</v>
      </c>
      <c r="D278" s="220">
        <v>1700050000000</v>
      </c>
      <c r="E278" s="224" t="s">
        <v>857</v>
      </c>
      <c r="F278" s="67">
        <v>0</v>
      </c>
      <c r="G278" s="68">
        <v>16.3</v>
      </c>
      <c r="H278" s="68">
        <v>0.72</v>
      </c>
      <c r="I278" s="68">
        <v>0.72</v>
      </c>
      <c r="J278" s="69">
        <v>0</v>
      </c>
      <c r="K278" s="70">
        <v>2608.09</v>
      </c>
      <c r="L278" s="70">
        <v>0.05</v>
      </c>
      <c r="M278" s="70">
        <v>0.05</v>
      </c>
      <c r="N278" s="57"/>
      <c r="O278" s="57"/>
      <c r="P278" s="57"/>
    </row>
    <row r="279" spans="1:16" x14ac:dyDescent="0.2">
      <c r="A279" s="105">
        <v>799</v>
      </c>
      <c r="B279" s="220" t="s">
        <v>647</v>
      </c>
      <c r="C279" s="105">
        <v>960</v>
      </c>
      <c r="D279" s="220" t="s">
        <v>647</v>
      </c>
      <c r="E279" s="224" t="s">
        <v>858</v>
      </c>
      <c r="F279" s="67">
        <v>0</v>
      </c>
      <c r="G279" s="68">
        <v>2443.67</v>
      </c>
      <c r="H279" s="68">
        <v>0.8</v>
      </c>
      <c r="I279" s="68">
        <v>0.8</v>
      </c>
      <c r="J279" s="69">
        <v>0</v>
      </c>
      <c r="K279" s="70">
        <v>362.51</v>
      </c>
      <c r="L279" s="70">
        <v>0.05</v>
      </c>
      <c r="M279" s="70">
        <v>0.05</v>
      </c>
      <c r="N279" s="57"/>
      <c r="O279" s="57"/>
      <c r="P279" s="57"/>
    </row>
    <row r="280" spans="1:16" x14ac:dyDescent="0.2">
      <c r="A280" s="105">
        <v>799</v>
      </c>
      <c r="B280" s="220" t="s">
        <v>647</v>
      </c>
      <c r="C280" s="105">
        <v>960</v>
      </c>
      <c r="D280" s="220" t="s">
        <v>647</v>
      </c>
      <c r="E280" s="224" t="s">
        <v>859</v>
      </c>
      <c r="F280" s="67">
        <v>0</v>
      </c>
      <c r="G280" s="68">
        <v>840.61</v>
      </c>
      <c r="H280" s="68">
        <v>0.53</v>
      </c>
      <c r="I280" s="68">
        <v>0.53</v>
      </c>
      <c r="J280" s="69">
        <v>0</v>
      </c>
      <c r="K280" s="70">
        <v>840.61</v>
      </c>
      <c r="L280" s="70">
        <v>0.05</v>
      </c>
      <c r="M280" s="70">
        <v>0.05</v>
      </c>
      <c r="N280" s="57"/>
      <c r="O280" s="57"/>
      <c r="P280" s="57"/>
    </row>
    <row r="281" spans="1:16" x14ac:dyDescent="0.2">
      <c r="A281" s="105">
        <v>799</v>
      </c>
      <c r="B281" s="220" t="s">
        <v>647</v>
      </c>
      <c r="C281" s="105">
        <v>960</v>
      </c>
      <c r="D281" s="220" t="s">
        <v>647</v>
      </c>
      <c r="E281" s="224" t="s">
        <v>860</v>
      </c>
      <c r="F281" s="67">
        <v>0</v>
      </c>
      <c r="G281" s="68">
        <v>815.84</v>
      </c>
      <c r="H281" s="68">
        <v>0.55000000000000004</v>
      </c>
      <c r="I281" s="68">
        <v>0.55000000000000004</v>
      </c>
      <c r="J281" s="69">
        <v>0</v>
      </c>
      <c r="K281" s="70">
        <v>815.84</v>
      </c>
      <c r="L281" s="70">
        <v>0.05</v>
      </c>
      <c r="M281" s="70">
        <v>0.05</v>
      </c>
      <c r="N281" s="57"/>
      <c r="O281" s="57"/>
      <c r="P281" s="57"/>
    </row>
    <row r="282" spans="1:16" x14ac:dyDescent="0.2">
      <c r="A282" s="105">
        <v>799</v>
      </c>
      <c r="B282" s="220" t="s">
        <v>647</v>
      </c>
      <c r="C282" s="105">
        <v>960</v>
      </c>
      <c r="D282" s="220" t="s">
        <v>647</v>
      </c>
      <c r="E282" s="224" t="s">
        <v>861</v>
      </c>
      <c r="F282" s="67">
        <v>0</v>
      </c>
      <c r="G282" s="68">
        <v>519.89</v>
      </c>
      <c r="H282" s="68">
        <v>0.53</v>
      </c>
      <c r="I282" s="68">
        <v>0.53</v>
      </c>
      <c r="J282" s="69">
        <v>0</v>
      </c>
      <c r="K282" s="70">
        <v>519.89</v>
      </c>
      <c r="L282" s="70">
        <v>0.05</v>
      </c>
      <c r="M282" s="70">
        <v>0.05</v>
      </c>
      <c r="N282" s="57"/>
      <c r="O282" s="57"/>
      <c r="P282" s="57"/>
    </row>
    <row r="283" spans="1:16" x14ac:dyDescent="0.2">
      <c r="A283" s="105">
        <v>799</v>
      </c>
      <c r="B283" s="220" t="s">
        <v>647</v>
      </c>
      <c r="C283" s="105">
        <v>960</v>
      </c>
      <c r="D283" s="220" t="s">
        <v>647</v>
      </c>
      <c r="E283" s="224" t="s">
        <v>862</v>
      </c>
      <c r="F283" s="67">
        <v>0</v>
      </c>
      <c r="G283" s="68">
        <v>4.2</v>
      </c>
      <c r="H283" s="68">
        <v>0.72</v>
      </c>
      <c r="I283" s="68">
        <v>0.72</v>
      </c>
      <c r="J283" s="69">
        <v>0</v>
      </c>
      <c r="K283" s="70">
        <v>835.32</v>
      </c>
      <c r="L283" s="70">
        <v>0.05</v>
      </c>
      <c r="M283" s="70">
        <v>0.05</v>
      </c>
      <c r="N283" s="57"/>
      <c r="O283" s="57"/>
      <c r="P283" s="57"/>
    </row>
    <row r="284" spans="1:16" x14ac:dyDescent="0.2">
      <c r="A284" s="105">
        <v>799</v>
      </c>
      <c r="B284" s="220" t="s">
        <v>647</v>
      </c>
      <c r="C284" s="105">
        <v>960</v>
      </c>
      <c r="D284" s="220" t="s">
        <v>647</v>
      </c>
      <c r="E284" s="224" t="s">
        <v>863</v>
      </c>
      <c r="F284" s="67">
        <v>0</v>
      </c>
      <c r="G284" s="68">
        <v>22.8</v>
      </c>
      <c r="H284" s="68">
        <v>2.56</v>
      </c>
      <c r="I284" s="68">
        <v>2.56</v>
      </c>
      <c r="J284" s="69">
        <v>0</v>
      </c>
      <c r="K284" s="70">
        <v>9118.02</v>
      </c>
      <c r="L284" s="70">
        <v>0.05</v>
      </c>
      <c r="M284" s="70">
        <v>0.05</v>
      </c>
      <c r="N284" s="57"/>
      <c r="O284" s="57"/>
      <c r="P284" s="57"/>
    </row>
    <row r="285" spans="1:16" x14ac:dyDescent="0.2">
      <c r="A285" s="105">
        <v>799</v>
      </c>
      <c r="B285" s="220" t="s">
        <v>647</v>
      </c>
      <c r="C285" s="105">
        <v>960</v>
      </c>
      <c r="D285" s="220" t="s">
        <v>647</v>
      </c>
      <c r="E285" s="224" t="s">
        <v>864</v>
      </c>
      <c r="F285" s="67">
        <v>0</v>
      </c>
      <c r="G285" s="68">
        <v>18.63</v>
      </c>
      <c r="H285" s="68">
        <v>0.8</v>
      </c>
      <c r="I285" s="68">
        <v>0.8</v>
      </c>
      <c r="J285" s="69">
        <v>0</v>
      </c>
      <c r="K285" s="70">
        <v>1780.07</v>
      </c>
      <c r="L285" s="70">
        <v>0.05</v>
      </c>
      <c r="M285" s="70">
        <v>0.05</v>
      </c>
      <c r="N285" s="57"/>
      <c r="O285" s="57"/>
      <c r="P285" s="57"/>
    </row>
  </sheetData>
  <mergeCells count="10">
    <mergeCell ref="A6:C6"/>
    <mergeCell ref="D6:F6"/>
    <mergeCell ref="A7:C7"/>
    <mergeCell ref="D7:F7"/>
    <mergeCell ref="C1:D1"/>
    <mergeCell ref="F1:P1"/>
    <mergeCell ref="A2:P2"/>
    <mergeCell ref="A4:F4"/>
    <mergeCell ref="A5:C5"/>
    <mergeCell ref="D5:F5"/>
  </mergeCells>
  <hyperlinks>
    <hyperlink ref="A1" location="Overview!A1" display="Back to Overview" xr:uid="{3E341484-60E7-49B3-87D6-EF18ABF03F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5"/>
  <sheetViews>
    <sheetView zoomScale="90" zoomScaleNormal="90" zoomScaleSheetLayoutView="100" workbookViewId="0">
      <selection activeCell="A5" sqref="A5:G1048576"/>
    </sheetView>
  </sheetViews>
  <sheetFormatPr defaultColWidth="9.28515625" defaultRowHeight="12.75" x14ac:dyDescent="0.2"/>
  <cols>
    <col min="1" max="1" width="14.7109375" style="57" customWidth="1"/>
    <col min="2" max="2" width="18.5703125" style="57" customWidth="1"/>
    <col min="3" max="3" width="15.7109375" style="64" bestFit="1" customWidth="1"/>
    <col min="4" max="4" width="15.28515625" style="64" customWidth="1"/>
    <col min="5" max="5" width="14.7109375" style="65" customWidth="1"/>
    <col min="6" max="7" width="14.7109375" style="66" customWidth="1"/>
    <col min="8" max="8" width="14.7109375" style="57" customWidth="1"/>
    <col min="9" max="9" width="15.5703125" style="57" customWidth="1"/>
    <col min="10" max="13" width="9.28515625" style="57"/>
    <col min="14" max="14" width="9.42578125" style="57" bestFit="1" customWidth="1"/>
    <col min="15" max="16384" width="9.28515625" style="57"/>
  </cols>
  <sheetData>
    <row r="1" spans="1:14" ht="66.75" customHeight="1" x14ac:dyDescent="0.2">
      <c r="A1" s="262" t="s">
        <v>893</v>
      </c>
      <c r="B1" s="262"/>
      <c r="C1" s="262"/>
      <c r="D1" s="262"/>
      <c r="E1" s="262"/>
      <c r="F1" s="262"/>
      <c r="G1" s="262"/>
      <c r="H1" s="266"/>
    </row>
    <row r="2" spans="1:14" s="58" customFormat="1" ht="37.9" customHeight="1" x14ac:dyDescent="0.2">
      <c r="A2" s="267" t="str">
        <f>Overview!B4&amp; " - Effective from "&amp;Overview!D4&amp;" - "&amp;Overview!E4&amp;" EDCM import charges"</f>
        <v>Fulcrum Electricity Assets Ltd - Effective from 1 April 2022 - Final EDCM import charges</v>
      </c>
      <c r="B2" s="268"/>
      <c r="C2" s="268"/>
      <c r="D2" s="268"/>
      <c r="E2" s="268"/>
      <c r="F2" s="268"/>
      <c r="G2" s="268"/>
      <c r="H2" s="227"/>
    </row>
    <row r="3" spans="1:14" s="93" customFormat="1" ht="18" x14ac:dyDescent="0.2">
      <c r="A3" s="97"/>
      <c r="B3" s="97"/>
      <c r="C3" s="97"/>
      <c r="D3" s="98"/>
      <c r="E3" s="99"/>
      <c r="F3" s="99"/>
      <c r="G3" s="100"/>
      <c r="H3" s="202"/>
      <c r="I3" s="90"/>
      <c r="J3" s="90"/>
      <c r="K3" s="90"/>
      <c r="L3" s="90"/>
      <c r="M3" s="90"/>
      <c r="N3" s="90"/>
    </row>
    <row r="4" spans="1:14" ht="60.75" customHeight="1" x14ac:dyDescent="0.2">
      <c r="A4" s="60" t="s">
        <v>891</v>
      </c>
      <c r="B4" s="59" t="s">
        <v>42</v>
      </c>
      <c r="C4" s="61" t="s">
        <v>898</v>
      </c>
      <c r="D4" s="144" t="s">
        <v>122</v>
      </c>
      <c r="E4" s="144" t="s">
        <v>58</v>
      </c>
      <c r="F4" s="144" t="s">
        <v>120</v>
      </c>
      <c r="G4" s="144" t="s">
        <v>131</v>
      </c>
      <c r="H4" s="225"/>
      <c r="I4" s="226"/>
    </row>
    <row r="5" spans="1:14" ht="12.75" customHeight="1" x14ac:dyDescent="0.2">
      <c r="A5" s="106"/>
      <c r="B5" s="107"/>
      <c r="C5" s="228"/>
      <c r="D5" s="111"/>
      <c r="E5" s="112"/>
      <c r="F5" s="113"/>
      <c r="G5" s="113"/>
    </row>
    <row r="6" spans="1:14" ht="12.75" customHeight="1" x14ac:dyDescent="0.2">
      <c r="A6" s="106"/>
      <c r="B6" s="107"/>
      <c r="C6" s="228"/>
      <c r="D6" s="111"/>
      <c r="E6" s="112"/>
      <c r="F6" s="113"/>
      <c r="G6" s="113"/>
    </row>
    <row r="7" spans="1:14" ht="12.75" customHeight="1" x14ac:dyDescent="0.2">
      <c r="A7" s="106"/>
      <c r="B7" s="107"/>
      <c r="C7" s="228"/>
      <c r="D7" s="111"/>
      <c r="E7" s="112"/>
      <c r="F7" s="113"/>
      <c r="G7" s="113"/>
    </row>
    <row r="8" spans="1:14" ht="12.75" customHeight="1" x14ac:dyDescent="0.2">
      <c r="A8" s="106"/>
      <c r="B8" s="107"/>
      <c r="C8" s="228"/>
      <c r="D8" s="111"/>
      <c r="E8" s="112"/>
      <c r="F8" s="113"/>
      <c r="G8" s="113"/>
    </row>
    <row r="9" spans="1:14" ht="12.75" customHeight="1" x14ac:dyDescent="0.2">
      <c r="A9" s="106"/>
      <c r="B9" s="107"/>
      <c r="C9" s="228"/>
      <c r="D9" s="111"/>
      <c r="E9" s="112"/>
      <c r="F9" s="113"/>
      <c r="G9" s="113"/>
    </row>
    <row r="10" spans="1:14" ht="12.75" customHeight="1" x14ac:dyDescent="0.2">
      <c r="A10" s="106"/>
      <c r="B10" s="107"/>
      <c r="C10" s="228"/>
      <c r="D10" s="111"/>
      <c r="E10" s="112"/>
      <c r="F10" s="113"/>
      <c r="G10" s="113"/>
    </row>
    <row r="11" spans="1:14" ht="12.75" customHeight="1" x14ac:dyDescent="0.2">
      <c r="A11" s="106"/>
      <c r="B11" s="107"/>
      <c r="C11" s="228"/>
      <c r="D11" s="111"/>
      <c r="E11" s="112"/>
      <c r="F11" s="113"/>
      <c r="G11" s="113"/>
    </row>
    <row r="12" spans="1:14" ht="12.75" customHeight="1" x14ac:dyDescent="0.2">
      <c r="A12" s="106"/>
      <c r="B12" s="107"/>
      <c r="C12" s="228"/>
      <c r="D12" s="111"/>
      <c r="E12" s="112"/>
      <c r="F12" s="113"/>
      <c r="G12" s="113"/>
    </row>
    <row r="13" spans="1:14" ht="12.75" customHeight="1" x14ac:dyDescent="0.2">
      <c r="A13" s="106"/>
      <c r="B13" s="107"/>
      <c r="C13" s="228"/>
      <c r="D13" s="111"/>
      <c r="E13" s="112"/>
      <c r="F13" s="113"/>
      <c r="G13" s="113"/>
    </row>
    <row r="14" spans="1:14" ht="12.75" customHeight="1" x14ac:dyDescent="0.2">
      <c r="A14" s="106"/>
      <c r="B14" s="107"/>
      <c r="C14" s="228"/>
      <c r="D14" s="111"/>
      <c r="E14" s="112"/>
      <c r="F14" s="113"/>
      <c r="G14" s="113"/>
    </row>
    <row r="15" spans="1:14" ht="12.75" customHeight="1" x14ac:dyDescent="0.2">
      <c r="A15" s="106"/>
      <c r="B15" s="107"/>
      <c r="C15" s="228"/>
      <c r="D15" s="111"/>
      <c r="E15" s="112"/>
      <c r="F15" s="113"/>
      <c r="G15" s="113"/>
    </row>
    <row r="16" spans="1:14" ht="12.75" customHeight="1" x14ac:dyDescent="0.2">
      <c r="A16" s="106"/>
      <c r="B16" s="107"/>
      <c r="C16" s="228"/>
      <c r="D16" s="111"/>
      <c r="E16" s="112"/>
      <c r="F16" s="113"/>
      <c r="G16" s="113"/>
    </row>
    <row r="17" spans="1:7" ht="12.75" customHeight="1" x14ac:dyDescent="0.2">
      <c r="A17" s="106"/>
      <c r="B17" s="107"/>
      <c r="C17" s="228"/>
      <c r="D17" s="111"/>
      <c r="E17" s="112"/>
      <c r="F17" s="113"/>
      <c r="G17" s="113"/>
    </row>
    <row r="18" spans="1:7" ht="12.75" customHeight="1" x14ac:dyDescent="0.2">
      <c r="A18" s="106"/>
      <c r="B18" s="107"/>
      <c r="C18" s="228"/>
      <c r="D18" s="111"/>
      <c r="E18" s="112"/>
      <c r="F18" s="113"/>
      <c r="G18" s="113"/>
    </row>
    <row r="19" spans="1:7" ht="12.75" customHeight="1" x14ac:dyDescent="0.2">
      <c r="A19" s="106"/>
      <c r="B19" s="107"/>
      <c r="C19" s="228"/>
      <c r="D19" s="111"/>
      <c r="E19" s="112"/>
      <c r="F19" s="113"/>
      <c r="G19" s="113"/>
    </row>
    <row r="20" spans="1:7" ht="12.75" customHeight="1" x14ac:dyDescent="0.2">
      <c r="A20" s="106"/>
      <c r="B20" s="107"/>
      <c r="C20" s="228"/>
      <c r="D20" s="111"/>
      <c r="E20" s="112"/>
      <c r="F20" s="113"/>
      <c r="G20" s="113"/>
    </row>
    <row r="21" spans="1:7" ht="12.75" customHeight="1" x14ac:dyDescent="0.2">
      <c r="A21" s="106"/>
      <c r="B21" s="107"/>
      <c r="C21" s="228"/>
      <c r="D21" s="111"/>
      <c r="E21" s="112"/>
      <c r="F21" s="113"/>
      <c r="G21" s="113"/>
    </row>
    <row r="22" spans="1:7" ht="12.75" customHeight="1" x14ac:dyDescent="0.2">
      <c r="A22" s="106"/>
      <c r="B22" s="107"/>
      <c r="C22" s="228"/>
      <c r="D22" s="111"/>
      <c r="E22" s="112"/>
      <c r="F22" s="113"/>
      <c r="G22" s="113"/>
    </row>
    <row r="23" spans="1:7" ht="12.75" customHeight="1" x14ac:dyDescent="0.2">
      <c r="A23" s="106"/>
      <c r="B23" s="107"/>
      <c r="C23" s="228"/>
      <c r="D23" s="111"/>
      <c r="E23" s="112"/>
      <c r="F23" s="113"/>
      <c r="G23" s="113"/>
    </row>
    <row r="24" spans="1:7" ht="12.75" customHeight="1" x14ac:dyDescent="0.2">
      <c r="A24" s="106"/>
      <c r="B24" s="107"/>
      <c r="C24" s="228"/>
      <c r="D24" s="111"/>
      <c r="E24" s="112"/>
      <c r="F24" s="113"/>
      <c r="G24" s="113"/>
    </row>
    <row r="25" spans="1:7" ht="12.75" customHeight="1" x14ac:dyDescent="0.2">
      <c r="A25" s="106"/>
      <c r="B25" s="107"/>
      <c r="C25" s="228"/>
      <c r="D25" s="111"/>
      <c r="E25" s="112"/>
      <c r="F25" s="113"/>
      <c r="G25" s="113"/>
    </row>
    <row r="26" spans="1:7" ht="12.75" customHeight="1" x14ac:dyDescent="0.2">
      <c r="A26" s="106"/>
      <c r="B26" s="107"/>
      <c r="C26" s="228"/>
      <c r="D26" s="111"/>
      <c r="E26" s="112"/>
      <c r="F26" s="113"/>
      <c r="G26" s="113"/>
    </row>
    <row r="27" spans="1:7" ht="12.75" customHeight="1" x14ac:dyDescent="0.2">
      <c r="A27" s="106"/>
      <c r="B27" s="107"/>
      <c r="C27" s="228"/>
      <c r="D27" s="111"/>
      <c r="E27" s="112"/>
      <c r="F27" s="113"/>
      <c r="G27" s="113"/>
    </row>
    <row r="28" spans="1:7" ht="12.75" customHeight="1" x14ac:dyDescent="0.2">
      <c r="A28" s="106"/>
      <c r="B28" s="107"/>
      <c r="C28" s="228"/>
      <c r="D28" s="111"/>
      <c r="E28" s="112"/>
      <c r="F28" s="113"/>
      <c r="G28" s="113"/>
    </row>
    <row r="29" spans="1:7" ht="12.75" customHeight="1" x14ac:dyDescent="0.2">
      <c r="A29" s="106"/>
      <c r="B29" s="107"/>
      <c r="C29" s="228"/>
      <c r="D29" s="111"/>
      <c r="E29" s="112"/>
      <c r="F29" s="113"/>
      <c r="G29" s="113"/>
    </row>
    <row r="30" spans="1:7" ht="12.75" customHeight="1" x14ac:dyDescent="0.2">
      <c r="A30" s="106"/>
      <c r="B30" s="107"/>
      <c r="C30" s="228"/>
      <c r="D30" s="111"/>
      <c r="E30" s="112"/>
      <c r="F30" s="113"/>
      <c r="G30" s="113"/>
    </row>
    <row r="31" spans="1:7" ht="12.75" customHeight="1" x14ac:dyDescent="0.2">
      <c r="A31" s="106"/>
      <c r="B31" s="107"/>
      <c r="C31" s="228"/>
      <c r="D31" s="111"/>
      <c r="E31" s="112"/>
      <c r="F31" s="113"/>
      <c r="G31" s="113"/>
    </row>
    <row r="32" spans="1:7" ht="12.75" customHeight="1" x14ac:dyDescent="0.2">
      <c r="A32" s="106"/>
      <c r="B32" s="107"/>
      <c r="C32" s="228"/>
      <c r="D32" s="111"/>
      <c r="E32" s="112"/>
      <c r="F32" s="113"/>
      <c r="G32" s="113"/>
    </row>
    <row r="33" spans="1:7" ht="12.75" customHeight="1" x14ac:dyDescent="0.2">
      <c r="A33" s="106"/>
      <c r="B33" s="107"/>
      <c r="C33" s="228"/>
      <c r="D33" s="111"/>
      <c r="E33" s="112"/>
      <c r="F33" s="113"/>
      <c r="G33" s="113"/>
    </row>
    <row r="34" spans="1:7" ht="12.75" customHeight="1" x14ac:dyDescent="0.2">
      <c r="A34" s="106"/>
      <c r="B34" s="107"/>
      <c r="C34" s="228"/>
      <c r="D34" s="111"/>
      <c r="E34" s="112"/>
      <c r="F34" s="113"/>
      <c r="G34" s="113"/>
    </row>
    <row r="35" spans="1:7" ht="12.75" customHeight="1" x14ac:dyDescent="0.2">
      <c r="A35" s="106"/>
      <c r="B35" s="107"/>
      <c r="C35" s="228"/>
      <c r="D35" s="111"/>
      <c r="E35" s="112"/>
      <c r="F35" s="113"/>
      <c r="G35" s="113"/>
    </row>
    <row r="36" spans="1:7" ht="12.75" customHeight="1" x14ac:dyDescent="0.2">
      <c r="A36" s="106"/>
      <c r="B36" s="107"/>
      <c r="C36" s="228"/>
      <c r="D36" s="111"/>
      <c r="E36" s="112"/>
      <c r="F36" s="113"/>
      <c r="G36" s="113"/>
    </row>
    <row r="37" spans="1:7" ht="12.75" customHeight="1" x14ac:dyDescent="0.2">
      <c r="A37" s="106"/>
      <c r="B37" s="107"/>
      <c r="C37" s="228"/>
      <c r="D37" s="111"/>
      <c r="E37" s="112"/>
      <c r="F37" s="113"/>
      <c r="G37" s="113"/>
    </row>
    <row r="38" spans="1:7" ht="12.75" customHeight="1" x14ac:dyDescent="0.2">
      <c r="A38" s="106"/>
      <c r="B38" s="107"/>
      <c r="C38" s="228"/>
      <c r="D38" s="111"/>
      <c r="E38" s="112"/>
      <c r="F38" s="113"/>
      <c r="G38" s="113"/>
    </row>
    <row r="39" spans="1:7" ht="12.75" customHeight="1" x14ac:dyDescent="0.2">
      <c r="A39" s="106"/>
      <c r="B39" s="107"/>
      <c r="C39" s="228"/>
      <c r="D39" s="111"/>
      <c r="E39" s="112"/>
      <c r="F39" s="113"/>
      <c r="G39" s="113"/>
    </row>
    <row r="40" spans="1:7" ht="12.75" customHeight="1" x14ac:dyDescent="0.2">
      <c r="A40" s="106"/>
      <c r="B40" s="107"/>
      <c r="C40" s="228"/>
      <c r="D40" s="111"/>
      <c r="E40" s="112"/>
      <c r="F40" s="113"/>
      <c r="G40" s="113"/>
    </row>
    <row r="41" spans="1:7" ht="12.75" customHeight="1" x14ac:dyDescent="0.2">
      <c r="A41" s="106"/>
      <c r="B41" s="107"/>
      <c r="C41" s="228"/>
      <c r="D41" s="111"/>
      <c r="E41" s="112"/>
      <c r="F41" s="113"/>
      <c r="G41" s="113"/>
    </row>
    <row r="42" spans="1:7" ht="12.75" customHeight="1" x14ac:dyDescent="0.2">
      <c r="A42" s="106"/>
      <c r="B42" s="107"/>
      <c r="C42" s="228"/>
      <c r="D42" s="111"/>
      <c r="E42" s="112"/>
      <c r="F42" s="113"/>
      <c r="G42" s="113"/>
    </row>
    <row r="43" spans="1:7" ht="12.75" customHeight="1" x14ac:dyDescent="0.2">
      <c r="A43" s="106"/>
      <c r="B43" s="107"/>
      <c r="C43" s="228"/>
      <c r="D43" s="111"/>
      <c r="E43" s="112"/>
      <c r="F43" s="113"/>
      <c r="G43" s="113"/>
    </row>
    <row r="44" spans="1:7" ht="12.75" customHeight="1" x14ac:dyDescent="0.2">
      <c r="A44" s="106"/>
      <c r="B44" s="107"/>
      <c r="C44" s="228"/>
      <c r="D44" s="111"/>
      <c r="E44" s="112"/>
      <c r="F44" s="113"/>
      <c r="G44" s="113"/>
    </row>
    <row r="45" spans="1:7" ht="12.75" customHeight="1" x14ac:dyDescent="0.2">
      <c r="A45" s="106"/>
      <c r="B45" s="107"/>
      <c r="C45" s="228"/>
      <c r="D45" s="111"/>
      <c r="E45" s="112"/>
      <c r="F45" s="113"/>
      <c r="G45" s="113"/>
    </row>
    <row r="46" spans="1:7" ht="12.75" customHeight="1" x14ac:dyDescent="0.2">
      <c r="A46" s="106"/>
      <c r="B46" s="107"/>
      <c r="C46" s="228"/>
      <c r="D46" s="111"/>
      <c r="E46" s="112"/>
      <c r="F46" s="113"/>
      <c r="G46" s="113"/>
    </row>
    <row r="47" spans="1:7" ht="12.75" customHeight="1" x14ac:dyDescent="0.2">
      <c r="A47" s="106"/>
      <c r="B47" s="107"/>
      <c r="C47" s="228"/>
      <c r="D47" s="111"/>
      <c r="E47" s="112"/>
      <c r="F47" s="113"/>
      <c r="G47" s="113"/>
    </row>
    <row r="48" spans="1:7" ht="12.75" customHeight="1" x14ac:dyDescent="0.2">
      <c r="A48" s="106"/>
      <c r="B48" s="107"/>
      <c r="C48" s="228"/>
      <c r="D48" s="111"/>
      <c r="E48" s="112"/>
      <c r="F48" s="113"/>
      <c r="G48" s="113"/>
    </row>
    <row r="49" spans="1:7" ht="12.75" customHeight="1" x14ac:dyDescent="0.2">
      <c r="A49" s="106"/>
      <c r="B49" s="107"/>
      <c r="C49" s="228"/>
      <c r="D49" s="111"/>
      <c r="E49" s="112"/>
      <c r="F49" s="113"/>
      <c r="G49" s="113"/>
    </row>
    <row r="50" spans="1:7" ht="12.75" customHeight="1" x14ac:dyDescent="0.2">
      <c r="A50" s="106"/>
      <c r="B50" s="107"/>
      <c r="C50" s="228"/>
      <c r="D50" s="111"/>
      <c r="E50" s="112"/>
      <c r="F50" s="113"/>
      <c r="G50" s="113"/>
    </row>
    <row r="51" spans="1:7" ht="12.75" customHeight="1" x14ac:dyDescent="0.2">
      <c r="A51" s="106"/>
      <c r="B51" s="107"/>
      <c r="C51" s="228"/>
      <c r="D51" s="111"/>
      <c r="E51" s="112"/>
      <c r="F51" s="113"/>
      <c r="G51" s="113"/>
    </row>
    <row r="52" spans="1:7" ht="12.75" customHeight="1" x14ac:dyDescent="0.2">
      <c r="A52" s="106"/>
      <c r="B52" s="107"/>
      <c r="C52" s="228"/>
      <c r="D52" s="111"/>
      <c r="E52" s="112"/>
      <c r="F52" s="113"/>
      <c r="G52" s="113"/>
    </row>
    <row r="53" spans="1:7" ht="12.75" customHeight="1" x14ac:dyDescent="0.2">
      <c r="A53" s="106"/>
      <c r="B53" s="107"/>
      <c r="C53" s="228"/>
      <c r="D53" s="111"/>
      <c r="E53" s="112"/>
      <c r="F53" s="113"/>
      <c r="G53" s="113"/>
    </row>
    <row r="54" spans="1:7" ht="12.75" customHeight="1" x14ac:dyDescent="0.2">
      <c r="A54" s="106"/>
      <c r="B54" s="107"/>
      <c r="C54" s="228"/>
      <c r="D54" s="111"/>
      <c r="E54" s="112"/>
      <c r="F54" s="113"/>
      <c r="G54" s="113"/>
    </row>
    <row r="55" spans="1:7" ht="12.75" customHeight="1" x14ac:dyDescent="0.2">
      <c r="A55" s="106"/>
      <c r="B55" s="107"/>
      <c r="C55" s="228"/>
      <c r="D55" s="111"/>
      <c r="E55" s="112"/>
      <c r="F55" s="113"/>
      <c r="G55" s="113"/>
    </row>
    <row r="56" spans="1:7" ht="12.75" customHeight="1" x14ac:dyDescent="0.2">
      <c r="A56" s="106"/>
      <c r="B56" s="107"/>
      <c r="C56" s="228"/>
      <c r="D56" s="111"/>
      <c r="E56" s="112"/>
      <c r="F56" s="113"/>
      <c r="G56" s="113"/>
    </row>
    <row r="57" spans="1:7" ht="12.75" customHeight="1" x14ac:dyDescent="0.2">
      <c r="A57" s="106"/>
      <c r="B57" s="107"/>
      <c r="C57" s="228"/>
      <c r="D57" s="111"/>
      <c r="E57" s="112"/>
      <c r="F57" s="113"/>
      <c r="G57" s="113"/>
    </row>
    <row r="58" spans="1:7" ht="12.75" customHeight="1" x14ac:dyDescent="0.2">
      <c r="A58" s="106"/>
      <c r="B58" s="107"/>
      <c r="C58" s="228"/>
      <c r="D58" s="111"/>
      <c r="E58" s="112"/>
      <c r="F58" s="113"/>
      <c r="G58" s="113"/>
    </row>
    <row r="59" spans="1:7" ht="12.75" customHeight="1" x14ac:dyDescent="0.2">
      <c r="A59" s="106"/>
      <c r="B59" s="107"/>
      <c r="C59" s="228"/>
      <c r="D59" s="111"/>
      <c r="E59" s="112"/>
      <c r="F59" s="113"/>
      <c r="G59" s="113"/>
    </row>
    <row r="60" spans="1:7" ht="12.75" customHeight="1" x14ac:dyDescent="0.2">
      <c r="A60" s="106"/>
      <c r="B60" s="107"/>
      <c r="C60" s="228"/>
      <c r="D60" s="111"/>
      <c r="E60" s="112"/>
      <c r="F60" s="113"/>
      <c r="G60" s="113"/>
    </row>
    <row r="61" spans="1:7" ht="12.75" customHeight="1" x14ac:dyDescent="0.2">
      <c r="A61" s="106"/>
      <c r="B61" s="107"/>
      <c r="C61" s="228"/>
      <c r="D61" s="111"/>
      <c r="E61" s="112"/>
      <c r="F61" s="113"/>
      <c r="G61" s="113"/>
    </row>
    <row r="62" spans="1:7" ht="12.75" customHeight="1" x14ac:dyDescent="0.2">
      <c r="A62" s="106"/>
      <c r="B62" s="107"/>
      <c r="C62" s="228"/>
      <c r="D62" s="111"/>
      <c r="E62" s="112"/>
      <c r="F62" s="113"/>
      <c r="G62" s="113"/>
    </row>
    <row r="63" spans="1:7" ht="12.75" customHeight="1" x14ac:dyDescent="0.2">
      <c r="A63" s="106"/>
      <c r="B63" s="107"/>
      <c r="C63" s="228"/>
      <c r="D63" s="111"/>
      <c r="E63" s="112"/>
      <c r="F63" s="113"/>
      <c r="G63" s="113"/>
    </row>
    <row r="64" spans="1:7" ht="12.75" customHeight="1" x14ac:dyDescent="0.2">
      <c r="A64" s="106"/>
      <c r="B64" s="107"/>
      <c r="C64" s="228"/>
      <c r="D64" s="111"/>
      <c r="E64" s="112"/>
      <c r="F64" s="113"/>
      <c r="G64" s="113"/>
    </row>
    <row r="65" spans="1:7" ht="12.75" customHeight="1" x14ac:dyDescent="0.2">
      <c r="A65" s="106"/>
      <c r="B65" s="107"/>
      <c r="C65" s="228"/>
      <c r="D65" s="111"/>
      <c r="E65" s="112"/>
      <c r="F65" s="113"/>
      <c r="G65" s="113"/>
    </row>
    <row r="66" spans="1:7" ht="12.75" customHeight="1" x14ac:dyDescent="0.2">
      <c r="A66" s="106"/>
      <c r="B66" s="107"/>
      <c r="C66" s="228"/>
      <c r="D66" s="111"/>
      <c r="E66" s="112"/>
      <c r="F66" s="113"/>
      <c r="G66" s="113"/>
    </row>
    <row r="67" spans="1:7" ht="12.75" customHeight="1" x14ac:dyDescent="0.2">
      <c r="A67" s="106"/>
      <c r="B67" s="107"/>
      <c r="C67" s="228"/>
      <c r="D67" s="111"/>
      <c r="E67" s="112"/>
      <c r="F67" s="113"/>
      <c r="G67" s="113"/>
    </row>
    <row r="68" spans="1:7" ht="12.75" customHeight="1" x14ac:dyDescent="0.2">
      <c r="A68" s="106"/>
      <c r="B68" s="107"/>
      <c r="C68" s="228"/>
      <c r="D68" s="111"/>
      <c r="E68" s="112"/>
      <c r="F68" s="113"/>
      <c r="G68" s="113"/>
    </row>
    <row r="69" spans="1:7" ht="12.75" customHeight="1" x14ac:dyDescent="0.2">
      <c r="A69" s="106"/>
      <c r="B69" s="107"/>
      <c r="C69" s="228"/>
      <c r="D69" s="111"/>
      <c r="E69" s="112"/>
      <c r="F69" s="113"/>
      <c r="G69" s="113"/>
    </row>
    <row r="70" spans="1:7" ht="12.75" customHeight="1" x14ac:dyDescent="0.2">
      <c r="A70" s="106"/>
      <c r="B70" s="107"/>
      <c r="C70" s="228"/>
      <c r="D70" s="111"/>
      <c r="E70" s="112"/>
      <c r="F70" s="113"/>
      <c r="G70" s="113"/>
    </row>
    <row r="71" spans="1:7" ht="12.75" customHeight="1" x14ac:dyDescent="0.2">
      <c r="A71" s="106"/>
      <c r="B71" s="107"/>
      <c r="C71" s="228"/>
      <c r="D71" s="111"/>
      <c r="E71" s="112"/>
      <c r="F71" s="113"/>
      <c r="G71" s="113"/>
    </row>
    <row r="72" spans="1:7" ht="12.75" customHeight="1" x14ac:dyDescent="0.2">
      <c r="A72" s="106"/>
      <c r="B72" s="107"/>
      <c r="C72" s="228"/>
      <c r="D72" s="111"/>
      <c r="E72" s="112"/>
      <c r="F72" s="113"/>
      <c r="G72" s="113"/>
    </row>
    <row r="73" spans="1:7" ht="12.75" customHeight="1" x14ac:dyDescent="0.2">
      <c r="A73" s="106"/>
      <c r="B73" s="107"/>
      <c r="C73" s="228"/>
      <c r="D73" s="111"/>
      <c r="E73" s="112"/>
      <c r="F73" s="113"/>
      <c r="G73" s="113"/>
    </row>
    <row r="74" spans="1:7" ht="12.75" customHeight="1" x14ac:dyDescent="0.2">
      <c r="A74" s="106"/>
      <c r="B74" s="107"/>
      <c r="C74" s="228"/>
      <c r="D74" s="111"/>
      <c r="E74" s="112"/>
      <c r="F74" s="113"/>
      <c r="G74" s="113"/>
    </row>
    <row r="75" spans="1:7" ht="12.75" customHeight="1" x14ac:dyDescent="0.2">
      <c r="A75" s="106"/>
      <c r="B75" s="107"/>
      <c r="C75" s="228"/>
      <c r="D75" s="111"/>
      <c r="E75" s="112"/>
      <c r="F75" s="113"/>
      <c r="G75" s="113"/>
    </row>
    <row r="76" spans="1:7" ht="12.75" customHeight="1" x14ac:dyDescent="0.2">
      <c r="A76" s="106"/>
      <c r="B76" s="107"/>
      <c r="C76" s="228"/>
      <c r="D76" s="111"/>
      <c r="E76" s="112"/>
      <c r="F76" s="113"/>
      <c r="G76" s="113"/>
    </row>
    <row r="77" spans="1:7" ht="12.75" customHeight="1" x14ac:dyDescent="0.2">
      <c r="A77" s="106"/>
      <c r="B77" s="107"/>
      <c r="C77" s="228"/>
      <c r="D77" s="111"/>
      <c r="E77" s="112"/>
      <c r="F77" s="113"/>
      <c r="G77" s="113"/>
    </row>
    <row r="78" spans="1:7" ht="12.75" customHeight="1" x14ac:dyDescent="0.2">
      <c r="A78" s="106"/>
      <c r="B78" s="107"/>
      <c r="C78" s="228"/>
      <c r="D78" s="111"/>
      <c r="E78" s="112"/>
      <c r="F78" s="113"/>
      <c r="G78" s="113"/>
    </row>
    <row r="79" spans="1:7" ht="12.75" customHeight="1" x14ac:dyDescent="0.2">
      <c r="A79" s="106"/>
      <c r="B79" s="107"/>
      <c r="C79" s="228"/>
      <c r="D79" s="111"/>
      <c r="E79" s="112"/>
      <c r="F79" s="113"/>
      <c r="G79" s="113"/>
    </row>
    <row r="80" spans="1:7" ht="12.75" customHeight="1" x14ac:dyDescent="0.2">
      <c r="A80" s="106"/>
      <c r="B80" s="107"/>
      <c r="C80" s="228"/>
      <c r="D80" s="111"/>
      <c r="E80" s="112"/>
      <c r="F80" s="113"/>
      <c r="G80" s="113"/>
    </row>
    <row r="81" spans="1:7" ht="12.75" customHeight="1" x14ac:dyDescent="0.2">
      <c r="A81" s="106"/>
      <c r="B81" s="107"/>
      <c r="C81" s="228"/>
      <c r="D81" s="111"/>
      <c r="E81" s="112"/>
      <c r="F81" s="113"/>
      <c r="G81" s="113"/>
    </row>
    <row r="82" spans="1:7" ht="12.75" customHeight="1" x14ac:dyDescent="0.2">
      <c r="A82" s="106"/>
      <c r="B82" s="107"/>
      <c r="C82" s="228"/>
      <c r="D82" s="111"/>
      <c r="E82" s="112"/>
      <c r="F82" s="113"/>
      <c r="G82" s="113"/>
    </row>
    <row r="83" spans="1:7" ht="12.75" customHeight="1" x14ac:dyDescent="0.2">
      <c r="A83" s="106"/>
      <c r="B83" s="107"/>
      <c r="C83" s="228"/>
      <c r="D83" s="111"/>
      <c r="E83" s="112"/>
      <c r="F83" s="113"/>
      <c r="G83" s="113"/>
    </row>
    <row r="84" spans="1:7" ht="12.75" customHeight="1" x14ac:dyDescent="0.2">
      <c r="A84" s="106"/>
      <c r="B84" s="107"/>
      <c r="C84" s="228"/>
      <c r="D84" s="111"/>
      <c r="E84" s="112"/>
      <c r="F84" s="113"/>
      <c r="G84" s="113"/>
    </row>
    <row r="85" spans="1:7" ht="12.75" customHeight="1" x14ac:dyDescent="0.2">
      <c r="A85" s="106"/>
      <c r="B85" s="107"/>
      <c r="C85" s="228"/>
      <c r="D85" s="111"/>
      <c r="E85" s="112"/>
      <c r="F85" s="113"/>
      <c r="G85" s="113"/>
    </row>
    <row r="86" spans="1:7" ht="12.75" customHeight="1" x14ac:dyDescent="0.2">
      <c r="A86" s="106"/>
      <c r="B86" s="107"/>
      <c r="C86" s="228"/>
      <c r="D86" s="111"/>
      <c r="E86" s="112"/>
      <c r="F86" s="113"/>
      <c r="G86" s="113"/>
    </row>
    <row r="87" spans="1:7" ht="12.75" customHeight="1" x14ac:dyDescent="0.2">
      <c r="A87" s="106"/>
      <c r="B87" s="107"/>
      <c r="C87" s="228"/>
      <c r="D87" s="111"/>
      <c r="E87" s="112"/>
      <c r="F87" s="113"/>
      <c r="G87" s="113"/>
    </row>
    <row r="88" spans="1:7" ht="12.75" customHeight="1" x14ac:dyDescent="0.2">
      <c r="A88" s="106"/>
      <c r="B88" s="107"/>
      <c r="C88" s="228"/>
      <c r="D88" s="111"/>
      <c r="E88" s="112"/>
      <c r="F88" s="113"/>
      <c r="G88" s="113"/>
    </row>
    <row r="89" spans="1:7" ht="12.75" customHeight="1" x14ac:dyDescent="0.2">
      <c r="A89" s="106"/>
      <c r="B89" s="107"/>
      <c r="C89" s="228"/>
      <c r="D89" s="111"/>
      <c r="E89" s="112"/>
      <c r="F89" s="113"/>
      <c r="G89" s="113"/>
    </row>
    <row r="90" spans="1:7" ht="12.75" customHeight="1" x14ac:dyDescent="0.2">
      <c r="A90" s="106"/>
      <c r="B90" s="107"/>
      <c r="C90" s="228"/>
      <c r="D90" s="111"/>
      <c r="E90" s="112"/>
      <c r="F90" s="113"/>
      <c r="G90" s="113"/>
    </row>
    <row r="91" spans="1:7" ht="12.75" customHeight="1" x14ac:dyDescent="0.2">
      <c r="A91" s="106"/>
      <c r="B91" s="107"/>
      <c r="C91" s="228"/>
      <c r="D91" s="111"/>
      <c r="E91" s="112"/>
      <c r="F91" s="113"/>
      <c r="G91" s="113"/>
    </row>
    <row r="92" spans="1:7" ht="12.75" customHeight="1" x14ac:dyDescent="0.2">
      <c r="A92" s="106"/>
      <c r="B92" s="107"/>
      <c r="C92" s="228"/>
      <c r="D92" s="111"/>
      <c r="E92" s="112"/>
      <c r="F92" s="113"/>
      <c r="G92" s="113"/>
    </row>
    <row r="93" spans="1:7" ht="12.75" customHeight="1" x14ac:dyDescent="0.2">
      <c r="A93" s="106"/>
      <c r="B93" s="107"/>
      <c r="C93" s="228"/>
      <c r="D93" s="111"/>
      <c r="E93" s="112"/>
      <c r="F93" s="113"/>
      <c r="G93" s="113"/>
    </row>
    <row r="94" spans="1:7" ht="12.75" customHeight="1" x14ac:dyDescent="0.2">
      <c r="A94" s="106"/>
      <c r="B94" s="107"/>
      <c r="C94" s="228"/>
      <c r="D94" s="111"/>
      <c r="E94" s="112"/>
      <c r="F94" s="113"/>
      <c r="G94" s="113"/>
    </row>
    <row r="95" spans="1:7" ht="12.75" customHeight="1" x14ac:dyDescent="0.2">
      <c r="A95" s="106"/>
      <c r="B95" s="107"/>
      <c r="C95" s="228"/>
      <c r="D95" s="111"/>
      <c r="E95" s="112"/>
      <c r="F95" s="113"/>
      <c r="G95" s="113"/>
    </row>
    <row r="96" spans="1:7" ht="12.75" customHeight="1" x14ac:dyDescent="0.2">
      <c r="A96" s="106"/>
      <c r="B96" s="107"/>
      <c r="C96" s="228"/>
      <c r="D96" s="111"/>
      <c r="E96" s="112"/>
      <c r="F96" s="113"/>
      <c r="G96" s="113"/>
    </row>
    <row r="97" spans="1:7" ht="12.75" customHeight="1" x14ac:dyDescent="0.2">
      <c r="A97" s="106"/>
      <c r="B97" s="107"/>
      <c r="C97" s="228"/>
      <c r="D97" s="111"/>
      <c r="E97" s="112"/>
      <c r="F97" s="113"/>
      <c r="G97" s="113"/>
    </row>
    <row r="98" spans="1:7" ht="12.75" customHeight="1" x14ac:dyDescent="0.2">
      <c r="A98" s="106"/>
      <c r="B98" s="107"/>
      <c r="C98" s="228"/>
      <c r="D98" s="111"/>
      <c r="E98" s="112"/>
      <c r="F98" s="113"/>
      <c r="G98" s="113"/>
    </row>
    <row r="99" spans="1:7" ht="12.75" customHeight="1" x14ac:dyDescent="0.2">
      <c r="A99" s="106"/>
      <c r="B99" s="107"/>
      <c r="C99" s="228"/>
      <c r="D99" s="111"/>
      <c r="E99" s="112"/>
      <c r="F99" s="113"/>
      <c r="G99" s="113"/>
    </row>
    <row r="100" spans="1:7" ht="12.75" customHeight="1" x14ac:dyDescent="0.2">
      <c r="A100" s="106"/>
      <c r="B100" s="107"/>
      <c r="C100" s="228"/>
      <c r="D100" s="111"/>
      <c r="E100" s="112"/>
      <c r="F100" s="113"/>
      <c r="G100" s="113"/>
    </row>
    <row r="101" spans="1:7" ht="12.75" customHeight="1" x14ac:dyDescent="0.2">
      <c r="A101" s="106"/>
      <c r="B101" s="107"/>
      <c r="C101" s="228"/>
      <c r="D101" s="111"/>
      <c r="E101" s="112"/>
      <c r="F101" s="113"/>
      <c r="G101" s="113"/>
    </row>
    <row r="102" spans="1:7" ht="12.75" customHeight="1" x14ac:dyDescent="0.2">
      <c r="A102" s="106"/>
      <c r="B102" s="107"/>
      <c r="C102" s="228"/>
      <c r="D102" s="111"/>
      <c r="E102" s="112"/>
      <c r="F102" s="113"/>
      <c r="G102" s="113"/>
    </row>
    <row r="103" spans="1:7" ht="12.75" customHeight="1" x14ac:dyDescent="0.2">
      <c r="A103" s="106"/>
      <c r="B103" s="107"/>
      <c r="C103" s="228"/>
      <c r="D103" s="111"/>
      <c r="E103" s="112"/>
      <c r="F103" s="113"/>
      <c r="G103" s="113"/>
    </row>
    <row r="104" spans="1:7" ht="12.75" customHeight="1" x14ac:dyDescent="0.2">
      <c r="A104" s="106"/>
      <c r="B104" s="107"/>
      <c r="C104" s="228"/>
      <c r="D104" s="111"/>
      <c r="E104" s="112"/>
      <c r="F104" s="113"/>
      <c r="G104" s="113"/>
    </row>
    <row r="105" spans="1:7" ht="12.75" customHeight="1" x14ac:dyDescent="0.2">
      <c r="A105" s="106"/>
      <c r="B105" s="107"/>
      <c r="C105" s="228"/>
      <c r="D105" s="111"/>
      <c r="E105" s="112"/>
      <c r="F105" s="113"/>
      <c r="G105" s="113"/>
    </row>
    <row r="106" spans="1:7" ht="12.75" customHeight="1" x14ac:dyDescent="0.2">
      <c r="A106" s="106"/>
      <c r="B106" s="107"/>
      <c r="C106" s="228"/>
      <c r="D106" s="111"/>
      <c r="E106" s="112"/>
      <c r="F106" s="113"/>
      <c r="G106" s="113"/>
    </row>
    <row r="107" spans="1:7" ht="12.75" customHeight="1" x14ac:dyDescent="0.2">
      <c r="A107" s="106"/>
      <c r="B107" s="107"/>
      <c r="C107" s="228"/>
      <c r="D107" s="111"/>
      <c r="E107" s="112"/>
      <c r="F107" s="113"/>
      <c r="G107" s="113"/>
    </row>
    <row r="108" spans="1:7" ht="12.75" customHeight="1" x14ac:dyDescent="0.2">
      <c r="A108" s="106"/>
      <c r="B108" s="107"/>
      <c r="C108" s="228"/>
      <c r="D108" s="111"/>
      <c r="E108" s="112"/>
      <c r="F108" s="113"/>
      <c r="G108" s="113"/>
    </row>
    <row r="109" spans="1:7" ht="12.75" customHeight="1" x14ac:dyDescent="0.2">
      <c r="A109" s="106"/>
      <c r="B109" s="107"/>
      <c r="C109" s="228"/>
      <c r="D109" s="111"/>
      <c r="E109" s="112"/>
      <c r="F109" s="113"/>
      <c r="G109" s="113"/>
    </row>
    <row r="110" spans="1:7" ht="12.75" customHeight="1" x14ac:dyDescent="0.2">
      <c r="A110" s="106"/>
      <c r="B110" s="107"/>
      <c r="C110" s="228"/>
      <c r="D110" s="111"/>
      <c r="E110" s="112"/>
      <c r="F110" s="113"/>
      <c r="G110" s="113"/>
    </row>
    <row r="111" spans="1:7" ht="12.75" customHeight="1" x14ac:dyDescent="0.2">
      <c r="A111" s="106"/>
      <c r="B111" s="107"/>
      <c r="C111" s="228"/>
      <c r="D111" s="111"/>
      <c r="E111" s="112"/>
      <c r="F111" s="113"/>
      <c r="G111" s="113"/>
    </row>
    <row r="112" spans="1:7" ht="12.75" customHeight="1" x14ac:dyDescent="0.2">
      <c r="A112" s="106"/>
      <c r="B112" s="107"/>
      <c r="C112" s="228"/>
      <c r="D112" s="111"/>
      <c r="E112" s="112"/>
      <c r="F112" s="113"/>
      <c r="G112" s="113"/>
    </row>
    <row r="113" spans="1:7" ht="12.75" customHeight="1" x14ac:dyDescent="0.2">
      <c r="A113" s="106"/>
      <c r="B113" s="107"/>
      <c r="C113" s="228"/>
      <c r="D113" s="111"/>
      <c r="E113" s="112"/>
      <c r="F113" s="113"/>
      <c r="G113" s="113"/>
    </row>
    <row r="114" spans="1:7" ht="12.75" customHeight="1" x14ac:dyDescent="0.2">
      <c r="A114" s="106"/>
      <c r="B114" s="107"/>
      <c r="C114" s="228"/>
      <c r="D114" s="111"/>
      <c r="E114" s="112"/>
      <c r="F114" s="113"/>
      <c r="G114" s="113"/>
    </row>
    <row r="115" spans="1:7" ht="12.75" customHeight="1" x14ac:dyDescent="0.2">
      <c r="A115" s="106"/>
      <c r="B115" s="107"/>
      <c r="C115" s="228"/>
      <c r="D115" s="111"/>
      <c r="E115" s="112"/>
      <c r="F115" s="113"/>
      <c r="G115" s="113"/>
    </row>
    <row r="116" spans="1:7" ht="12.75" customHeight="1" x14ac:dyDescent="0.2">
      <c r="A116" s="106"/>
      <c r="B116" s="107"/>
      <c r="C116" s="228"/>
      <c r="D116" s="111"/>
      <c r="E116" s="112"/>
      <c r="F116" s="113"/>
      <c r="G116" s="113"/>
    </row>
    <row r="117" spans="1:7" ht="12.75" customHeight="1" x14ac:dyDescent="0.2">
      <c r="A117" s="106"/>
      <c r="B117" s="107"/>
      <c r="C117" s="228"/>
      <c r="D117" s="111"/>
      <c r="E117" s="112"/>
      <c r="F117" s="113"/>
      <c r="G117" s="113"/>
    </row>
    <row r="118" spans="1:7" ht="12.75" customHeight="1" x14ac:dyDescent="0.2">
      <c r="A118" s="106"/>
      <c r="B118" s="107"/>
      <c r="C118" s="228"/>
      <c r="D118" s="111"/>
      <c r="E118" s="112"/>
      <c r="F118" s="113"/>
      <c r="G118" s="113"/>
    </row>
    <row r="119" spans="1:7" ht="12.75" customHeight="1" x14ac:dyDescent="0.2">
      <c r="A119" s="106"/>
      <c r="B119" s="107"/>
      <c r="C119" s="228"/>
      <c r="D119" s="111"/>
      <c r="E119" s="112"/>
      <c r="F119" s="113"/>
      <c r="G119" s="113"/>
    </row>
    <row r="120" spans="1:7" ht="12.75" customHeight="1" x14ac:dyDescent="0.2">
      <c r="A120" s="106"/>
      <c r="B120" s="107"/>
      <c r="C120" s="228"/>
      <c r="D120" s="111"/>
      <c r="E120" s="112"/>
      <c r="F120" s="113"/>
      <c r="G120" s="113"/>
    </row>
    <row r="121" spans="1:7" ht="12.75" customHeight="1" x14ac:dyDescent="0.2">
      <c r="A121" s="106"/>
      <c r="B121" s="107"/>
      <c r="C121" s="228"/>
      <c r="D121" s="111"/>
      <c r="E121" s="112"/>
      <c r="F121" s="113"/>
      <c r="G121" s="113"/>
    </row>
    <row r="122" spans="1:7" ht="12.75" customHeight="1" x14ac:dyDescent="0.2">
      <c r="A122" s="106"/>
      <c r="B122" s="107"/>
      <c r="C122" s="228"/>
      <c r="D122" s="111"/>
      <c r="E122" s="112"/>
      <c r="F122" s="113"/>
      <c r="G122" s="113"/>
    </row>
    <row r="123" spans="1:7" ht="12.75" customHeight="1" x14ac:dyDescent="0.2">
      <c r="A123" s="106"/>
      <c r="B123" s="107"/>
      <c r="C123" s="228"/>
      <c r="D123" s="111"/>
      <c r="E123" s="112"/>
      <c r="F123" s="113"/>
      <c r="G123" s="113"/>
    </row>
    <row r="124" spans="1:7" ht="12.75" customHeight="1" x14ac:dyDescent="0.2">
      <c r="A124" s="106"/>
      <c r="B124" s="107"/>
      <c r="C124" s="228"/>
      <c r="D124" s="111"/>
      <c r="E124" s="112"/>
      <c r="F124" s="113"/>
      <c r="G124" s="113"/>
    </row>
    <row r="125" spans="1:7" ht="12.75" customHeight="1" x14ac:dyDescent="0.2">
      <c r="A125" s="106"/>
      <c r="B125" s="107"/>
      <c r="C125" s="228"/>
      <c r="D125" s="111"/>
      <c r="E125" s="112"/>
      <c r="F125" s="113"/>
      <c r="G125" s="113"/>
    </row>
    <row r="126" spans="1:7" ht="12.75" customHeight="1" x14ac:dyDescent="0.2">
      <c r="A126" s="106"/>
      <c r="B126" s="107"/>
      <c r="C126" s="228"/>
      <c r="D126" s="111"/>
      <c r="E126" s="112"/>
      <c r="F126" s="113"/>
      <c r="G126" s="113"/>
    </row>
    <row r="127" spans="1:7" ht="12.75" customHeight="1" x14ac:dyDescent="0.2">
      <c r="A127" s="106"/>
      <c r="B127" s="107"/>
      <c r="C127" s="228"/>
      <c r="D127" s="111"/>
      <c r="E127" s="112"/>
      <c r="F127" s="113"/>
      <c r="G127" s="113"/>
    </row>
    <row r="128" spans="1:7" ht="12.75" customHeight="1" x14ac:dyDescent="0.2">
      <c r="A128" s="106"/>
      <c r="B128" s="107"/>
      <c r="C128" s="228"/>
      <c r="D128" s="111"/>
      <c r="E128" s="112"/>
      <c r="F128" s="113"/>
      <c r="G128" s="113"/>
    </row>
    <row r="129" spans="1:7" ht="12.75" customHeight="1" x14ac:dyDescent="0.2">
      <c r="A129" s="106"/>
      <c r="B129" s="107"/>
      <c r="C129" s="228"/>
      <c r="D129" s="111"/>
      <c r="E129" s="112"/>
      <c r="F129" s="113"/>
      <c r="G129" s="113"/>
    </row>
    <row r="130" spans="1:7" ht="12.75" customHeight="1" x14ac:dyDescent="0.2">
      <c r="A130" s="106"/>
      <c r="B130" s="107"/>
      <c r="C130" s="228"/>
      <c r="D130" s="111"/>
      <c r="E130" s="112"/>
      <c r="F130" s="113"/>
      <c r="G130" s="113"/>
    </row>
    <row r="131" spans="1:7" ht="12.75" customHeight="1" x14ac:dyDescent="0.2">
      <c r="A131" s="106"/>
      <c r="B131" s="107"/>
      <c r="C131" s="228"/>
      <c r="D131" s="111"/>
      <c r="E131" s="112"/>
      <c r="F131" s="113"/>
      <c r="G131" s="113"/>
    </row>
    <row r="132" spans="1:7" ht="12.75" customHeight="1" x14ac:dyDescent="0.2">
      <c r="A132" s="106"/>
      <c r="B132" s="107"/>
      <c r="C132" s="228"/>
      <c r="D132" s="111"/>
      <c r="E132" s="112"/>
      <c r="F132" s="113"/>
      <c r="G132" s="113"/>
    </row>
    <row r="133" spans="1:7" ht="12.75" customHeight="1" x14ac:dyDescent="0.2">
      <c r="A133" s="106"/>
      <c r="B133" s="107"/>
      <c r="C133" s="228"/>
      <c r="D133" s="111"/>
      <c r="E133" s="112"/>
      <c r="F133" s="113"/>
      <c r="G133" s="113"/>
    </row>
    <row r="134" spans="1:7" ht="12.75" customHeight="1" x14ac:dyDescent="0.2">
      <c r="A134" s="106"/>
      <c r="B134" s="107"/>
      <c r="C134" s="228"/>
      <c r="D134" s="111"/>
      <c r="E134" s="112"/>
      <c r="F134" s="113"/>
      <c r="G134" s="113"/>
    </row>
    <row r="135" spans="1:7" ht="12.75" customHeight="1" x14ac:dyDescent="0.2">
      <c r="A135" s="106"/>
      <c r="B135" s="107"/>
      <c r="C135" s="228"/>
      <c r="D135" s="111"/>
      <c r="E135" s="112"/>
      <c r="F135" s="113"/>
      <c r="G135" s="113"/>
    </row>
    <row r="136" spans="1:7" ht="12.75" customHeight="1" x14ac:dyDescent="0.2">
      <c r="A136" s="106"/>
      <c r="B136" s="107"/>
      <c r="C136" s="228"/>
      <c r="D136" s="111"/>
      <c r="E136" s="112"/>
      <c r="F136" s="113"/>
      <c r="G136" s="113"/>
    </row>
    <row r="137" spans="1:7" ht="12.75" customHeight="1" x14ac:dyDescent="0.2">
      <c r="A137" s="106"/>
      <c r="B137" s="107"/>
      <c r="C137" s="228"/>
      <c r="D137" s="111"/>
      <c r="E137" s="112"/>
      <c r="F137" s="113"/>
      <c r="G137" s="113"/>
    </row>
    <row r="138" spans="1:7" ht="12.75" customHeight="1" x14ac:dyDescent="0.2">
      <c r="A138" s="106"/>
      <c r="B138" s="107"/>
      <c r="C138" s="228"/>
      <c r="D138" s="111"/>
      <c r="E138" s="112"/>
      <c r="F138" s="113"/>
      <c r="G138" s="113"/>
    </row>
    <row r="139" spans="1:7" ht="12.75" customHeight="1" x14ac:dyDescent="0.2">
      <c r="A139" s="106"/>
      <c r="B139" s="107"/>
      <c r="C139" s="228"/>
      <c r="D139" s="111"/>
      <c r="E139" s="112"/>
      <c r="F139" s="113"/>
      <c r="G139" s="113"/>
    </row>
    <row r="140" spans="1:7" ht="12.75" customHeight="1" x14ac:dyDescent="0.2">
      <c r="A140" s="106"/>
      <c r="B140" s="107"/>
      <c r="C140" s="228"/>
      <c r="D140" s="111"/>
      <c r="E140" s="112"/>
      <c r="F140" s="113"/>
      <c r="G140" s="113"/>
    </row>
    <row r="141" spans="1:7" ht="12.75" customHeight="1" x14ac:dyDescent="0.2">
      <c r="A141" s="106"/>
      <c r="B141" s="107"/>
      <c r="C141" s="228"/>
      <c r="D141" s="111"/>
      <c r="E141" s="112"/>
      <c r="F141" s="113"/>
      <c r="G141" s="113"/>
    </row>
    <row r="142" spans="1:7" ht="12.75" customHeight="1" x14ac:dyDescent="0.2">
      <c r="A142" s="106"/>
      <c r="B142" s="107"/>
      <c r="C142" s="228"/>
      <c r="D142" s="111"/>
      <c r="E142" s="112"/>
      <c r="F142" s="113"/>
      <c r="G142" s="113"/>
    </row>
    <row r="143" spans="1:7" ht="12.75" customHeight="1" x14ac:dyDescent="0.2">
      <c r="A143" s="106"/>
      <c r="B143" s="107"/>
      <c r="C143" s="228"/>
      <c r="D143" s="111"/>
      <c r="E143" s="112"/>
      <c r="F143" s="113"/>
      <c r="G143" s="113"/>
    </row>
    <row r="144" spans="1:7" x14ac:dyDescent="0.2">
      <c r="A144" s="106"/>
      <c r="B144" s="107"/>
      <c r="C144" s="228"/>
      <c r="D144" s="111"/>
      <c r="E144" s="112"/>
      <c r="F144" s="113"/>
      <c r="G144" s="113"/>
    </row>
    <row r="145" spans="1:7" x14ac:dyDescent="0.2">
      <c r="A145" s="106"/>
      <c r="B145" s="107"/>
      <c r="C145" s="228"/>
      <c r="D145" s="111"/>
      <c r="E145" s="112"/>
      <c r="F145" s="113"/>
      <c r="G145" s="113"/>
    </row>
    <row r="146" spans="1:7" x14ac:dyDescent="0.2">
      <c r="A146" s="106"/>
      <c r="B146" s="107"/>
      <c r="C146" s="228"/>
      <c r="D146" s="111"/>
      <c r="E146" s="112"/>
      <c r="F146" s="113"/>
      <c r="G146" s="113"/>
    </row>
    <row r="147" spans="1:7" x14ac:dyDescent="0.2">
      <c r="A147" s="106"/>
      <c r="B147" s="107"/>
      <c r="C147" s="228"/>
      <c r="D147" s="111"/>
      <c r="E147" s="112"/>
      <c r="F147" s="113"/>
      <c r="G147" s="113"/>
    </row>
    <row r="148" spans="1:7" x14ac:dyDescent="0.2">
      <c r="A148" s="106"/>
      <c r="B148" s="107"/>
      <c r="C148" s="228"/>
      <c r="D148" s="111"/>
      <c r="E148" s="112"/>
      <c r="F148" s="113"/>
      <c r="G148" s="113"/>
    </row>
    <row r="149" spans="1:7" x14ac:dyDescent="0.2">
      <c r="A149" s="106"/>
      <c r="B149" s="107"/>
      <c r="C149" s="228"/>
      <c r="D149" s="111"/>
      <c r="E149" s="112"/>
      <c r="F149" s="113"/>
      <c r="G149" s="113"/>
    </row>
    <row r="150" spans="1:7" x14ac:dyDescent="0.2">
      <c r="A150" s="106"/>
      <c r="B150" s="107"/>
      <c r="C150" s="228"/>
      <c r="D150" s="111"/>
      <c r="E150" s="112"/>
      <c r="F150" s="113"/>
      <c r="G150" s="113"/>
    </row>
    <row r="151" spans="1:7" x14ac:dyDescent="0.2">
      <c r="A151" s="106"/>
      <c r="B151" s="107"/>
      <c r="C151" s="228"/>
      <c r="D151" s="111"/>
      <c r="E151" s="112"/>
      <c r="F151" s="113"/>
      <c r="G151" s="113"/>
    </row>
    <row r="152" spans="1:7" x14ac:dyDescent="0.2">
      <c r="A152" s="106"/>
      <c r="B152" s="107"/>
      <c r="C152" s="228"/>
      <c r="D152" s="111"/>
      <c r="E152" s="112"/>
      <c r="F152" s="113"/>
      <c r="G152" s="113"/>
    </row>
    <row r="153" spans="1:7" x14ac:dyDescent="0.2">
      <c r="A153" s="106"/>
      <c r="B153" s="107"/>
      <c r="C153" s="228"/>
      <c r="D153" s="111"/>
      <c r="E153" s="112"/>
      <c r="F153" s="113"/>
      <c r="G153" s="113"/>
    </row>
    <row r="154" spans="1:7" x14ac:dyDescent="0.2">
      <c r="A154" s="106"/>
      <c r="B154" s="107"/>
      <c r="C154" s="228"/>
      <c r="D154" s="111"/>
      <c r="E154" s="112"/>
      <c r="F154" s="113"/>
      <c r="G154" s="113"/>
    </row>
    <row r="155" spans="1:7" x14ac:dyDescent="0.2">
      <c r="A155" s="106"/>
      <c r="B155" s="107"/>
      <c r="C155" s="228"/>
      <c r="D155" s="111"/>
      <c r="E155" s="112"/>
      <c r="F155" s="113"/>
      <c r="G155" s="113"/>
    </row>
    <row r="156" spans="1:7" x14ac:dyDescent="0.2">
      <c r="A156" s="106"/>
      <c r="B156" s="107"/>
      <c r="C156" s="228"/>
      <c r="D156" s="111"/>
      <c r="E156" s="112"/>
      <c r="F156" s="113"/>
      <c r="G156" s="113"/>
    </row>
    <row r="157" spans="1:7" x14ac:dyDescent="0.2">
      <c r="A157" s="106"/>
      <c r="B157" s="107"/>
      <c r="C157" s="228"/>
      <c r="D157" s="111"/>
      <c r="E157" s="112"/>
      <c r="F157" s="113"/>
      <c r="G157" s="113"/>
    </row>
    <row r="158" spans="1:7" x14ac:dyDescent="0.2">
      <c r="A158" s="106"/>
      <c r="B158" s="107"/>
      <c r="C158" s="228"/>
      <c r="D158" s="111"/>
      <c r="E158" s="112"/>
      <c r="F158" s="113"/>
      <c r="G158" s="113"/>
    </row>
    <row r="159" spans="1:7" x14ac:dyDescent="0.2">
      <c r="A159" s="106"/>
      <c r="B159" s="107"/>
      <c r="C159" s="228"/>
      <c r="D159" s="111"/>
      <c r="E159" s="112"/>
      <c r="F159" s="113"/>
      <c r="G159" s="113"/>
    </row>
    <row r="160" spans="1:7" x14ac:dyDescent="0.2">
      <c r="A160" s="106"/>
      <c r="B160" s="107"/>
      <c r="C160" s="228"/>
      <c r="D160" s="111"/>
      <c r="E160" s="112"/>
      <c r="F160" s="113"/>
      <c r="G160" s="113"/>
    </row>
    <row r="161" spans="1:7" x14ac:dyDescent="0.2">
      <c r="A161" s="106"/>
      <c r="B161" s="107"/>
      <c r="C161" s="228"/>
      <c r="D161" s="111"/>
      <c r="E161" s="112"/>
      <c r="F161" s="113"/>
      <c r="G161" s="113"/>
    </row>
    <row r="162" spans="1:7" x14ac:dyDescent="0.2">
      <c r="A162" s="106"/>
      <c r="B162" s="107"/>
      <c r="C162" s="228"/>
      <c r="D162" s="111"/>
      <c r="E162" s="112"/>
      <c r="F162" s="113"/>
      <c r="G162" s="113"/>
    </row>
    <row r="163" spans="1:7" x14ac:dyDescent="0.2">
      <c r="A163" s="106"/>
      <c r="B163" s="107"/>
      <c r="C163" s="228"/>
      <c r="D163" s="111"/>
      <c r="E163" s="112"/>
      <c r="F163" s="113"/>
      <c r="G163" s="113"/>
    </row>
    <row r="164" spans="1:7" x14ac:dyDescent="0.2">
      <c r="A164" s="106"/>
      <c r="B164" s="107"/>
      <c r="C164" s="228"/>
      <c r="D164" s="111"/>
      <c r="E164" s="112"/>
      <c r="F164" s="113"/>
      <c r="G164" s="113"/>
    </row>
    <row r="165" spans="1:7" x14ac:dyDescent="0.2">
      <c r="A165" s="106"/>
      <c r="B165" s="107"/>
      <c r="C165" s="228"/>
      <c r="D165" s="111"/>
      <c r="E165" s="112"/>
      <c r="F165" s="113"/>
      <c r="G165" s="113"/>
    </row>
    <row r="166" spans="1:7" x14ac:dyDescent="0.2">
      <c r="A166" s="106"/>
      <c r="B166" s="107"/>
      <c r="C166" s="228"/>
      <c r="D166" s="111"/>
      <c r="E166" s="112"/>
      <c r="F166" s="113"/>
      <c r="G166" s="113"/>
    </row>
    <row r="167" spans="1:7" x14ac:dyDescent="0.2">
      <c r="A167" s="106"/>
      <c r="B167" s="107"/>
      <c r="C167" s="228"/>
      <c r="D167" s="111"/>
      <c r="E167" s="112"/>
      <c r="F167" s="113"/>
      <c r="G167" s="113"/>
    </row>
    <row r="168" spans="1:7" x14ac:dyDescent="0.2">
      <c r="A168" s="106"/>
      <c r="B168" s="107"/>
      <c r="C168" s="228"/>
      <c r="D168" s="111"/>
      <c r="E168" s="112"/>
      <c r="F168" s="113"/>
      <c r="G168" s="113"/>
    </row>
    <row r="169" spans="1:7" x14ac:dyDescent="0.2">
      <c r="A169" s="106"/>
      <c r="B169" s="107"/>
      <c r="C169" s="228"/>
      <c r="D169" s="111"/>
      <c r="E169" s="112"/>
      <c r="F169" s="113"/>
      <c r="G169" s="113"/>
    </row>
    <row r="170" spans="1:7" x14ac:dyDescent="0.2">
      <c r="A170" s="106"/>
      <c r="B170" s="107"/>
      <c r="C170" s="228"/>
      <c r="D170" s="111"/>
      <c r="E170" s="112"/>
      <c r="F170" s="113"/>
      <c r="G170" s="113"/>
    </row>
    <row r="171" spans="1:7" x14ac:dyDescent="0.2">
      <c r="A171" s="106"/>
      <c r="B171" s="107"/>
      <c r="C171" s="228"/>
      <c r="D171" s="111"/>
      <c r="E171" s="112"/>
      <c r="F171" s="113"/>
      <c r="G171" s="113"/>
    </row>
    <row r="172" spans="1:7" x14ac:dyDescent="0.2">
      <c r="A172" s="106"/>
      <c r="B172" s="107"/>
      <c r="C172" s="228"/>
      <c r="D172" s="111"/>
      <c r="E172" s="112"/>
      <c r="F172" s="113"/>
      <c r="G172" s="113"/>
    </row>
    <row r="173" spans="1:7" x14ac:dyDescent="0.2">
      <c r="A173" s="106"/>
      <c r="B173" s="107"/>
      <c r="C173" s="228"/>
      <c r="D173" s="111"/>
      <c r="E173" s="112"/>
      <c r="F173" s="113"/>
      <c r="G173" s="113"/>
    </row>
    <row r="174" spans="1:7" x14ac:dyDescent="0.2">
      <c r="A174" s="106"/>
      <c r="B174" s="107"/>
      <c r="C174" s="228"/>
      <c r="D174" s="111"/>
      <c r="E174" s="112"/>
      <c r="F174" s="113"/>
      <c r="G174" s="113"/>
    </row>
    <row r="175" spans="1:7" x14ac:dyDescent="0.2">
      <c r="A175" s="106"/>
      <c r="B175" s="107"/>
      <c r="C175" s="228"/>
      <c r="D175" s="111"/>
      <c r="E175" s="112"/>
      <c r="F175" s="113"/>
      <c r="G175" s="113"/>
    </row>
    <row r="176" spans="1:7" x14ac:dyDescent="0.2">
      <c r="A176" s="106"/>
      <c r="B176" s="107"/>
      <c r="C176" s="228"/>
      <c r="D176" s="111"/>
      <c r="E176" s="112"/>
      <c r="F176" s="113"/>
      <c r="G176" s="113"/>
    </row>
    <row r="177" spans="1:7" x14ac:dyDescent="0.2">
      <c r="A177" s="106"/>
      <c r="B177" s="107"/>
      <c r="C177" s="228"/>
      <c r="D177" s="111"/>
      <c r="E177" s="112"/>
      <c r="F177" s="113"/>
      <c r="G177" s="113"/>
    </row>
    <row r="178" spans="1:7" x14ac:dyDescent="0.2">
      <c r="A178" s="106"/>
      <c r="B178" s="107"/>
      <c r="C178" s="228"/>
      <c r="D178" s="111"/>
      <c r="E178" s="112"/>
      <c r="F178" s="113"/>
      <c r="G178" s="113"/>
    </row>
    <row r="179" spans="1:7" x14ac:dyDescent="0.2">
      <c r="A179" s="106"/>
      <c r="B179" s="107"/>
      <c r="C179" s="228"/>
      <c r="D179" s="111"/>
      <c r="E179" s="112"/>
      <c r="F179" s="113"/>
      <c r="G179" s="113"/>
    </row>
    <row r="180" spans="1:7" x14ac:dyDescent="0.2">
      <c r="A180" s="106"/>
      <c r="B180" s="107"/>
      <c r="C180" s="228"/>
      <c r="D180" s="111"/>
      <c r="E180" s="112"/>
      <c r="F180" s="113"/>
      <c r="G180" s="113"/>
    </row>
    <row r="181" spans="1:7" x14ac:dyDescent="0.2">
      <c r="A181" s="106"/>
      <c r="B181" s="107"/>
      <c r="C181" s="228"/>
      <c r="D181" s="111"/>
      <c r="E181" s="112"/>
      <c r="F181" s="113"/>
      <c r="G181" s="113"/>
    </row>
    <row r="182" spans="1:7" x14ac:dyDescent="0.2">
      <c r="A182" s="106"/>
      <c r="B182" s="107"/>
      <c r="C182" s="228"/>
      <c r="D182" s="111"/>
      <c r="E182" s="112"/>
      <c r="F182" s="113"/>
      <c r="G182" s="113"/>
    </row>
    <row r="183" spans="1:7" x14ac:dyDescent="0.2">
      <c r="A183" s="106"/>
      <c r="B183" s="107"/>
      <c r="C183" s="228"/>
      <c r="D183" s="111"/>
      <c r="E183" s="112"/>
      <c r="F183" s="113"/>
      <c r="G183" s="113"/>
    </row>
    <row r="184" spans="1:7" x14ac:dyDescent="0.2">
      <c r="A184" s="106"/>
      <c r="B184" s="107"/>
      <c r="C184" s="228"/>
      <c r="D184" s="111"/>
      <c r="E184" s="112"/>
      <c r="F184" s="113"/>
      <c r="G184" s="113"/>
    </row>
    <row r="185" spans="1:7" x14ac:dyDescent="0.2">
      <c r="A185" s="106"/>
      <c r="B185" s="107"/>
      <c r="C185" s="228"/>
      <c r="D185" s="111"/>
      <c r="E185" s="112"/>
      <c r="F185" s="113"/>
      <c r="G185" s="113"/>
    </row>
    <row r="186" spans="1:7" x14ac:dyDescent="0.2">
      <c r="A186" s="106"/>
      <c r="B186" s="107"/>
      <c r="C186" s="228"/>
      <c r="D186" s="111"/>
      <c r="E186" s="112"/>
      <c r="F186" s="113"/>
      <c r="G186" s="113"/>
    </row>
    <row r="187" spans="1:7" x14ac:dyDescent="0.2">
      <c r="A187" s="106"/>
      <c r="B187" s="107"/>
      <c r="C187" s="228"/>
      <c r="D187" s="111"/>
      <c r="E187" s="112"/>
      <c r="F187" s="113"/>
      <c r="G187" s="113"/>
    </row>
    <row r="188" spans="1:7" x14ac:dyDescent="0.2">
      <c r="A188" s="106"/>
      <c r="B188" s="107"/>
      <c r="C188" s="228"/>
      <c r="D188" s="111"/>
      <c r="E188" s="112"/>
      <c r="F188" s="113"/>
      <c r="G188" s="113"/>
    </row>
    <row r="189" spans="1:7" x14ac:dyDescent="0.2">
      <c r="A189" s="106"/>
      <c r="B189" s="107"/>
      <c r="C189" s="228"/>
      <c r="D189" s="111"/>
      <c r="E189" s="112"/>
      <c r="F189" s="113"/>
      <c r="G189" s="113"/>
    </row>
    <row r="190" spans="1:7" x14ac:dyDescent="0.2">
      <c r="A190" s="106"/>
      <c r="B190" s="107"/>
      <c r="C190" s="228"/>
      <c r="D190" s="111"/>
      <c r="E190" s="112"/>
      <c r="F190" s="113"/>
      <c r="G190" s="113"/>
    </row>
    <row r="191" spans="1:7" x14ac:dyDescent="0.2">
      <c r="A191" s="106"/>
      <c r="B191" s="107"/>
      <c r="C191" s="228"/>
      <c r="D191" s="111"/>
      <c r="E191" s="112"/>
      <c r="F191" s="113"/>
      <c r="G191" s="113"/>
    </row>
    <row r="192" spans="1:7" x14ac:dyDescent="0.2">
      <c r="A192" s="106"/>
      <c r="B192" s="107"/>
      <c r="C192" s="228"/>
      <c r="D192" s="111"/>
      <c r="E192" s="112"/>
      <c r="F192" s="113"/>
      <c r="G192" s="113"/>
    </row>
    <row r="193" spans="1:7" x14ac:dyDescent="0.2">
      <c r="A193" s="106"/>
      <c r="B193" s="107"/>
      <c r="C193" s="228"/>
      <c r="D193" s="111"/>
      <c r="E193" s="112"/>
      <c r="F193" s="113"/>
      <c r="G193" s="113"/>
    </row>
    <row r="194" spans="1:7" x14ac:dyDescent="0.2">
      <c r="A194" s="106"/>
      <c r="B194" s="107"/>
      <c r="C194" s="228"/>
      <c r="D194" s="111"/>
      <c r="E194" s="112"/>
      <c r="F194" s="113"/>
      <c r="G194" s="113"/>
    </row>
    <row r="195" spans="1:7" x14ac:dyDescent="0.2">
      <c r="A195" s="106"/>
      <c r="B195" s="107"/>
      <c r="C195" s="228"/>
      <c r="D195" s="111"/>
      <c r="E195" s="112"/>
      <c r="F195" s="113"/>
      <c r="G195" s="113"/>
    </row>
    <row r="196" spans="1:7" x14ac:dyDescent="0.2">
      <c r="A196" s="106"/>
      <c r="B196" s="107"/>
      <c r="C196" s="228"/>
      <c r="D196" s="111"/>
      <c r="E196" s="112"/>
      <c r="F196" s="113"/>
      <c r="G196" s="113"/>
    </row>
    <row r="197" spans="1:7" x14ac:dyDescent="0.2">
      <c r="A197" s="106"/>
      <c r="B197" s="107"/>
      <c r="C197" s="228"/>
      <c r="D197" s="111"/>
      <c r="E197" s="112"/>
      <c r="F197" s="113"/>
      <c r="G197" s="113"/>
    </row>
    <row r="198" spans="1:7" x14ac:dyDescent="0.2">
      <c r="A198" s="106"/>
      <c r="B198" s="107"/>
      <c r="C198" s="228"/>
      <c r="D198" s="111"/>
      <c r="E198" s="112"/>
      <c r="F198" s="113"/>
      <c r="G198" s="113"/>
    </row>
    <row r="199" spans="1:7" x14ac:dyDescent="0.2">
      <c r="A199" s="106"/>
      <c r="B199" s="107"/>
      <c r="C199" s="228"/>
      <c r="D199" s="111"/>
      <c r="E199" s="112"/>
      <c r="F199" s="113"/>
      <c r="G199" s="113"/>
    </row>
    <row r="200" spans="1:7" x14ac:dyDescent="0.2">
      <c r="A200" s="106"/>
      <c r="B200" s="107"/>
      <c r="C200" s="228"/>
      <c r="D200" s="111"/>
      <c r="E200" s="112"/>
      <c r="F200" s="113"/>
      <c r="G200" s="113"/>
    </row>
    <row r="201" spans="1:7" x14ac:dyDescent="0.2">
      <c r="A201" s="106"/>
      <c r="B201" s="107"/>
      <c r="C201" s="228"/>
      <c r="D201" s="111"/>
      <c r="E201" s="112"/>
      <c r="F201" s="113"/>
      <c r="G201" s="113"/>
    </row>
    <row r="202" spans="1:7" x14ac:dyDescent="0.2">
      <c r="A202" s="106"/>
      <c r="B202" s="107"/>
      <c r="C202" s="228"/>
      <c r="D202" s="111"/>
      <c r="E202" s="112"/>
      <c r="F202" s="113"/>
      <c r="G202" s="113"/>
    </row>
    <row r="203" spans="1:7" x14ac:dyDescent="0.2">
      <c r="A203" s="106"/>
      <c r="B203" s="107"/>
      <c r="C203" s="228"/>
      <c r="D203" s="111"/>
      <c r="E203" s="112"/>
      <c r="F203" s="113"/>
      <c r="G203" s="113"/>
    </row>
    <row r="204" spans="1:7" x14ac:dyDescent="0.2">
      <c r="A204" s="106"/>
      <c r="B204" s="107"/>
      <c r="C204" s="228"/>
      <c r="D204" s="111"/>
      <c r="E204" s="112"/>
      <c r="F204" s="113"/>
      <c r="G204" s="113"/>
    </row>
    <row r="205" spans="1:7" x14ac:dyDescent="0.2">
      <c r="A205" s="106"/>
      <c r="B205" s="107"/>
      <c r="C205" s="228"/>
      <c r="D205" s="111"/>
      <c r="E205" s="112"/>
      <c r="F205" s="113"/>
      <c r="G205" s="113"/>
    </row>
    <row r="206" spans="1:7" x14ac:dyDescent="0.2">
      <c r="A206" s="106"/>
      <c r="B206" s="107"/>
      <c r="C206" s="228"/>
      <c r="D206" s="111"/>
      <c r="E206" s="112"/>
      <c r="F206" s="113"/>
      <c r="G206" s="113"/>
    </row>
    <row r="207" spans="1:7" x14ac:dyDescent="0.2">
      <c r="A207" s="106"/>
      <c r="B207" s="107"/>
      <c r="C207" s="228"/>
      <c r="D207" s="111"/>
      <c r="E207" s="112"/>
      <c r="F207" s="113"/>
      <c r="G207" s="113"/>
    </row>
    <row r="208" spans="1:7" x14ac:dyDescent="0.2">
      <c r="A208" s="106"/>
      <c r="B208" s="107"/>
      <c r="C208" s="228"/>
      <c r="D208" s="111"/>
      <c r="E208" s="112"/>
      <c r="F208" s="113"/>
      <c r="G208" s="113"/>
    </row>
    <row r="209" spans="1:7" x14ac:dyDescent="0.2">
      <c r="A209" s="106"/>
      <c r="B209" s="107"/>
      <c r="C209" s="228"/>
      <c r="D209" s="111"/>
      <c r="E209" s="112"/>
      <c r="F209" s="113"/>
      <c r="G209" s="113"/>
    </row>
    <row r="210" spans="1:7" x14ac:dyDescent="0.2">
      <c r="A210" s="106"/>
      <c r="B210" s="107"/>
      <c r="C210" s="228"/>
      <c r="D210" s="111"/>
      <c r="E210" s="112"/>
      <c r="F210" s="113"/>
      <c r="G210" s="113"/>
    </row>
    <row r="211" spans="1:7" x14ac:dyDescent="0.2">
      <c r="A211" s="106"/>
      <c r="B211" s="107"/>
      <c r="C211" s="228"/>
      <c r="D211" s="111"/>
      <c r="E211" s="112"/>
      <c r="F211" s="113"/>
      <c r="G211" s="113"/>
    </row>
    <row r="212" spans="1:7" x14ac:dyDescent="0.2">
      <c r="A212" s="106"/>
      <c r="B212" s="107"/>
      <c r="C212" s="228"/>
      <c r="D212" s="111"/>
      <c r="E212" s="112"/>
      <c r="F212" s="113"/>
      <c r="G212" s="113"/>
    </row>
    <row r="213" spans="1:7" x14ac:dyDescent="0.2">
      <c r="A213" s="106"/>
      <c r="B213" s="107"/>
      <c r="C213" s="228"/>
      <c r="D213" s="111"/>
      <c r="E213" s="112"/>
      <c r="F213" s="113"/>
      <c r="G213" s="113"/>
    </row>
    <row r="214" spans="1:7" x14ac:dyDescent="0.2">
      <c r="A214" s="106"/>
      <c r="B214" s="107"/>
      <c r="C214" s="228"/>
      <c r="D214" s="111"/>
      <c r="E214" s="112"/>
      <c r="F214" s="113"/>
      <c r="G214" s="113"/>
    </row>
    <row r="215" spans="1:7" x14ac:dyDescent="0.2">
      <c r="A215" s="106"/>
      <c r="B215" s="107"/>
      <c r="C215" s="228"/>
      <c r="D215" s="111"/>
      <c r="E215" s="112"/>
      <c r="F215" s="113"/>
      <c r="G215" s="113"/>
    </row>
    <row r="216" spans="1:7" x14ac:dyDescent="0.2">
      <c r="A216" s="106"/>
      <c r="B216" s="107"/>
      <c r="C216" s="228"/>
      <c r="D216" s="111"/>
      <c r="E216" s="112"/>
      <c r="F216" s="113"/>
      <c r="G216" s="113"/>
    </row>
    <row r="217" spans="1:7" x14ac:dyDescent="0.2">
      <c r="A217" s="106"/>
      <c r="B217" s="107"/>
      <c r="C217" s="228"/>
      <c r="D217" s="111"/>
      <c r="E217" s="112"/>
      <c r="F217" s="113"/>
      <c r="G217" s="113"/>
    </row>
    <row r="218" spans="1:7" x14ac:dyDescent="0.2">
      <c r="A218" s="106"/>
      <c r="B218" s="107"/>
      <c r="C218" s="228"/>
      <c r="D218" s="111"/>
      <c r="E218" s="112"/>
      <c r="F218" s="113"/>
      <c r="G218" s="113"/>
    </row>
    <row r="219" spans="1:7" x14ac:dyDescent="0.2">
      <c r="A219" s="106"/>
      <c r="B219" s="107"/>
      <c r="C219" s="228"/>
      <c r="D219" s="111"/>
      <c r="E219" s="112"/>
      <c r="F219" s="113"/>
      <c r="G219" s="113"/>
    </row>
    <row r="220" spans="1:7" x14ac:dyDescent="0.2">
      <c r="A220" s="106"/>
      <c r="B220" s="107"/>
      <c r="C220" s="228"/>
      <c r="D220" s="111"/>
      <c r="E220" s="112"/>
      <c r="F220" s="113"/>
      <c r="G220" s="113"/>
    </row>
    <row r="221" spans="1:7" x14ac:dyDescent="0.2">
      <c r="A221" s="106"/>
      <c r="B221" s="107"/>
      <c r="C221" s="228"/>
      <c r="D221" s="111"/>
      <c r="E221" s="112"/>
      <c r="F221" s="113"/>
      <c r="G221" s="113"/>
    </row>
    <row r="222" spans="1:7" x14ac:dyDescent="0.2">
      <c r="A222" s="106"/>
      <c r="B222" s="107"/>
      <c r="C222" s="228"/>
      <c r="D222" s="111"/>
      <c r="E222" s="112"/>
      <c r="F222" s="113"/>
      <c r="G222" s="113"/>
    </row>
    <row r="223" spans="1:7" x14ac:dyDescent="0.2">
      <c r="A223" s="106"/>
      <c r="B223" s="107"/>
      <c r="C223" s="228"/>
      <c r="D223" s="111"/>
      <c r="E223" s="112"/>
      <c r="F223" s="113"/>
      <c r="G223" s="113"/>
    </row>
    <row r="224" spans="1:7" x14ac:dyDescent="0.2">
      <c r="A224" s="106"/>
      <c r="B224" s="107"/>
      <c r="C224" s="228"/>
      <c r="D224" s="111"/>
      <c r="E224" s="112"/>
      <c r="F224" s="113"/>
      <c r="G224" s="113"/>
    </row>
    <row r="225" spans="1:7" x14ac:dyDescent="0.2">
      <c r="A225" s="106"/>
      <c r="B225" s="107"/>
      <c r="C225" s="228"/>
      <c r="D225" s="111"/>
      <c r="E225" s="112"/>
      <c r="F225" s="113"/>
      <c r="G225" s="113"/>
    </row>
    <row r="226" spans="1:7" x14ac:dyDescent="0.2">
      <c r="A226" s="106"/>
      <c r="B226" s="107"/>
      <c r="C226" s="228"/>
      <c r="D226" s="111"/>
      <c r="E226" s="112"/>
      <c r="F226" s="113"/>
      <c r="G226" s="113"/>
    </row>
    <row r="227" spans="1:7" x14ac:dyDescent="0.2">
      <c r="A227" s="106"/>
      <c r="B227" s="107"/>
      <c r="C227" s="228"/>
      <c r="D227" s="111"/>
      <c r="E227" s="112"/>
      <c r="F227" s="113"/>
      <c r="G227" s="113"/>
    </row>
    <row r="228" spans="1:7" x14ac:dyDescent="0.2">
      <c r="A228" s="106"/>
      <c r="B228" s="107"/>
      <c r="C228" s="228"/>
      <c r="D228" s="111"/>
      <c r="E228" s="112"/>
      <c r="F228" s="113"/>
      <c r="G228" s="113"/>
    </row>
    <row r="229" spans="1:7" x14ac:dyDescent="0.2">
      <c r="A229" s="106"/>
      <c r="B229" s="107"/>
      <c r="C229" s="228"/>
      <c r="D229" s="111"/>
      <c r="E229" s="112"/>
      <c r="F229" s="113"/>
      <c r="G229" s="113"/>
    </row>
    <row r="230" spans="1:7" x14ac:dyDescent="0.2">
      <c r="A230" s="106"/>
      <c r="B230" s="107"/>
      <c r="C230" s="228"/>
      <c r="D230" s="111"/>
      <c r="E230" s="112"/>
      <c r="F230" s="113"/>
      <c r="G230" s="113"/>
    </row>
    <row r="231" spans="1:7" x14ac:dyDescent="0.2">
      <c r="A231" s="106"/>
      <c r="B231" s="107"/>
      <c r="C231" s="228"/>
      <c r="D231" s="111"/>
      <c r="E231" s="112"/>
      <c r="F231" s="113"/>
      <c r="G231" s="113"/>
    </row>
    <row r="232" spans="1:7" x14ac:dyDescent="0.2">
      <c r="A232" s="106"/>
      <c r="B232" s="107"/>
      <c r="C232" s="228"/>
      <c r="D232" s="111"/>
      <c r="E232" s="112"/>
      <c r="F232" s="113"/>
      <c r="G232" s="113"/>
    </row>
    <row r="233" spans="1:7" x14ac:dyDescent="0.2">
      <c r="A233" s="106"/>
      <c r="B233" s="107"/>
      <c r="C233" s="228"/>
      <c r="D233" s="111"/>
      <c r="E233" s="112"/>
      <c r="F233" s="113"/>
      <c r="G233" s="113"/>
    </row>
    <row r="234" spans="1:7" x14ac:dyDescent="0.2">
      <c r="A234" s="106"/>
      <c r="B234" s="107"/>
      <c r="C234" s="228"/>
      <c r="D234" s="111"/>
      <c r="E234" s="112"/>
      <c r="F234" s="113"/>
      <c r="G234" s="113"/>
    </row>
    <row r="235" spans="1:7" x14ac:dyDescent="0.2">
      <c r="A235" s="106"/>
      <c r="B235" s="107"/>
      <c r="C235" s="228"/>
      <c r="D235" s="111"/>
      <c r="E235" s="112"/>
      <c r="F235" s="113"/>
      <c r="G235" s="113"/>
    </row>
    <row r="236" spans="1:7" x14ac:dyDescent="0.2">
      <c r="A236" s="106"/>
      <c r="B236" s="107"/>
      <c r="C236" s="228"/>
      <c r="D236" s="111"/>
      <c r="E236" s="112"/>
      <c r="F236" s="113"/>
      <c r="G236" s="113"/>
    </row>
    <row r="237" spans="1:7" x14ac:dyDescent="0.2">
      <c r="A237" s="106"/>
      <c r="B237" s="107"/>
      <c r="C237" s="228"/>
      <c r="D237" s="111"/>
      <c r="E237" s="112"/>
      <c r="F237" s="113"/>
      <c r="G237" s="113"/>
    </row>
    <row r="238" spans="1:7" x14ac:dyDescent="0.2">
      <c r="A238" s="106"/>
      <c r="B238" s="107"/>
      <c r="C238" s="228"/>
      <c r="D238" s="111"/>
      <c r="E238" s="112"/>
      <c r="F238" s="113"/>
      <c r="G238" s="113"/>
    </row>
    <row r="239" spans="1:7" x14ac:dyDescent="0.2">
      <c r="A239" s="106"/>
      <c r="B239" s="107"/>
      <c r="C239" s="228"/>
      <c r="D239" s="111"/>
      <c r="E239" s="112"/>
      <c r="F239" s="113"/>
      <c r="G239" s="113"/>
    </row>
    <row r="240" spans="1:7" x14ac:dyDescent="0.2">
      <c r="A240" s="106"/>
      <c r="B240" s="107"/>
      <c r="C240" s="228"/>
      <c r="D240" s="111"/>
      <c r="E240" s="112"/>
      <c r="F240" s="113"/>
      <c r="G240" s="113"/>
    </row>
    <row r="241" spans="1:7" x14ac:dyDescent="0.2">
      <c r="A241" s="106"/>
      <c r="B241" s="107"/>
      <c r="C241" s="228"/>
      <c r="D241" s="111"/>
      <c r="E241" s="112"/>
      <c r="F241" s="113"/>
      <c r="G241" s="113"/>
    </row>
    <row r="242" spans="1:7" x14ac:dyDescent="0.2">
      <c r="A242" s="106"/>
      <c r="B242" s="107"/>
      <c r="C242" s="228"/>
      <c r="D242" s="111"/>
      <c r="E242" s="112"/>
      <c r="F242" s="113"/>
      <c r="G242" s="113"/>
    </row>
    <row r="243" spans="1:7" x14ac:dyDescent="0.2">
      <c r="A243" s="106"/>
      <c r="B243" s="107"/>
      <c r="C243" s="228"/>
      <c r="D243" s="111"/>
      <c r="E243" s="112"/>
      <c r="F243" s="113"/>
      <c r="G243" s="113"/>
    </row>
    <row r="244" spans="1:7" x14ac:dyDescent="0.2">
      <c r="A244" s="106"/>
      <c r="B244" s="107"/>
      <c r="C244" s="228"/>
      <c r="D244" s="111"/>
      <c r="E244" s="112"/>
      <c r="F244" s="113"/>
      <c r="G244" s="113"/>
    </row>
    <row r="245" spans="1:7" x14ac:dyDescent="0.2">
      <c r="A245" s="106"/>
      <c r="B245" s="107"/>
      <c r="C245" s="228"/>
      <c r="D245" s="111"/>
      <c r="E245" s="112"/>
      <c r="F245" s="113"/>
      <c r="G245" s="113"/>
    </row>
    <row r="246" spans="1:7" x14ac:dyDescent="0.2">
      <c r="A246" s="106"/>
      <c r="B246" s="107"/>
      <c r="C246" s="228"/>
      <c r="D246" s="111"/>
      <c r="E246" s="112"/>
      <c r="F246" s="113"/>
      <c r="G246" s="113"/>
    </row>
    <row r="247" spans="1:7" x14ac:dyDescent="0.2">
      <c r="A247" s="106"/>
      <c r="B247" s="107"/>
      <c r="C247" s="228"/>
      <c r="D247" s="111"/>
      <c r="E247" s="112"/>
      <c r="F247" s="113"/>
      <c r="G247" s="113"/>
    </row>
    <row r="248" spans="1:7" x14ac:dyDescent="0.2">
      <c r="A248" s="106"/>
      <c r="B248" s="107"/>
      <c r="C248" s="228"/>
      <c r="D248" s="111"/>
      <c r="E248" s="112"/>
      <c r="F248" s="113"/>
      <c r="G248" s="113"/>
    </row>
    <row r="249" spans="1:7" x14ac:dyDescent="0.2">
      <c r="A249" s="106"/>
      <c r="B249" s="107"/>
      <c r="C249" s="228"/>
      <c r="D249" s="111"/>
      <c r="E249" s="112"/>
      <c r="F249" s="113"/>
      <c r="G249" s="113"/>
    </row>
    <row r="250" spans="1:7" x14ac:dyDescent="0.2">
      <c r="A250" s="106"/>
      <c r="B250" s="107"/>
      <c r="C250" s="228"/>
      <c r="D250" s="111"/>
      <c r="E250" s="112"/>
      <c r="F250" s="113"/>
      <c r="G250" s="113"/>
    </row>
    <row r="251" spans="1:7" x14ac:dyDescent="0.2">
      <c r="A251" s="106"/>
      <c r="B251" s="107"/>
      <c r="C251" s="228"/>
      <c r="D251" s="111"/>
      <c r="E251" s="112"/>
      <c r="F251" s="113"/>
      <c r="G251" s="113"/>
    </row>
    <row r="252" spans="1:7" x14ac:dyDescent="0.2">
      <c r="A252" s="106"/>
      <c r="B252" s="107"/>
      <c r="C252" s="228"/>
      <c r="D252" s="111"/>
      <c r="E252" s="112"/>
      <c r="F252" s="113"/>
      <c r="G252" s="113"/>
    </row>
    <row r="253" spans="1:7" x14ac:dyDescent="0.2">
      <c r="A253" s="106"/>
      <c r="B253" s="107"/>
      <c r="C253" s="228"/>
      <c r="D253" s="111"/>
      <c r="E253" s="112"/>
      <c r="F253" s="113"/>
      <c r="G253" s="113"/>
    </row>
    <row r="254" spans="1:7" x14ac:dyDescent="0.2">
      <c r="A254" s="106"/>
      <c r="B254" s="107"/>
      <c r="C254" s="228"/>
      <c r="D254" s="111"/>
      <c r="E254" s="112"/>
      <c r="F254" s="113"/>
      <c r="G254" s="113"/>
    </row>
    <row r="255" spans="1:7" x14ac:dyDescent="0.2">
      <c r="A255" s="106"/>
      <c r="B255" s="107"/>
      <c r="C255" s="228"/>
      <c r="D255" s="111"/>
      <c r="E255" s="112"/>
      <c r="F255" s="113"/>
      <c r="G255" s="113"/>
    </row>
    <row r="256" spans="1:7" x14ac:dyDescent="0.2">
      <c r="A256" s="106"/>
      <c r="B256" s="107"/>
      <c r="C256" s="228"/>
      <c r="D256" s="111"/>
      <c r="E256" s="112"/>
      <c r="F256" s="113"/>
      <c r="G256" s="113"/>
    </row>
    <row r="257" spans="1:7" x14ac:dyDescent="0.2">
      <c r="A257" s="106"/>
      <c r="B257" s="107"/>
      <c r="C257" s="228"/>
      <c r="D257" s="111"/>
      <c r="E257" s="112"/>
      <c r="F257" s="113"/>
      <c r="G257" s="113"/>
    </row>
    <row r="258" spans="1:7" x14ac:dyDescent="0.2">
      <c r="A258" s="106"/>
      <c r="B258" s="107"/>
      <c r="C258" s="228"/>
      <c r="D258" s="111"/>
      <c r="E258" s="112"/>
      <c r="F258" s="113"/>
      <c r="G258" s="113"/>
    </row>
    <row r="259" spans="1:7" x14ac:dyDescent="0.2">
      <c r="A259" s="106"/>
      <c r="B259" s="107"/>
      <c r="C259" s="228"/>
      <c r="D259" s="111"/>
      <c r="E259" s="112"/>
      <c r="F259" s="113"/>
      <c r="G259" s="113"/>
    </row>
    <row r="260" spans="1:7" x14ac:dyDescent="0.2">
      <c r="A260" s="106"/>
      <c r="B260" s="107"/>
      <c r="C260" s="228"/>
      <c r="D260" s="111"/>
      <c r="E260" s="112"/>
      <c r="F260" s="113"/>
      <c r="G260" s="113"/>
    </row>
    <row r="261" spans="1:7" x14ac:dyDescent="0.2">
      <c r="A261" s="106"/>
      <c r="B261" s="107"/>
      <c r="C261" s="228"/>
      <c r="D261" s="111"/>
      <c r="E261" s="112"/>
      <c r="F261" s="113"/>
      <c r="G261" s="113"/>
    </row>
    <row r="262" spans="1:7" x14ac:dyDescent="0.2">
      <c r="A262" s="106"/>
      <c r="B262" s="107"/>
      <c r="C262" s="228"/>
      <c r="D262" s="111"/>
      <c r="E262" s="112"/>
      <c r="F262" s="113"/>
      <c r="G262" s="113"/>
    </row>
    <row r="263" spans="1:7" x14ac:dyDescent="0.2">
      <c r="A263" s="106"/>
      <c r="B263" s="107"/>
      <c r="C263" s="228"/>
      <c r="D263" s="111"/>
      <c r="E263" s="112"/>
      <c r="F263" s="113"/>
      <c r="G263" s="113"/>
    </row>
    <row r="264" spans="1:7" x14ac:dyDescent="0.2">
      <c r="A264" s="106"/>
      <c r="B264" s="107"/>
      <c r="C264" s="228"/>
      <c r="D264" s="111"/>
      <c r="E264" s="112"/>
      <c r="F264" s="113"/>
      <c r="G264" s="113"/>
    </row>
    <row r="265" spans="1:7" x14ac:dyDescent="0.2">
      <c r="A265" s="106"/>
      <c r="B265" s="107"/>
      <c r="C265" s="228"/>
      <c r="D265" s="111"/>
      <c r="E265" s="112"/>
      <c r="F265" s="113"/>
      <c r="G265" s="113"/>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A5" sqref="A5:G1048576"/>
    </sheetView>
  </sheetViews>
  <sheetFormatPr defaultColWidth="9.28515625" defaultRowHeight="12.75" x14ac:dyDescent="0.2"/>
  <cols>
    <col min="1" max="1" width="14.7109375" style="57" customWidth="1"/>
    <col min="2" max="2" width="15" style="57" customWidth="1"/>
    <col min="3" max="3" width="15.7109375" style="64" bestFit="1" customWidth="1"/>
    <col min="4" max="4" width="16.42578125" style="64" customWidth="1"/>
    <col min="5" max="5" width="14.7109375" style="65" customWidth="1"/>
    <col min="6" max="7" width="14.7109375" style="66" customWidth="1"/>
    <col min="8" max="8" width="14.7109375" style="57" customWidth="1"/>
    <col min="9" max="9" width="15.5703125" style="57" customWidth="1"/>
    <col min="10" max="16384" width="9.28515625" style="57"/>
  </cols>
  <sheetData>
    <row r="1" spans="1:15" ht="66.75" customHeight="1" x14ac:dyDescent="0.2">
      <c r="A1" s="262" t="s">
        <v>893</v>
      </c>
      <c r="B1" s="262"/>
      <c r="C1" s="262"/>
      <c r="D1" s="262"/>
      <c r="E1" s="262"/>
      <c r="F1" s="262"/>
      <c r="G1" s="262"/>
      <c r="H1" s="266"/>
    </row>
    <row r="2" spans="1:15" s="58" customFormat="1" ht="37.5" customHeight="1" x14ac:dyDescent="0.2">
      <c r="A2" s="267" t="str">
        <f>Overview!B4&amp; " - Effective from "&amp;Overview!D4&amp;" - "&amp;Overview!E4&amp;" EDCM export charges"</f>
        <v>Fulcrum Electricity Assets Ltd - Effective from 1 April 2022 - Final EDCM export charges</v>
      </c>
      <c r="B2" s="268"/>
      <c r="C2" s="268"/>
      <c r="D2" s="268"/>
      <c r="E2" s="268"/>
      <c r="F2" s="268"/>
      <c r="G2" s="268"/>
      <c r="H2" s="227"/>
    </row>
    <row r="3" spans="1:15" s="93" customFormat="1" ht="18" x14ac:dyDescent="0.2">
      <c r="A3" s="97"/>
      <c r="B3" s="97"/>
      <c r="C3" s="97"/>
      <c r="D3" s="98"/>
      <c r="E3" s="99"/>
      <c r="F3" s="99"/>
      <c r="G3" s="100"/>
      <c r="H3" s="202"/>
      <c r="I3" s="90"/>
      <c r="J3" s="90"/>
      <c r="K3" s="90"/>
      <c r="L3" s="90"/>
      <c r="M3" s="90"/>
      <c r="N3" s="90"/>
      <c r="O3" s="90"/>
    </row>
    <row r="4" spans="1:15" ht="60.75" customHeight="1" x14ac:dyDescent="0.2">
      <c r="A4" s="60" t="s">
        <v>892</v>
      </c>
      <c r="B4" s="59" t="s">
        <v>43</v>
      </c>
      <c r="C4" s="61" t="s">
        <v>898</v>
      </c>
      <c r="D4" s="61" t="s">
        <v>123</v>
      </c>
      <c r="E4" s="61" t="s">
        <v>59</v>
      </c>
      <c r="F4" s="61" t="s">
        <v>121</v>
      </c>
      <c r="G4" s="61" t="s">
        <v>132</v>
      </c>
      <c r="H4" s="225"/>
    </row>
    <row r="5" spans="1:15" ht="12.75" customHeight="1" x14ac:dyDescent="0.2">
      <c r="A5" s="106"/>
      <c r="B5" s="107"/>
      <c r="C5" s="228"/>
      <c r="D5" s="108"/>
      <c r="E5" s="109"/>
      <c r="F5" s="110"/>
      <c r="G5" s="110"/>
    </row>
    <row r="6" spans="1:15" ht="12.75" customHeight="1" x14ac:dyDescent="0.2">
      <c r="A6" s="106"/>
      <c r="B6" s="107"/>
      <c r="C6" s="228"/>
      <c r="D6" s="108"/>
      <c r="E6" s="109"/>
      <c r="F6" s="110"/>
      <c r="G6" s="110"/>
    </row>
    <row r="7" spans="1:15" ht="12.75" customHeight="1" x14ac:dyDescent="0.2">
      <c r="A7" s="106"/>
      <c r="B7" s="107"/>
      <c r="C7" s="228"/>
      <c r="D7" s="108"/>
      <c r="E7" s="109"/>
      <c r="F7" s="110"/>
      <c r="G7" s="110"/>
    </row>
    <row r="8" spans="1:15" ht="12.75" customHeight="1" x14ac:dyDescent="0.2">
      <c r="A8" s="106"/>
      <c r="B8" s="107"/>
      <c r="C8" s="228"/>
      <c r="D8" s="108"/>
      <c r="E8" s="109"/>
      <c r="F8" s="110"/>
      <c r="G8" s="110"/>
    </row>
    <row r="9" spans="1:15" ht="12.75" customHeight="1" x14ac:dyDescent="0.2">
      <c r="A9" s="106"/>
      <c r="B9" s="107"/>
      <c r="C9" s="228"/>
      <c r="D9" s="108"/>
      <c r="E9" s="109"/>
      <c r="F9" s="110"/>
      <c r="G9" s="110"/>
    </row>
    <row r="10" spans="1:15" ht="12.75" customHeight="1" x14ac:dyDescent="0.2">
      <c r="A10" s="106"/>
      <c r="B10" s="107"/>
      <c r="C10" s="228"/>
      <c r="D10" s="108"/>
      <c r="E10" s="109"/>
      <c r="F10" s="110"/>
      <c r="G10" s="110"/>
    </row>
    <row r="11" spans="1:15" ht="12.75" customHeight="1" x14ac:dyDescent="0.2">
      <c r="A11" s="106"/>
      <c r="B11" s="107"/>
      <c r="C11" s="228"/>
      <c r="D11" s="108"/>
      <c r="E11" s="109"/>
      <c r="F11" s="110"/>
      <c r="G11" s="110"/>
    </row>
    <row r="12" spans="1:15" ht="12.75" customHeight="1" x14ac:dyDescent="0.2">
      <c r="A12" s="106"/>
      <c r="B12" s="107"/>
      <c r="C12" s="228"/>
      <c r="D12" s="108"/>
      <c r="E12" s="109"/>
      <c r="F12" s="110"/>
      <c r="G12" s="110"/>
    </row>
    <row r="13" spans="1:15" ht="12.75" customHeight="1" x14ac:dyDescent="0.2">
      <c r="A13" s="106"/>
      <c r="B13" s="107"/>
      <c r="C13" s="228"/>
      <c r="D13" s="108"/>
      <c r="E13" s="109"/>
      <c r="F13" s="110"/>
      <c r="G13" s="110"/>
    </row>
    <row r="14" spans="1:15" ht="12.75" customHeight="1" x14ac:dyDescent="0.2">
      <c r="A14" s="106"/>
      <c r="B14" s="107"/>
      <c r="C14" s="228"/>
      <c r="D14" s="108"/>
      <c r="E14" s="109"/>
      <c r="F14" s="110"/>
      <c r="G14" s="110"/>
    </row>
    <row r="15" spans="1:15" ht="12.75" customHeight="1" x14ac:dyDescent="0.2">
      <c r="A15" s="106"/>
      <c r="B15" s="107"/>
      <c r="C15" s="228"/>
      <c r="D15" s="108"/>
      <c r="E15" s="109"/>
      <c r="F15" s="110"/>
      <c r="G15" s="110"/>
    </row>
    <row r="16" spans="1:15" ht="12.75" customHeight="1" x14ac:dyDescent="0.2">
      <c r="A16" s="106"/>
      <c r="B16" s="107"/>
      <c r="C16" s="228"/>
      <c r="D16" s="108"/>
      <c r="E16" s="109"/>
      <c r="F16" s="110"/>
      <c r="G16" s="110"/>
    </row>
    <row r="17" spans="1:7" ht="12.75" customHeight="1" x14ac:dyDescent="0.2">
      <c r="A17" s="106"/>
      <c r="B17" s="107"/>
      <c r="C17" s="228"/>
      <c r="D17" s="108"/>
      <c r="E17" s="109"/>
      <c r="F17" s="110"/>
      <c r="G17" s="110"/>
    </row>
    <row r="18" spans="1:7" ht="12.75" customHeight="1" x14ac:dyDescent="0.2">
      <c r="A18" s="106"/>
      <c r="B18" s="107"/>
      <c r="C18" s="228"/>
      <c r="D18" s="108"/>
      <c r="E18" s="109"/>
      <c r="F18" s="110"/>
      <c r="G18" s="110"/>
    </row>
    <row r="19" spans="1:7" ht="12.75" customHeight="1" x14ac:dyDescent="0.2">
      <c r="A19" s="106"/>
      <c r="B19" s="107"/>
      <c r="C19" s="228"/>
      <c r="D19" s="108"/>
      <c r="E19" s="109"/>
      <c r="F19" s="110"/>
      <c r="G19" s="110"/>
    </row>
    <row r="20" spans="1:7" ht="12.75" customHeight="1" x14ac:dyDescent="0.2">
      <c r="A20" s="106"/>
      <c r="B20" s="107"/>
      <c r="C20" s="228"/>
      <c r="D20" s="108"/>
      <c r="E20" s="109"/>
      <c r="F20" s="110"/>
      <c r="G20" s="110"/>
    </row>
    <row r="21" spans="1:7" ht="12.75" customHeight="1" x14ac:dyDescent="0.2">
      <c r="A21" s="106"/>
      <c r="B21" s="107"/>
      <c r="C21" s="228"/>
      <c r="D21" s="108"/>
      <c r="E21" s="109"/>
      <c r="F21" s="110"/>
      <c r="G21" s="110"/>
    </row>
    <row r="22" spans="1:7" ht="12.75" customHeight="1" x14ac:dyDescent="0.2">
      <c r="A22" s="106"/>
      <c r="B22" s="107"/>
      <c r="C22" s="228"/>
      <c r="D22" s="108"/>
      <c r="E22" s="109"/>
      <c r="F22" s="110"/>
      <c r="G22" s="110"/>
    </row>
    <row r="23" spans="1:7" ht="12.75" customHeight="1" x14ac:dyDescent="0.2">
      <c r="A23" s="106"/>
      <c r="B23" s="107"/>
      <c r="C23" s="228"/>
      <c r="D23" s="108"/>
      <c r="E23" s="109"/>
      <c r="F23" s="110"/>
      <c r="G23" s="110"/>
    </row>
    <row r="24" spans="1:7" ht="12.75" customHeight="1" x14ac:dyDescent="0.2">
      <c r="A24" s="106"/>
      <c r="B24" s="107"/>
      <c r="C24" s="228"/>
      <c r="D24" s="108"/>
      <c r="E24" s="109"/>
      <c r="F24" s="110"/>
      <c r="G24" s="110"/>
    </row>
    <row r="25" spans="1:7" ht="12.75" customHeight="1" x14ac:dyDescent="0.2">
      <c r="A25" s="106"/>
      <c r="B25" s="107"/>
      <c r="C25" s="228"/>
      <c r="D25" s="108"/>
      <c r="E25" s="109"/>
      <c r="F25" s="110"/>
      <c r="G25" s="110"/>
    </row>
    <row r="26" spans="1:7" ht="12.75" customHeight="1" x14ac:dyDescent="0.2">
      <c r="A26" s="106"/>
      <c r="B26" s="107"/>
      <c r="C26" s="228"/>
      <c r="D26" s="108"/>
      <c r="E26" s="109"/>
      <c r="F26" s="110"/>
      <c r="G26" s="110"/>
    </row>
    <row r="27" spans="1:7" ht="12.75" customHeight="1" x14ac:dyDescent="0.2">
      <c r="A27" s="106"/>
      <c r="B27" s="107"/>
      <c r="C27" s="228"/>
      <c r="D27" s="108"/>
      <c r="E27" s="109"/>
      <c r="F27" s="110"/>
      <c r="G27" s="110"/>
    </row>
    <row r="28" spans="1:7" ht="12.75" customHeight="1" x14ac:dyDescent="0.2">
      <c r="A28" s="106"/>
      <c r="B28" s="107"/>
      <c r="C28" s="228"/>
      <c r="D28" s="108"/>
      <c r="E28" s="109"/>
      <c r="F28" s="110"/>
      <c r="G28" s="110"/>
    </row>
    <row r="29" spans="1:7" ht="12.75" customHeight="1" x14ac:dyDescent="0.2">
      <c r="A29" s="106"/>
      <c r="B29" s="107"/>
      <c r="C29" s="228"/>
      <c r="D29" s="108"/>
      <c r="E29" s="109"/>
      <c r="F29" s="110"/>
      <c r="G29" s="110"/>
    </row>
    <row r="30" spans="1:7" ht="12.75" customHeight="1" x14ac:dyDescent="0.2">
      <c r="A30" s="106"/>
      <c r="B30" s="107"/>
      <c r="C30" s="228"/>
      <c r="D30" s="108"/>
      <c r="E30" s="109"/>
      <c r="F30" s="110"/>
      <c r="G30" s="110"/>
    </row>
    <row r="31" spans="1:7" ht="12.75" customHeight="1" x14ac:dyDescent="0.2">
      <c r="A31" s="106"/>
      <c r="B31" s="107"/>
      <c r="C31" s="228"/>
      <c r="D31" s="108"/>
      <c r="E31" s="109"/>
      <c r="F31" s="110"/>
      <c r="G31" s="110"/>
    </row>
    <row r="32" spans="1:7" ht="12.75" customHeight="1" x14ac:dyDescent="0.2">
      <c r="A32" s="106"/>
      <c r="B32" s="107"/>
      <c r="C32" s="228"/>
      <c r="D32" s="108"/>
      <c r="E32" s="109"/>
      <c r="F32" s="110"/>
      <c r="G32" s="110"/>
    </row>
    <row r="33" spans="1:7" ht="12.75" customHeight="1" x14ac:dyDescent="0.2">
      <c r="A33" s="106"/>
      <c r="B33" s="107"/>
      <c r="C33" s="228"/>
      <c r="D33" s="108"/>
      <c r="E33" s="109"/>
      <c r="F33" s="110"/>
      <c r="G33" s="110"/>
    </row>
    <row r="34" spans="1:7" ht="12.75" customHeight="1" x14ac:dyDescent="0.2">
      <c r="A34" s="106"/>
      <c r="B34" s="107"/>
      <c r="C34" s="228"/>
      <c r="D34" s="108"/>
      <c r="E34" s="109"/>
      <c r="F34" s="110"/>
      <c r="G34" s="110"/>
    </row>
    <row r="35" spans="1:7" ht="12.75" customHeight="1" x14ac:dyDescent="0.2">
      <c r="A35" s="106"/>
      <c r="B35" s="107"/>
      <c r="C35" s="228"/>
      <c r="D35" s="108"/>
      <c r="E35" s="109"/>
      <c r="F35" s="110"/>
      <c r="G35" s="110"/>
    </row>
    <row r="36" spans="1:7" ht="12.75" customHeight="1" x14ac:dyDescent="0.2">
      <c r="A36" s="106"/>
      <c r="B36" s="107"/>
      <c r="C36" s="228"/>
      <c r="D36" s="108"/>
      <c r="E36" s="109"/>
      <c r="F36" s="110"/>
      <c r="G36" s="110"/>
    </row>
    <row r="37" spans="1:7" ht="12.75" customHeight="1" x14ac:dyDescent="0.2">
      <c r="A37" s="106"/>
      <c r="B37" s="107"/>
      <c r="C37" s="228"/>
      <c r="D37" s="108"/>
      <c r="E37" s="109"/>
      <c r="F37" s="110"/>
      <c r="G37" s="110"/>
    </row>
    <row r="38" spans="1:7" ht="12.75" customHeight="1" x14ac:dyDescent="0.2">
      <c r="A38" s="106"/>
      <c r="B38" s="107"/>
      <c r="C38" s="228"/>
      <c r="D38" s="108"/>
      <c r="E38" s="109"/>
      <c r="F38" s="110"/>
      <c r="G38" s="110"/>
    </row>
    <row r="39" spans="1:7" ht="12.75" customHeight="1" x14ac:dyDescent="0.2">
      <c r="A39" s="106"/>
      <c r="B39" s="107"/>
      <c r="C39" s="228"/>
      <c r="D39" s="108"/>
      <c r="E39" s="109"/>
      <c r="F39" s="110"/>
      <c r="G39" s="110"/>
    </row>
    <row r="40" spans="1:7" ht="12.75" customHeight="1" x14ac:dyDescent="0.2">
      <c r="A40" s="106"/>
      <c r="B40" s="107"/>
      <c r="C40" s="228"/>
      <c r="D40" s="108"/>
      <c r="E40" s="109"/>
      <c r="F40" s="110"/>
      <c r="G40" s="110"/>
    </row>
    <row r="41" spans="1:7" ht="12.75" customHeight="1" x14ac:dyDescent="0.2">
      <c r="A41" s="106"/>
      <c r="B41" s="107"/>
      <c r="C41" s="228"/>
      <c r="D41" s="108"/>
      <c r="E41" s="109"/>
      <c r="F41" s="110"/>
      <c r="G41" s="110"/>
    </row>
    <row r="42" spans="1:7" ht="12.75" customHeight="1" x14ac:dyDescent="0.2">
      <c r="A42" s="106"/>
      <c r="B42" s="107"/>
      <c r="C42" s="228"/>
      <c r="D42" s="108"/>
      <c r="E42" s="109"/>
      <c r="F42" s="110"/>
      <c r="G42" s="110"/>
    </row>
    <row r="43" spans="1:7" ht="12.75" customHeight="1" x14ac:dyDescent="0.2">
      <c r="A43" s="106"/>
      <c r="B43" s="107"/>
      <c r="C43" s="228"/>
      <c r="D43" s="108"/>
      <c r="E43" s="109"/>
      <c r="F43" s="110"/>
      <c r="G43" s="110"/>
    </row>
    <row r="44" spans="1:7" ht="12.75" customHeight="1" x14ac:dyDescent="0.2">
      <c r="A44" s="106"/>
      <c r="B44" s="107"/>
      <c r="C44" s="228"/>
      <c r="D44" s="108"/>
      <c r="E44" s="109"/>
      <c r="F44" s="110"/>
      <c r="G44" s="110"/>
    </row>
    <row r="45" spans="1:7" ht="12.75" customHeight="1" x14ac:dyDescent="0.2">
      <c r="A45" s="106"/>
      <c r="B45" s="107"/>
      <c r="C45" s="228"/>
      <c r="D45" s="108"/>
      <c r="E45" s="109"/>
      <c r="F45" s="110"/>
      <c r="G45" s="110"/>
    </row>
    <row r="46" spans="1:7" ht="12.75" customHeight="1" x14ac:dyDescent="0.2">
      <c r="A46" s="106"/>
      <c r="B46" s="107"/>
      <c r="C46" s="228"/>
      <c r="D46" s="108"/>
      <c r="E46" s="109"/>
      <c r="F46" s="110"/>
      <c r="G46" s="110"/>
    </row>
    <row r="47" spans="1:7" ht="12.75" customHeight="1" x14ac:dyDescent="0.2">
      <c r="A47" s="106"/>
      <c r="B47" s="107"/>
      <c r="C47" s="228"/>
      <c r="D47" s="108"/>
      <c r="E47" s="109"/>
      <c r="F47" s="110"/>
      <c r="G47" s="110"/>
    </row>
    <row r="48" spans="1:7" ht="12.75" customHeight="1" x14ac:dyDescent="0.2">
      <c r="A48" s="106"/>
      <c r="B48" s="107"/>
      <c r="C48" s="228"/>
      <c r="D48" s="108"/>
      <c r="E48" s="109"/>
      <c r="F48" s="110"/>
      <c r="G48" s="110"/>
    </row>
    <row r="49" spans="1:7" ht="12.75" customHeight="1" x14ac:dyDescent="0.2">
      <c r="A49" s="106"/>
      <c r="B49" s="107"/>
      <c r="C49" s="228"/>
      <c r="D49" s="108"/>
      <c r="E49" s="109"/>
      <c r="F49" s="110"/>
      <c r="G49" s="110"/>
    </row>
    <row r="50" spans="1:7" ht="12.75" customHeight="1" x14ac:dyDescent="0.2">
      <c r="A50" s="106"/>
      <c r="B50" s="107"/>
      <c r="C50" s="228"/>
      <c r="D50" s="108"/>
      <c r="E50" s="109"/>
      <c r="F50" s="110"/>
      <c r="G50" s="110"/>
    </row>
    <row r="51" spans="1:7" ht="12.75" customHeight="1" x14ac:dyDescent="0.2">
      <c r="A51" s="106"/>
      <c r="B51" s="107"/>
      <c r="C51" s="228"/>
      <c r="D51" s="108"/>
      <c r="E51" s="109"/>
      <c r="F51" s="110"/>
      <c r="G51" s="110"/>
    </row>
    <row r="52" spans="1:7" ht="12.75" customHeight="1" x14ac:dyDescent="0.2">
      <c r="A52" s="106"/>
      <c r="B52" s="107"/>
      <c r="C52" s="228"/>
      <c r="D52" s="108"/>
      <c r="E52" s="109"/>
      <c r="F52" s="110"/>
      <c r="G52" s="110"/>
    </row>
    <row r="53" spans="1:7" ht="12.75" customHeight="1" x14ac:dyDescent="0.2">
      <c r="A53" s="106"/>
      <c r="B53" s="107"/>
      <c r="C53" s="228"/>
      <c r="D53" s="108"/>
      <c r="E53" s="109"/>
      <c r="F53" s="110"/>
      <c r="G53" s="110"/>
    </row>
    <row r="54" spans="1:7" ht="12.75" customHeight="1" x14ac:dyDescent="0.2">
      <c r="A54" s="106"/>
      <c r="B54" s="107"/>
      <c r="C54" s="228"/>
      <c r="D54" s="108"/>
      <c r="E54" s="109"/>
      <c r="F54" s="110"/>
      <c r="G54" s="110"/>
    </row>
    <row r="55" spans="1:7" ht="12.75" customHeight="1" x14ac:dyDescent="0.2">
      <c r="A55" s="106"/>
      <c r="B55" s="107"/>
      <c r="C55" s="228"/>
      <c r="D55" s="108"/>
      <c r="E55" s="109"/>
      <c r="F55" s="110"/>
      <c r="G55" s="110"/>
    </row>
    <row r="56" spans="1:7" ht="12.75" customHeight="1" x14ac:dyDescent="0.2">
      <c r="A56" s="106"/>
      <c r="B56" s="107"/>
      <c r="C56" s="228"/>
      <c r="D56" s="108"/>
      <c r="E56" s="109"/>
      <c r="F56" s="110"/>
      <c r="G56" s="110"/>
    </row>
    <row r="57" spans="1:7" ht="12.75" customHeight="1" x14ac:dyDescent="0.2">
      <c r="A57" s="106"/>
      <c r="B57" s="107"/>
      <c r="C57" s="228"/>
      <c r="D57" s="108"/>
      <c r="E57" s="109"/>
      <c r="F57" s="110"/>
      <c r="G57" s="110"/>
    </row>
    <row r="58" spans="1:7" ht="12.75" customHeight="1" x14ac:dyDescent="0.2">
      <c r="A58" s="106"/>
      <c r="B58" s="107"/>
      <c r="C58" s="228"/>
      <c r="D58" s="108"/>
      <c r="E58" s="109"/>
      <c r="F58" s="110"/>
      <c r="G58" s="110"/>
    </row>
    <row r="59" spans="1:7" ht="12.75" customHeight="1" x14ac:dyDescent="0.2">
      <c r="A59" s="106"/>
      <c r="B59" s="107"/>
      <c r="C59" s="228"/>
      <c r="D59" s="108"/>
      <c r="E59" s="109"/>
      <c r="F59" s="110"/>
      <c r="G59" s="110"/>
    </row>
    <row r="60" spans="1:7" ht="12.75" customHeight="1" x14ac:dyDescent="0.2">
      <c r="A60" s="106"/>
      <c r="B60" s="107"/>
      <c r="C60" s="228"/>
      <c r="D60" s="108"/>
      <c r="E60" s="109"/>
      <c r="F60" s="110"/>
      <c r="G60" s="110"/>
    </row>
    <row r="61" spans="1:7" ht="12.75" customHeight="1" x14ac:dyDescent="0.2">
      <c r="A61" s="106"/>
      <c r="B61" s="107"/>
      <c r="C61" s="228"/>
      <c r="D61" s="108"/>
      <c r="E61" s="109"/>
      <c r="F61" s="110"/>
      <c r="G61" s="110"/>
    </row>
    <row r="62" spans="1:7" ht="12.75" customHeight="1" x14ac:dyDescent="0.2">
      <c r="A62" s="106"/>
      <c r="B62" s="107"/>
      <c r="C62" s="228"/>
      <c r="D62" s="108"/>
      <c r="E62" s="109"/>
      <c r="F62" s="110"/>
      <c r="G62" s="110"/>
    </row>
    <row r="63" spans="1:7" ht="12.75" customHeight="1" x14ac:dyDescent="0.2">
      <c r="A63" s="106"/>
      <c r="B63" s="107"/>
      <c r="C63" s="228"/>
      <c r="D63" s="108"/>
      <c r="E63" s="109"/>
      <c r="F63" s="110"/>
      <c r="G63" s="110"/>
    </row>
    <row r="64" spans="1:7" ht="12.75" customHeight="1" x14ac:dyDescent="0.2">
      <c r="A64" s="106"/>
      <c r="B64" s="107"/>
      <c r="C64" s="228"/>
      <c r="D64" s="108"/>
      <c r="E64" s="109"/>
      <c r="F64" s="110"/>
      <c r="G64" s="110"/>
    </row>
    <row r="65" spans="1:7" ht="12.75" customHeight="1" x14ac:dyDescent="0.2">
      <c r="A65" s="106"/>
      <c r="B65" s="107"/>
      <c r="C65" s="228"/>
      <c r="D65" s="108"/>
      <c r="E65" s="109"/>
      <c r="F65" s="110"/>
      <c r="G65" s="110"/>
    </row>
    <row r="66" spans="1:7" ht="12.75" customHeight="1" x14ac:dyDescent="0.2">
      <c r="A66" s="106"/>
      <c r="B66" s="107"/>
      <c r="C66" s="228"/>
      <c r="D66" s="108"/>
      <c r="E66" s="109"/>
      <c r="F66" s="110"/>
      <c r="G66" s="110"/>
    </row>
    <row r="67" spans="1:7" ht="12.75" customHeight="1" x14ac:dyDescent="0.2">
      <c r="A67" s="106"/>
      <c r="B67" s="107"/>
      <c r="C67" s="228"/>
      <c r="D67" s="108"/>
      <c r="E67" s="109"/>
      <c r="F67" s="110"/>
      <c r="G67" s="110"/>
    </row>
    <row r="68" spans="1:7" ht="12.75" customHeight="1" x14ac:dyDescent="0.2">
      <c r="A68" s="106"/>
      <c r="B68" s="107"/>
      <c r="C68" s="228"/>
      <c r="D68" s="108"/>
      <c r="E68" s="109"/>
      <c r="F68" s="110"/>
      <c r="G68" s="110"/>
    </row>
    <row r="69" spans="1:7" ht="12.75" customHeight="1" x14ac:dyDescent="0.2">
      <c r="A69" s="106"/>
      <c r="B69" s="107"/>
      <c r="C69" s="228"/>
      <c r="D69" s="108"/>
      <c r="E69" s="109"/>
      <c r="F69" s="110"/>
      <c r="G69" s="110"/>
    </row>
    <row r="70" spans="1:7" ht="12.75" customHeight="1" x14ac:dyDescent="0.2">
      <c r="A70" s="106"/>
      <c r="B70" s="107"/>
      <c r="C70" s="228"/>
      <c r="D70" s="108"/>
      <c r="E70" s="109"/>
      <c r="F70" s="110"/>
      <c r="G70" s="110"/>
    </row>
    <row r="71" spans="1:7" ht="12.75" customHeight="1" x14ac:dyDescent="0.2">
      <c r="A71" s="106"/>
      <c r="B71" s="107"/>
      <c r="C71" s="228"/>
      <c r="D71" s="108"/>
      <c r="E71" s="109"/>
      <c r="F71" s="110"/>
      <c r="G71" s="110"/>
    </row>
    <row r="72" spans="1:7" ht="12.75" customHeight="1" x14ac:dyDescent="0.2">
      <c r="A72" s="106"/>
      <c r="B72" s="107"/>
      <c r="C72" s="228"/>
      <c r="D72" s="108"/>
      <c r="E72" s="109"/>
      <c r="F72" s="110"/>
      <c r="G72" s="110"/>
    </row>
    <row r="73" spans="1:7" ht="12.75" customHeight="1" x14ac:dyDescent="0.2">
      <c r="A73" s="106"/>
      <c r="B73" s="107"/>
      <c r="C73" s="228"/>
      <c r="D73" s="108"/>
      <c r="E73" s="109"/>
      <c r="F73" s="110"/>
      <c r="G73" s="110"/>
    </row>
    <row r="74" spans="1:7" ht="12.75" customHeight="1" x14ac:dyDescent="0.2">
      <c r="A74" s="106"/>
      <c r="B74" s="107"/>
      <c r="C74" s="228"/>
      <c r="D74" s="108"/>
      <c r="E74" s="109"/>
      <c r="F74" s="110"/>
      <c r="G74" s="110"/>
    </row>
    <row r="75" spans="1:7" ht="12.75" customHeight="1" x14ac:dyDescent="0.2">
      <c r="A75" s="106"/>
      <c r="B75" s="107"/>
      <c r="C75" s="228"/>
      <c r="D75" s="108"/>
      <c r="E75" s="109"/>
      <c r="F75" s="110"/>
      <c r="G75" s="110"/>
    </row>
    <row r="76" spans="1:7" ht="12.75" customHeight="1" x14ac:dyDescent="0.2">
      <c r="A76" s="106"/>
      <c r="B76" s="107"/>
      <c r="C76" s="228"/>
      <c r="D76" s="108"/>
      <c r="E76" s="109"/>
      <c r="F76" s="110"/>
      <c r="G76" s="110"/>
    </row>
    <row r="77" spans="1:7" ht="12.75" customHeight="1" x14ac:dyDescent="0.2">
      <c r="A77" s="106"/>
      <c r="B77" s="107"/>
      <c r="C77" s="228"/>
      <c r="D77" s="108"/>
      <c r="E77" s="109"/>
      <c r="F77" s="110"/>
      <c r="G77" s="110"/>
    </row>
    <row r="78" spans="1:7" ht="12.75" customHeight="1" x14ac:dyDescent="0.2">
      <c r="A78" s="106"/>
      <c r="B78" s="107"/>
      <c r="C78" s="228"/>
      <c r="D78" s="108"/>
      <c r="E78" s="109"/>
      <c r="F78" s="110"/>
      <c r="G78" s="110"/>
    </row>
    <row r="79" spans="1:7" ht="12.75" customHeight="1" x14ac:dyDescent="0.2">
      <c r="A79" s="106"/>
      <c r="B79" s="107"/>
      <c r="C79" s="228"/>
      <c r="D79" s="108"/>
      <c r="E79" s="109"/>
      <c r="F79" s="110"/>
      <c r="G79" s="110"/>
    </row>
    <row r="80" spans="1:7" ht="12.75" customHeight="1" x14ac:dyDescent="0.2">
      <c r="A80" s="106"/>
      <c r="B80" s="107"/>
      <c r="C80" s="228"/>
      <c r="D80" s="108"/>
      <c r="E80" s="109"/>
      <c r="F80" s="110"/>
      <c r="G80" s="110"/>
    </row>
    <row r="81" spans="1:7" ht="12.75" customHeight="1" x14ac:dyDescent="0.2">
      <c r="A81" s="106"/>
      <c r="B81" s="107"/>
      <c r="C81" s="228"/>
      <c r="D81" s="108"/>
      <c r="E81" s="109"/>
      <c r="F81" s="110"/>
      <c r="G81" s="110"/>
    </row>
    <row r="82" spans="1:7" ht="12.75" customHeight="1" x14ac:dyDescent="0.2">
      <c r="A82" s="106"/>
      <c r="B82" s="107"/>
      <c r="C82" s="228"/>
      <c r="D82" s="108"/>
      <c r="E82" s="109"/>
      <c r="F82" s="110"/>
      <c r="G82" s="110"/>
    </row>
    <row r="83" spans="1:7" ht="12.75" customHeight="1" x14ac:dyDescent="0.2">
      <c r="A83" s="106"/>
      <c r="B83" s="107"/>
      <c r="C83" s="228"/>
      <c r="D83" s="108"/>
      <c r="E83" s="109"/>
      <c r="F83" s="110"/>
      <c r="G83" s="110"/>
    </row>
    <row r="84" spans="1:7" ht="12.75" customHeight="1" x14ac:dyDescent="0.2">
      <c r="A84" s="106"/>
      <c r="B84" s="107"/>
      <c r="C84" s="228"/>
      <c r="D84" s="108"/>
      <c r="E84" s="109"/>
      <c r="F84" s="110"/>
      <c r="G84" s="110"/>
    </row>
    <row r="85" spans="1:7" ht="12.75" customHeight="1" x14ac:dyDescent="0.2">
      <c r="A85" s="106"/>
      <c r="B85" s="107"/>
      <c r="C85" s="228"/>
      <c r="D85" s="108"/>
      <c r="E85" s="109"/>
      <c r="F85" s="110"/>
      <c r="G85" s="110"/>
    </row>
    <row r="86" spans="1:7" ht="12.75" customHeight="1" x14ac:dyDescent="0.2">
      <c r="A86" s="106"/>
      <c r="B86" s="107"/>
      <c r="C86" s="228"/>
      <c r="D86" s="108"/>
      <c r="E86" s="109"/>
      <c r="F86" s="110"/>
      <c r="G86" s="110"/>
    </row>
    <row r="87" spans="1:7" ht="12.75" customHeight="1" x14ac:dyDescent="0.2">
      <c r="A87" s="106"/>
      <c r="B87" s="107"/>
      <c r="C87" s="228"/>
      <c r="D87" s="108"/>
      <c r="E87" s="109"/>
      <c r="F87" s="110"/>
      <c r="G87" s="110"/>
    </row>
    <row r="88" spans="1:7" ht="12.75" customHeight="1" x14ac:dyDescent="0.2">
      <c r="A88" s="106"/>
      <c r="B88" s="107"/>
      <c r="C88" s="228"/>
      <c r="D88" s="108"/>
      <c r="E88" s="109"/>
      <c r="F88" s="110"/>
      <c r="G88" s="110"/>
    </row>
    <row r="89" spans="1:7" ht="12.75" customHeight="1" x14ac:dyDescent="0.2">
      <c r="A89" s="106"/>
      <c r="B89" s="107"/>
      <c r="C89" s="228"/>
      <c r="D89" s="108"/>
      <c r="E89" s="109"/>
      <c r="F89" s="110"/>
      <c r="G89" s="110"/>
    </row>
    <row r="90" spans="1:7" ht="12.75" customHeight="1" x14ac:dyDescent="0.2">
      <c r="A90" s="106"/>
      <c r="B90" s="107"/>
      <c r="C90" s="228"/>
      <c r="D90" s="108"/>
      <c r="E90" s="109"/>
      <c r="F90" s="110"/>
      <c r="G90" s="110"/>
    </row>
    <row r="91" spans="1:7" ht="12.75" customHeight="1" x14ac:dyDescent="0.2">
      <c r="A91" s="106"/>
      <c r="B91" s="107"/>
      <c r="C91" s="228"/>
      <c r="D91" s="108"/>
      <c r="E91" s="109"/>
      <c r="F91" s="110"/>
      <c r="G91" s="110"/>
    </row>
    <row r="92" spans="1:7" ht="12.75" customHeight="1" x14ac:dyDescent="0.2">
      <c r="A92" s="106"/>
      <c r="B92" s="107"/>
      <c r="C92" s="228"/>
      <c r="D92" s="108"/>
      <c r="E92" s="109"/>
      <c r="F92" s="110"/>
      <c r="G92" s="110"/>
    </row>
    <row r="93" spans="1:7" ht="12.75" customHeight="1" x14ac:dyDescent="0.2">
      <c r="A93" s="106"/>
      <c r="B93" s="107"/>
      <c r="C93" s="228"/>
      <c r="D93" s="108"/>
      <c r="E93" s="109"/>
      <c r="F93" s="110"/>
      <c r="G93" s="110"/>
    </row>
    <row r="94" spans="1:7" ht="12.75" customHeight="1" x14ac:dyDescent="0.2">
      <c r="A94" s="106"/>
      <c r="B94" s="107"/>
      <c r="C94" s="228"/>
      <c r="D94" s="108"/>
      <c r="E94" s="109"/>
      <c r="F94" s="110"/>
      <c r="G94" s="110"/>
    </row>
    <row r="95" spans="1:7" ht="12.75" customHeight="1" x14ac:dyDescent="0.2">
      <c r="A95" s="106"/>
      <c r="B95" s="107"/>
      <c r="C95" s="228"/>
      <c r="D95" s="108"/>
      <c r="E95" s="109"/>
      <c r="F95" s="110"/>
      <c r="G95" s="110"/>
    </row>
    <row r="96" spans="1:7" ht="12.75" customHeight="1" x14ac:dyDescent="0.2">
      <c r="A96" s="106"/>
      <c r="B96" s="107"/>
      <c r="C96" s="228"/>
      <c r="D96" s="108"/>
      <c r="E96" s="109"/>
      <c r="F96" s="110"/>
      <c r="G96" s="110"/>
    </row>
    <row r="97" spans="1:7" ht="12.75" customHeight="1" x14ac:dyDescent="0.2">
      <c r="A97" s="106"/>
      <c r="B97" s="107"/>
      <c r="C97" s="228"/>
      <c r="D97" s="108"/>
      <c r="E97" s="109"/>
      <c r="F97" s="110"/>
      <c r="G97" s="110"/>
    </row>
    <row r="98" spans="1:7" ht="12.75" customHeight="1" x14ac:dyDescent="0.2">
      <c r="A98" s="106"/>
      <c r="B98" s="107"/>
      <c r="C98" s="228"/>
      <c r="D98" s="108"/>
      <c r="E98" s="109"/>
      <c r="F98" s="110"/>
      <c r="G98" s="110"/>
    </row>
    <row r="99" spans="1:7" ht="12.75" customHeight="1" x14ac:dyDescent="0.2">
      <c r="A99" s="106"/>
      <c r="B99" s="107"/>
      <c r="C99" s="228"/>
      <c r="D99" s="108"/>
      <c r="E99" s="109"/>
      <c r="F99" s="110"/>
      <c r="G99" s="110"/>
    </row>
    <row r="100" spans="1:7" ht="12.75" customHeight="1" x14ac:dyDescent="0.2">
      <c r="A100" s="106"/>
      <c r="B100" s="107"/>
      <c r="C100" s="228"/>
      <c r="D100" s="108"/>
      <c r="E100" s="109"/>
      <c r="F100" s="110"/>
      <c r="G100" s="110"/>
    </row>
    <row r="101" spans="1:7" ht="12.75" customHeight="1" x14ac:dyDescent="0.2">
      <c r="A101" s="106"/>
      <c r="B101" s="107"/>
      <c r="C101" s="228"/>
      <c r="D101" s="108"/>
      <c r="E101" s="109"/>
      <c r="F101" s="110"/>
      <c r="G101" s="110"/>
    </row>
    <row r="102" spans="1:7" ht="12.75" customHeight="1" x14ac:dyDescent="0.2">
      <c r="A102" s="106"/>
      <c r="B102" s="107"/>
      <c r="C102" s="228"/>
      <c r="D102" s="108"/>
      <c r="E102" s="109"/>
      <c r="F102" s="110"/>
      <c r="G102" s="110"/>
    </row>
    <row r="103" spans="1:7" ht="12.75" customHeight="1" x14ac:dyDescent="0.2">
      <c r="A103" s="106"/>
      <c r="B103" s="107"/>
      <c r="C103" s="228"/>
      <c r="D103" s="108"/>
      <c r="E103" s="109"/>
      <c r="F103" s="110"/>
      <c r="G103" s="110"/>
    </row>
    <row r="104" spans="1:7" ht="12.75" customHeight="1" x14ac:dyDescent="0.2">
      <c r="A104" s="106"/>
      <c r="B104" s="107"/>
      <c r="C104" s="228"/>
      <c r="D104" s="108"/>
      <c r="E104" s="109"/>
      <c r="F104" s="110"/>
      <c r="G104" s="110"/>
    </row>
    <row r="105" spans="1:7" ht="12.75" customHeight="1" x14ac:dyDescent="0.2">
      <c r="A105" s="106"/>
      <c r="B105" s="107"/>
      <c r="C105" s="228"/>
      <c r="D105" s="108"/>
      <c r="E105" s="109"/>
      <c r="F105" s="110"/>
      <c r="G105" s="110"/>
    </row>
    <row r="106" spans="1:7" ht="12.75" customHeight="1" x14ac:dyDescent="0.2">
      <c r="A106" s="106"/>
      <c r="B106" s="107"/>
      <c r="C106" s="228"/>
      <c r="D106" s="108"/>
      <c r="E106" s="109"/>
      <c r="F106" s="110"/>
      <c r="G106" s="110"/>
    </row>
    <row r="107" spans="1:7" ht="12.75" customHeight="1" x14ac:dyDescent="0.2">
      <c r="A107" s="106"/>
      <c r="B107" s="107"/>
      <c r="C107" s="228"/>
      <c r="D107" s="108"/>
      <c r="E107" s="109"/>
      <c r="F107" s="110"/>
      <c r="G107" s="110"/>
    </row>
    <row r="108" spans="1:7" ht="12.75" customHeight="1" x14ac:dyDescent="0.2">
      <c r="A108" s="106"/>
      <c r="B108" s="107"/>
      <c r="C108" s="228"/>
      <c r="D108" s="108"/>
      <c r="E108" s="109"/>
      <c r="F108" s="110"/>
      <c r="G108" s="110"/>
    </row>
    <row r="109" spans="1:7" ht="12.75" customHeight="1" x14ac:dyDescent="0.2">
      <c r="A109" s="106"/>
      <c r="B109" s="107"/>
      <c r="C109" s="228"/>
      <c r="D109" s="108"/>
      <c r="E109" s="109"/>
      <c r="F109" s="110"/>
      <c r="G109" s="110"/>
    </row>
    <row r="110" spans="1:7" ht="12.75" customHeight="1" x14ac:dyDescent="0.2">
      <c r="A110" s="106"/>
      <c r="B110" s="107"/>
      <c r="C110" s="228"/>
      <c r="D110" s="108"/>
      <c r="E110" s="109"/>
      <c r="F110" s="110"/>
      <c r="G110" s="110"/>
    </row>
    <row r="111" spans="1:7" ht="12.75" customHeight="1" x14ac:dyDescent="0.2">
      <c r="A111" s="106"/>
      <c r="B111" s="107"/>
      <c r="C111" s="228"/>
      <c r="D111" s="108"/>
      <c r="E111" s="109"/>
      <c r="F111" s="110"/>
      <c r="G111" s="110"/>
    </row>
    <row r="112" spans="1:7" ht="12.75" customHeight="1" x14ac:dyDescent="0.2">
      <c r="A112" s="106"/>
      <c r="B112" s="107"/>
      <c r="C112" s="228"/>
      <c r="D112" s="108"/>
      <c r="E112" s="109"/>
      <c r="F112" s="110"/>
      <c r="G112" s="110"/>
    </row>
    <row r="113" spans="1:7" ht="12.75" customHeight="1" x14ac:dyDescent="0.2">
      <c r="A113" s="106"/>
      <c r="B113" s="107"/>
      <c r="C113" s="228"/>
      <c r="D113" s="108"/>
      <c r="E113" s="109"/>
      <c r="F113" s="110"/>
      <c r="G113" s="110"/>
    </row>
    <row r="114" spans="1:7" ht="12.75" customHeight="1" x14ac:dyDescent="0.2">
      <c r="A114" s="106"/>
      <c r="B114" s="107"/>
      <c r="C114" s="228"/>
      <c r="D114" s="108"/>
      <c r="E114" s="109"/>
      <c r="F114" s="110"/>
      <c r="G114" s="110"/>
    </row>
    <row r="115" spans="1:7" ht="12.75" customHeight="1" x14ac:dyDescent="0.2">
      <c r="A115" s="106"/>
      <c r="B115" s="107"/>
      <c r="C115" s="228"/>
      <c r="D115" s="108"/>
      <c r="E115" s="109"/>
      <c r="F115" s="110"/>
      <c r="G115" s="110"/>
    </row>
    <row r="116" spans="1:7" ht="12.75" customHeight="1" x14ac:dyDescent="0.2">
      <c r="A116" s="106"/>
      <c r="B116" s="107"/>
      <c r="C116" s="228"/>
      <c r="D116" s="108"/>
      <c r="E116" s="109"/>
      <c r="F116" s="110"/>
      <c r="G116" s="110"/>
    </row>
    <row r="117" spans="1:7" ht="12.75" customHeight="1" x14ac:dyDescent="0.2">
      <c r="A117" s="106"/>
      <c r="B117" s="107"/>
      <c r="C117" s="228"/>
      <c r="D117" s="108"/>
      <c r="E117" s="109"/>
      <c r="F117" s="110"/>
      <c r="G117" s="110"/>
    </row>
    <row r="118" spans="1:7" ht="12.75" customHeight="1" x14ac:dyDescent="0.2">
      <c r="A118" s="106"/>
      <c r="B118" s="107"/>
      <c r="C118" s="228"/>
      <c r="D118" s="108"/>
      <c r="E118" s="109"/>
      <c r="F118" s="110"/>
      <c r="G118" s="110"/>
    </row>
    <row r="119" spans="1:7" ht="12.75" customHeight="1" x14ac:dyDescent="0.2">
      <c r="A119" s="106"/>
      <c r="B119" s="107"/>
      <c r="C119" s="228"/>
      <c r="D119" s="108"/>
      <c r="E119" s="109"/>
      <c r="F119" s="110"/>
      <c r="G119" s="110"/>
    </row>
    <row r="120" spans="1:7" ht="12.75" customHeight="1" x14ac:dyDescent="0.2">
      <c r="A120" s="106"/>
      <c r="B120" s="107"/>
      <c r="C120" s="228"/>
      <c r="D120" s="108"/>
      <c r="E120" s="109"/>
      <c r="F120" s="110"/>
      <c r="G120" s="110"/>
    </row>
    <row r="121" spans="1:7" ht="12.75" customHeight="1" x14ac:dyDescent="0.2">
      <c r="A121" s="106"/>
      <c r="B121" s="107"/>
      <c r="C121" s="228"/>
      <c r="D121" s="108"/>
      <c r="E121" s="109"/>
      <c r="F121" s="110"/>
      <c r="G121" s="110"/>
    </row>
    <row r="122" spans="1:7" ht="12.75" customHeight="1" x14ac:dyDescent="0.2">
      <c r="A122" s="106"/>
      <c r="B122" s="107"/>
      <c r="C122" s="228"/>
      <c r="D122" s="108"/>
      <c r="E122" s="109"/>
      <c r="F122" s="110"/>
      <c r="G122" s="110"/>
    </row>
    <row r="123" spans="1:7" ht="12.75" customHeight="1" x14ac:dyDescent="0.2">
      <c r="A123" s="106"/>
      <c r="B123" s="107"/>
      <c r="C123" s="228"/>
      <c r="D123" s="108"/>
      <c r="E123" s="109"/>
      <c r="F123" s="110"/>
      <c r="G123" s="110"/>
    </row>
    <row r="124" spans="1:7" ht="12.75" customHeight="1" x14ac:dyDescent="0.2">
      <c r="A124" s="106"/>
      <c r="B124" s="107"/>
      <c r="C124" s="228"/>
      <c r="D124" s="108"/>
      <c r="E124" s="109"/>
      <c r="F124" s="110"/>
      <c r="G124" s="110"/>
    </row>
    <row r="125" spans="1:7" ht="12.75" customHeight="1" x14ac:dyDescent="0.2">
      <c r="A125" s="106"/>
      <c r="B125" s="107"/>
      <c r="C125" s="228"/>
      <c r="D125" s="108"/>
      <c r="E125" s="109"/>
      <c r="F125" s="110"/>
      <c r="G125" s="110"/>
    </row>
    <row r="126" spans="1:7" ht="12.75" customHeight="1" x14ac:dyDescent="0.2">
      <c r="A126" s="106"/>
      <c r="B126" s="107"/>
      <c r="C126" s="228"/>
      <c r="D126" s="108"/>
      <c r="E126" s="109"/>
      <c r="F126" s="110"/>
      <c r="G126" s="110"/>
    </row>
    <row r="127" spans="1:7" ht="12.75" customHeight="1" x14ac:dyDescent="0.2">
      <c r="A127" s="106"/>
      <c r="B127" s="107"/>
      <c r="C127" s="228"/>
      <c r="D127" s="108"/>
      <c r="E127" s="109"/>
      <c r="F127" s="110"/>
      <c r="G127" s="110"/>
    </row>
    <row r="128" spans="1:7" ht="12.75" customHeight="1" x14ac:dyDescent="0.2">
      <c r="A128" s="106"/>
      <c r="B128" s="107"/>
      <c r="C128" s="228"/>
      <c r="D128" s="108"/>
      <c r="E128" s="109"/>
      <c r="F128" s="110"/>
      <c r="G128" s="110"/>
    </row>
    <row r="129" spans="1:7" ht="12.75" customHeight="1" x14ac:dyDescent="0.2">
      <c r="A129" s="106"/>
      <c r="B129" s="107"/>
      <c r="C129" s="228"/>
      <c r="D129" s="108"/>
      <c r="E129" s="109"/>
      <c r="F129" s="110"/>
      <c r="G129" s="110"/>
    </row>
    <row r="130" spans="1:7" ht="12.75" customHeight="1" x14ac:dyDescent="0.2">
      <c r="A130" s="106"/>
      <c r="B130" s="107"/>
      <c r="C130" s="228"/>
      <c r="D130" s="108"/>
      <c r="E130" s="109"/>
      <c r="F130" s="110"/>
      <c r="G130" s="110"/>
    </row>
    <row r="131" spans="1:7" ht="12.75" customHeight="1" x14ac:dyDescent="0.2">
      <c r="A131" s="106"/>
      <c r="B131" s="107"/>
      <c r="C131" s="228"/>
      <c r="D131" s="108"/>
      <c r="E131" s="109"/>
      <c r="F131" s="110"/>
      <c r="G131" s="110"/>
    </row>
    <row r="132" spans="1:7" ht="12.75" customHeight="1" x14ac:dyDescent="0.2">
      <c r="A132" s="106"/>
      <c r="B132" s="107"/>
      <c r="C132" s="228"/>
      <c r="D132" s="108"/>
      <c r="E132" s="109"/>
      <c r="F132" s="110"/>
      <c r="G132" s="110"/>
    </row>
    <row r="133" spans="1:7" ht="12.75" customHeight="1" x14ac:dyDescent="0.2">
      <c r="A133" s="106"/>
      <c r="B133" s="107"/>
      <c r="C133" s="228"/>
      <c r="D133" s="108"/>
      <c r="E133" s="109"/>
      <c r="F133" s="110"/>
      <c r="G133" s="110"/>
    </row>
    <row r="134" spans="1:7" ht="12.75" customHeight="1" x14ac:dyDescent="0.2">
      <c r="A134" s="106"/>
      <c r="B134" s="107"/>
      <c r="C134" s="228"/>
      <c r="D134" s="108"/>
      <c r="E134" s="109"/>
      <c r="F134" s="110"/>
      <c r="G134" s="110"/>
    </row>
    <row r="135" spans="1:7" ht="12.75" customHeight="1" x14ac:dyDescent="0.2">
      <c r="A135" s="106"/>
      <c r="B135" s="107"/>
      <c r="C135" s="228"/>
      <c r="D135" s="108"/>
      <c r="E135" s="109"/>
      <c r="F135" s="110"/>
      <c r="G135" s="110"/>
    </row>
    <row r="136" spans="1:7" ht="12.75" customHeight="1" x14ac:dyDescent="0.2">
      <c r="A136" s="106"/>
      <c r="B136" s="107"/>
      <c r="C136" s="228"/>
      <c r="D136" s="108"/>
      <c r="E136" s="109"/>
      <c r="F136" s="110"/>
      <c r="G136" s="110"/>
    </row>
    <row r="137" spans="1:7" ht="12.75" customHeight="1" x14ac:dyDescent="0.2">
      <c r="A137" s="106"/>
      <c r="B137" s="107"/>
      <c r="C137" s="228"/>
      <c r="D137" s="108"/>
      <c r="E137" s="109"/>
      <c r="F137" s="110"/>
      <c r="G137" s="110"/>
    </row>
    <row r="138" spans="1:7" ht="12.75" customHeight="1" x14ac:dyDescent="0.2">
      <c r="A138" s="106"/>
      <c r="B138" s="107"/>
      <c r="C138" s="228"/>
      <c r="D138" s="108"/>
      <c r="E138" s="109"/>
      <c r="F138" s="110"/>
      <c r="G138" s="110"/>
    </row>
    <row r="139" spans="1:7" ht="12.75" customHeight="1" x14ac:dyDescent="0.2">
      <c r="A139" s="106"/>
      <c r="B139" s="107"/>
      <c r="C139" s="228"/>
      <c r="D139" s="108"/>
      <c r="E139" s="109"/>
      <c r="F139" s="110"/>
      <c r="G139" s="110"/>
    </row>
    <row r="140" spans="1:7" ht="12.75" customHeight="1" x14ac:dyDescent="0.2">
      <c r="A140" s="106"/>
      <c r="B140" s="107"/>
      <c r="C140" s="228"/>
      <c r="D140" s="108"/>
      <c r="E140" s="109"/>
      <c r="F140" s="110"/>
      <c r="G140" s="110"/>
    </row>
    <row r="141" spans="1:7" ht="12.75" customHeight="1" x14ac:dyDescent="0.2">
      <c r="A141" s="106"/>
      <c r="B141" s="107"/>
      <c r="C141" s="228"/>
      <c r="D141" s="108"/>
      <c r="E141" s="109"/>
      <c r="F141" s="110"/>
      <c r="G141" s="110"/>
    </row>
    <row r="142" spans="1:7" ht="12.75" customHeight="1" x14ac:dyDescent="0.2">
      <c r="A142" s="106"/>
      <c r="B142" s="107"/>
      <c r="C142" s="228"/>
      <c r="D142" s="108"/>
      <c r="E142" s="109"/>
      <c r="F142" s="110"/>
      <c r="G142" s="110"/>
    </row>
    <row r="143" spans="1:7" ht="12.75" customHeight="1" x14ac:dyDescent="0.2">
      <c r="A143" s="106"/>
      <c r="B143" s="107"/>
      <c r="C143" s="228"/>
      <c r="D143" s="108"/>
      <c r="E143" s="109"/>
      <c r="F143" s="110"/>
      <c r="G143" s="110"/>
    </row>
    <row r="144" spans="1:7" ht="12.75" customHeight="1" x14ac:dyDescent="0.2">
      <c r="A144" s="106"/>
      <c r="B144" s="107"/>
      <c r="C144" s="228"/>
      <c r="D144" s="108"/>
      <c r="E144" s="109"/>
      <c r="F144" s="110"/>
      <c r="G144" s="110"/>
    </row>
    <row r="145" spans="1:7" ht="12.75" customHeight="1" x14ac:dyDescent="0.2">
      <c r="A145" s="106"/>
      <c r="B145" s="107"/>
      <c r="C145" s="228"/>
      <c r="D145" s="108"/>
      <c r="E145" s="109"/>
      <c r="F145" s="110"/>
      <c r="G145" s="110"/>
    </row>
    <row r="146" spans="1:7" ht="12.75" customHeight="1" x14ac:dyDescent="0.2">
      <c r="A146" s="106"/>
      <c r="B146" s="107"/>
      <c r="C146" s="228"/>
      <c r="D146" s="108"/>
      <c r="E146" s="109"/>
      <c r="F146" s="110"/>
      <c r="G146" s="110"/>
    </row>
    <row r="147" spans="1:7" ht="12.75" customHeight="1" x14ac:dyDescent="0.2">
      <c r="A147" s="106"/>
      <c r="B147" s="107"/>
      <c r="C147" s="228"/>
      <c r="D147" s="108"/>
      <c r="E147" s="109"/>
      <c r="F147" s="110"/>
      <c r="G147" s="110"/>
    </row>
    <row r="148" spans="1:7" ht="12.75" customHeight="1" x14ac:dyDescent="0.2">
      <c r="A148" s="106"/>
      <c r="B148" s="107"/>
      <c r="C148" s="228"/>
      <c r="D148" s="108"/>
      <c r="E148" s="109"/>
      <c r="F148" s="110"/>
      <c r="G148" s="110"/>
    </row>
    <row r="149" spans="1:7" ht="12.75" customHeight="1" x14ac:dyDescent="0.2">
      <c r="A149" s="106"/>
      <c r="B149" s="107"/>
      <c r="C149" s="228"/>
      <c r="D149" s="108"/>
      <c r="E149" s="109"/>
      <c r="F149" s="110"/>
      <c r="G149" s="110"/>
    </row>
    <row r="150" spans="1:7" ht="12.75" customHeight="1" x14ac:dyDescent="0.2">
      <c r="A150" s="106"/>
      <c r="B150" s="107"/>
      <c r="C150" s="228"/>
      <c r="D150" s="108"/>
      <c r="E150" s="109"/>
      <c r="F150" s="110"/>
      <c r="G150" s="110"/>
    </row>
    <row r="151" spans="1:7" ht="12.75" customHeight="1" x14ac:dyDescent="0.2">
      <c r="A151" s="106"/>
      <c r="B151" s="107"/>
      <c r="C151" s="228"/>
      <c r="D151" s="108"/>
      <c r="E151" s="109"/>
      <c r="F151" s="110"/>
      <c r="G151" s="110"/>
    </row>
    <row r="152" spans="1:7" x14ac:dyDescent="0.2">
      <c r="A152" s="106"/>
      <c r="B152" s="107"/>
      <c r="C152" s="228"/>
      <c r="D152" s="108"/>
      <c r="E152" s="109"/>
      <c r="F152" s="110"/>
      <c r="G152" s="110"/>
    </row>
    <row r="153" spans="1:7" x14ac:dyDescent="0.2">
      <c r="A153" s="106"/>
      <c r="B153" s="107"/>
      <c r="C153" s="228"/>
      <c r="D153" s="108"/>
      <c r="E153" s="109"/>
      <c r="F153" s="110"/>
      <c r="G153" s="110"/>
    </row>
    <row r="154" spans="1:7" x14ac:dyDescent="0.2">
      <c r="A154" s="106"/>
      <c r="B154" s="107"/>
      <c r="C154" s="228"/>
      <c r="D154" s="108"/>
      <c r="E154" s="109"/>
      <c r="F154" s="110"/>
      <c r="G154" s="110"/>
    </row>
    <row r="155" spans="1:7" x14ac:dyDescent="0.2">
      <c r="A155" s="106"/>
      <c r="B155" s="107"/>
      <c r="C155" s="228"/>
      <c r="D155" s="108"/>
      <c r="E155" s="109"/>
      <c r="F155" s="110"/>
      <c r="G155" s="110"/>
    </row>
    <row r="156" spans="1:7" x14ac:dyDescent="0.2">
      <c r="A156" s="106"/>
      <c r="B156" s="107"/>
      <c r="C156" s="228"/>
      <c r="D156" s="108"/>
      <c r="E156" s="109"/>
      <c r="F156" s="110"/>
      <c r="G156" s="110"/>
    </row>
    <row r="157" spans="1:7" x14ac:dyDescent="0.2">
      <c r="A157" s="106"/>
      <c r="B157" s="107"/>
      <c r="C157" s="228"/>
      <c r="D157" s="108"/>
      <c r="E157" s="109"/>
      <c r="F157" s="110"/>
      <c r="G157" s="110"/>
    </row>
    <row r="158" spans="1:7" x14ac:dyDescent="0.2">
      <c r="A158" s="106"/>
      <c r="B158" s="107"/>
      <c r="C158" s="228"/>
      <c r="D158" s="108"/>
      <c r="E158" s="109"/>
      <c r="F158" s="110"/>
      <c r="G158" s="110"/>
    </row>
    <row r="159" spans="1:7" x14ac:dyDescent="0.2">
      <c r="A159" s="106"/>
      <c r="B159" s="107"/>
      <c r="C159" s="228"/>
      <c r="D159" s="108"/>
      <c r="E159" s="109"/>
      <c r="F159" s="110"/>
      <c r="G159" s="110"/>
    </row>
    <row r="160" spans="1:7" x14ac:dyDescent="0.2">
      <c r="A160" s="106"/>
      <c r="B160" s="107"/>
      <c r="C160" s="228"/>
      <c r="D160" s="108"/>
      <c r="E160" s="109"/>
      <c r="F160" s="110"/>
      <c r="G160" s="110"/>
    </row>
    <row r="161" spans="1:7" x14ac:dyDescent="0.2">
      <c r="A161" s="106"/>
      <c r="B161" s="107"/>
      <c r="C161" s="228"/>
      <c r="D161" s="108"/>
      <c r="E161" s="109"/>
      <c r="F161" s="110"/>
      <c r="G161" s="110"/>
    </row>
    <row r="162" spans="1:7" x14ac:dyDescent="0.2">
      <c r="A162" s="106"/>
      <c r="B162" s="107"/>
      <c r="C162" s="228"/>
      <c r="D162" s="108"/>
      <c r="E162" s="109"/>
      <c r="F162" s="110"/>
      <c r="G162" s="110"/>
    </row>
    <row r="163" spans="1:7" x14ac:dyDescent="0.2">
      <c r="A163" s="106"/>
      <c r="B163" s="107"/>
      <c r="C163" s="228"/>
      <c r="D163" s="108"/>
      <c r="E163" s="109"/>
      <c r="F163" s="110"/>
      <c r="G163" s="110"/>
    </row>
    <row r="164" spans="1:7" x14ac:dyDescent="0.2">
      <c r="A164" s="106"/>
      <c r="B164" s="107"/>
      <c r="C164" s="228"/>
      <c r="D164" s="108"/>
      <c r="E164" s="109"/>
      <c r="F164" s="110"/>
      <c r="G164" s="110"/>
    </row>
    <row r="165" spans="1:7" x14ac:dyDescent="0.2">
      <c r="A165" s="106"/>
      <c r="B165" s="107"/>
      <c r="C165" s="228"/>
      <c r="D165" s="108"/>
      <c r="E165" s="109"/>
      <c r="F165" s="110"/>
      <c r="G165" s="110"/>
    </row>
    <row r="166" spans="1:7" x14ac:dyDescent="0.2">
      <c r="A166" s="106"/>
      <c r="B166" s="107"/>
      <c r="C166" s="228"/>
      <c r="D166" s="108"/>
      <c r="E166" s="109"/>
      <c r="F166" s="110"/>
      <c r="G166" s="110"/>
    </row>
    <row r="167" spans="1:7" x14ac:dyDescent="0.2">
      <c r="A167" s="106"/>
      <c r="B167" s="107"/>
      <c r="C167" s="228"/>
      <c r="D167" s="108"/>
      <c r="E167" s="109"/>
      <c r="F167" s="110"/>
      <c r="G167" s="110"/>
    </row>
    <row r="168" spans="1:7" x14ac:dyDescent="0.2">
      <c r="A168" s="106"/>
      <c r="B168" s="107"/>
      <c r="C168" s="228"/>
      <c r="D168" s="108"/>
      <c r="E168" s="109"/>
      <c r="F168" s="110"/>
      <c r="G168" s="110"/>
    </row>
    <row r="169" spans="1:7" x14ac:dyDescent="0.2">
      <c r="A169" s="106"/>
      <c r="B169" s="107"/>
      <c r="C169" s="228"/>
      <c r="D169" s="108"/>
      <c r="E169" s="109"/>
      <c r="F169" s="110"/>
      <c r="G169" s="110"/>
    </row>
    <row r="170" spans="1:7" x14ac:dyDescent="0.2">
      <c r="A170" s="106"/>
      <c r="B170" s="107"/>
      <c r="C170" s="228"/>
      <c r="D170" s="108"/>
      <c r="E170" s="109"/>
      <c r="F170" s="110"/>
      <c r="G170" s="110"/>
    </row>
    <row r="171" spans="1:7" x14ac:dyDescent="0.2">
      <c r="A171" s="106"/>
      <c r="B171" s="107"/>
      <c r="C171" s="228"/>
      <c r="D171" s="108"/>
      <c r="E171" s="109"/>
      <c r="F171" s="110"/>
      <c r="G171" s="110"/>
    </row>
    <row r="172" spans="1:7" x14ac:dyDescent="0.2">
      <c r="A172" s="106"/>
      <c r="B172" s="107"/>
      <c r="C172" s="228"/>
      <c r="D172" s="108"/>
      <c r="E172" s="109"/>
      <c r="F172" s="110"/>
      <c r="G172" s="110"/>
    </row>
    <row r="173" spans="1:7" x14ac:dyDescent="0.2">
      <c r="A173" s="106"/>
      <c r="B173" s="107"/>
      <c r="C173" s="228"/>
      <c r="D173" s="108"/>
      <c r="E173" s="109"/>
      <c r="F173" s="110"/>
      <c r="G173" s="110"/>
    </row>
    <row r="174" spans="1:7" x14ac:dyDescent="0.2">
      <c r="A174" s="106"/>
      <c r="B174" s="107"/>
      <c r="C174" s="228"/>
      <c r="D174" s="108"/>
      <c r="E174" s="109"/>
      <c r="F174" s="110"/>
      <c r="G174" s="110"/>
    </row>
    <row r="175" spans="1:7" x14ac:dyDescent="0.2">
      <c r="A175" s="106"/>
      <c r="B175" s="107"/>
      <c r="C175" s="228"/>
      <c r="D175" s="108"/>
      <c r="E175" s="109"/>
      <c r="F175" s="110"/>
      <c r="G175" s="110"/>
    </row>
    <row r="176" spans="1:7" x14ac:dyDescent="0.2">
      <c r="A176" s="106"/>
      <c r="B176" s="107"/>
      <c r="C176" s="228"/>
      <c r="D176" s="108"/>
      <c r="E176" s="109"/>
      <c r="F176" s="110"/>
      <c r="G176" s="110"/>
    </row>
    <row r="177" spans="1:7" x14ac:dyDescent="0.2">
      <c r="A177" s="106"/>
      <c r="B177" s="107"/>
      <c r="C177" s="228"/>
      <c r="D177" s="108"/>
      <c r="E177" s="109"/>
      <c r="F177" s="110"/>
      <c r="G177" s="110"/>
    </row>
    <row r="178" spans="1:7" x14ac:dyDescent="0.2">
      <c r="A178" s="106"/>
      <c r="B178" s="107"/>
      <c r="C178" s="228"/>
      <c r="D178" s="108"/>
      <c r="E178" s="109"/>
      <c r="F178" s="110"/>
      <c r="G178" s="110"/>
    </row>
    <row r="179" spans="1:7" x14ac:dyDescent="0.2">
      <c r="A179" s="106"/>
      <c r="B179" s="107"/>
      <c r="C179" s="228"/>
      <c r="D179" s="108"/>
      <c r="E179" s="109"/>
      <c r="F179" s="110"/>
      <c r="G179" s="110"/>
    </row>
    <row r="180" spans="1:7" x14ac:dyDescent="0.2">
      <c r="A180" s="106"/>
      <c r="B180" s="107"/>
      <c r="C180" s="228"/>
      <c r="D180" s="108"/>
      <c r="E180" s="109"/>
      <c r="F180" s="110"/>
      <c r="G180" s="110"/>
    </row>
    <row r="181" spans="1:7" x14ac:dyDescent="0.2">
      <c r="A181" s="106"/>
      <c r="B181" s="107"/>
      <c r="C181" s="228"/>
      <c r="D181" s="108"/>
      <c r="E181" s="109"/>
      <c r="F181" s="110"/>
      <c r="G181" s="110"/>
    </row>
    <row r="182" spans="1:7" x14ac:dyDescent="0.2">
      <c r="A182" s="106"/>
      <c r="B182" s="107"/>
      <c r="C182" s="228"/>
      <c r="D182" s="108"/>
      <c r="E182" s="109"/>
      <c r="F182" s="110"/>
      <c r="G182" s="110"/>
    </row>
    <row r="183" spans="1:7" x14ac:dyDescent="0.2">
      <c r="A183" s="106"/>
      <c r="B183" s="107"/>
      <c r="C183" s="228"/>
      <c r="D183" s="108"/>
      <c r="E183" s="109"/>
      <c r="F183" s="110"/>
      <c r="G183" s="110"/>
    </row>
    <row r="184" spans="1:7" x14ac:dyDescent="0.2">
      <c r="A184" s="106"/>
      <c r="B184" s="107"/>
      <c r="C184" s="228"/>
      <c r="D184" s="108"/>
      <c r="E184" s="109"/>
      <c r="F184" s="110"/>
      <c r="G184" s="110"/>
    </row>
    <row r="185" spans="1:7" x14ac:dyDescent="0.2">
      <c r="A185" s="106"/>
      <c r="B185" s="107"/>
      <c r="C185" s="228"/>
      <c r="D185" s="108"/>
      <c r="E185" s="109"/>
      <c r="F185" s="110"/>
      <c r="G185" s="110"/>
    </row>
    <row r="186" spans="1:7" x14ac:dyDescent="0.2">
      <c r="A186" s="106"/>
      <c r="B186" s="107"/>
      <c r="C186" s="228"/>
      <c r="D186" s="108"/>
      <c r="E186" s="109"/>
      <c r="F186" s="110"/>
      <c r="G186" s="110"/>
    </row>
    <row r="187" spans="1:7" x14ac:dyDescent="0.2">
      <c r="A187" s="106"/>
      <c r="B187" s="107"/>
      <c r="C187" s="228"/>
      <c r="D187" s="108"/>
      <c r="E187" s="109"/>
      <c r="F187" s="110"/>
      <c r="G187" s="110"/>
    </row>
    <row r="188" spans="1:7" x14ac:dyDescent="0.2">
      <c r="A188" s="106"/>
      <c r="B188" s="107"/>
      <c r="C188" s="228"/>
      <c r="D188" s="108"/>
      <c r="E188" s="109"/>
      <c r="F188" s="110"/>
      <c r="G188" s="110"/>
    </row>
    <row r="189" spans="1:7" x14ac:dyDescent="0.2">
      <c r="A189" s="106"/>
      <c r="B189" s="107"/>
      <c r="C189" s="228"/>
      <c r="D189" s="108"/>
      <c r="E189" s="109"/>
      <c r="F189" s="110"/>
      <c r="G189" s="110"/>
    </row>
    <row r="190" spans="1:7" x14ac:dyDescent="0.2">
      <c r="A190" s="106"/>
      <c r="B190" s="107"/>
      <c r="C190" s="228"/>
      <c r="D190" s="108"/>
      <c r="E190" s="109"/>
      <c r="F190" s="110"/>
      <c r="G190" s="110"/>
    </row>
    <row r="191" spans="1:7" x14ac:dyDescent="0.2">
      <c r="A191" s="106"/>
      <c r="B191" s="107"/>
      <c r="C191" s="228"/>
      <c r="D191" s="108"/>
      <c r="E191" s="109"/>
      <c r="F191" s="110"/>
      <c r="G191" s="110"/>
    </row>
    <row r="192" spans="1:7" x14ac:dyDescent="0.2">
      <c r="A192" s="106"/>
      <c r="B192" s="107"/>
      <c r="C192" s="228"/>
      <c r="D192" s="108"/>
      <c r="E192" s="109"/>
      <c r="F192" s="110"/>
      <c r="G192" s="110"/>
    </row>
    <row r="193" spans="1:7" x14ac:dyDescent="0.2">
      <c r="A193" s="106"/>
      <c r="B193" s="107"/>
      <c r="C193" s="228"/>
      <c r="D193" s="108"/>
      <c r="E193" s="109"/>
      <c r="F193" s="110"/>
      <c r="G193" s="110"/>
    </row>
    <row r="194" spans="1:7" x14ac:dyDescent="0.2">
      <c r="A194" s="106"/>
      <c r="B194" s="107"/>
      <c r="C194" s="228"/>
      <c r="D194" s="108"/>
      <c r="E194" s="109"/>
      <c r="F194" s="110"/>
      <c r="G194" s="110"/>
    </row>
    <row r="195" spans="1:7" x14ac:dyDescent="0.2">
      <c r="A195" s="106"/>
      <c r="B195" s="107"/>
      <c r="C195" s="228"/>
      <c r="D195" s="108"/>
      <c r="E195" s="109"/>
      <c r="F195" s="110"/>
      <c r="G195" s="110"/>
    </row>
    <row r="196" spans="1:7" x14ac:dyDescent="0.2">
      <c r="A196" s="106"/>
      <c r="B196" s="107"/>
      <c r="C196" s="228"/>
      <c r="D196" s="108"/>
      <c r="E196" s="109"/>
      <c r="F196" s="110"/>
      <c r="G196" s="110"/>
    </row>
    <row r="197" spans="1:7" x14ac:dyDescent="0.2">
      <c r="A197" s="106"/>
      <c r="B197" s="107"/>
      <c r="C197" s="228"/>
      <c r="D197" s="108"/>
      <c r="E197" s="109"/>
      <c r="F197" s="110"/>
      <c r="G197" s="110"/>
    </row>
    <row r="198" spans="1:7" x14ac:dyDescent="0.2">
      <c r="A198" s="106"/>
      <c r="B198" s="107"/>
      <c r="C198" s="228"/>
      <c r="D198" s="108"/>
      <c r="E198" s="109"/>
      <c r="F198" s="110"/>
      <c r="G198" s="110"/>
    </row>
    <row r="199" spans="1:7" x14ac:dyDescent="0.2">
      <c r="A199" s="106"/>
      <c r="B199" s="107"/>
      <c r="C199" s="228"/>
      <c r="D199" s="108"/>
      <c r="E199" s="109"/>
      <c r="F199" s="110"/>
      <c r="G199" s="110"/>
    </row>
    <row r="200" spans="1:7" x14ac:dyDescent="0.2">
      <c r="A200" s="106"/>
      <c r="B200" s="107"/>
      <c r="C200" s="228"/>
      <c r="D200" s="108"/>
      <c r="E200" s="109"/>
      <c r="F200" s="110"/>
      <c r="G200" s="110"/>
    </row>
    <row r="201" spans="1:7" x14ac:dyDescent="0.2">
      <c r="A201" s="106"/>
      <c r="B201" s="107"/>
      <c r="C201" s="228"/>
      <c r="D201" s="108"/>
      <c r="E201" s="109"/>
      <c r="F201" s="110"/>
      <c r="G201" s="110"/>
    </row>
    <row r="202" spans="1:7" x14ac:dyDescent="0.2">
      <c r="A202" s="106"/>
      <c r="B202" s="107"/>
      <c r="C202" s="228"/>
      <c r="D202" s="108"/>
      <c r="E202" s="109"/>
      <c r="F202" s="110"/>
      <c r="G202" s="110"/>
    </row>
    <row r="203" spans="1:7" x14ac:dyDescent="0.2">
      <c r="A203" s="106"/>
      <c r="B203" s="107"/>
      <c r="C203" s="228"/>
      <c r="D203" s="108"/>
      <c r="E203" s="109"/>
      <c r="F203" s="110"/>
      <c r="G203" s="110"/>
    </row>
    <row r="204" spans="1:7" x14ac:dyDescent="0.2">
      <c r="A204" s="106"/>
      <c r="B204" s="107"/>
      <c r="C204" s="228"/>
      <c r="D204" s="108"/>
      <c r="E204" s="109"/>
      <c r="F204" s="110"/>
      <c r="G204" s="110"/>
    </row>
    <row r="205" spans="1:7" x14ac:dyDescent="0.2">
      <c r="A205" s="106"/>
      <c r="B205" s="107"/>
      <c r="C205" s="228"/>
      <c r="D205" s="108"/>
      <c r="E205" s="109"/>
      <c r="F205" s="110"/>
      <c r="G205" s="110"/>
    </row>
    <row r="206" spans="1:7" x14ac:dyDescent="0.2">
      <c r="A206" s="106"/>
      <c r="B206" s="107"/>
      <c r="C206" s="228"/>
      <c r="D206" s="108"/>
      <c r="E206" s="109"/>
      <c r="F206" s="110"/>
      <c r="G206" s="110"/>
    </row>
    <row r="207" spans="1:7" x14ac:dyDescent="0.2">
      <c r="A207" s="106"/>
      <c r="B207" s="107"/>
      <c r="C207" s="228"/>
      <c r="D207" s="108"/>
      <c r="E207" s="109"/>
      <c r="F207" s="110"/>
      <c r="G207" s="110"/>
    </row>
    <row r="208" spans="1:7" x14ac:dyDescent="0.2">
      <c r="A208" s="106"/>
      <c r="B208" s="107"/>
      <c r="C208" s="228"/>
      <c r="D208" s="108"/>
      <c r="E208" s="109"/>
      <c r="F208" s="110"/>
      <c r="G208" s="110"/>
    </row>
    <row r="209" spans="1:7" x14ac:dyDescent="0.2">
      <c r="A209" s="106"/>
      <c r="B209" s="107"/>
      <c r="C209" s="228"/>
      <c r="D209" s="108"/>
      <c r="E209" s="109"/>
      <c r="F209" s="110"/>
      <c r="G209" s="110"/>
    </row>
    <row r="210" spans="1:7" x14ac:dyDescent="0.2">
      <c r="A210" s="106"/>
      <c r="B210" s="107"/>
      <c r="C210" s="228"/>
      <c r="D210" s="108"/>
      <c r="E210" s="109"/>
      <c r="F210" s="110"/>
      <c r="G210" s="110"/>
    </row>
    <row r="211" spans="1:7" x14ac:dyDescent="0.2">
      <c r="A211" s="106"/>
      <c r="B211" s="107"/>
      <c r="C211" s="228"/>
      <c r="D211" s="108"/>
      <c r="E211" s="109"/>
      <c r="F211" s="110"/>
      <c r="G211" s="110"/>
    </row>
    <row r="212" spans="1:7" x14ac:dyDescent="0.2">
      <c r="A212" s="106"/>
      <c r="B212" s="107"/>
      <c r="C212" s="228"/>
      <c r="D212" s="108"/>
      <c r="E212" s="109"/>
      <c r="F212" s="110"/>
      <c r="G212" s="110"/>
    </row>
    <row r="213" spans="1:7" x14ac:dyDescent="0.2">
      <c r="A213" s="106"/>
      <c r="B213" s="107"/>
      <c r="C213" s="228"/>
      <c r="D213" s="108"/>
      <c r="E213" s="109"/>
      <c r="F213" s="110"/>
      <c r="G213" s="110"/>
    </row>
    <row r="214" spans="1:7" x14ac:dyDescent="0.2">
      <c r="A214" s="106"/>
      <c r="B214" s="107"/>
      <c r="C214" s="228"/>
      <c r="D214" s="108"/>
      <c r="E214" s="109"/>
      <c r="F214" s="110"/>
      <c r="G214" s="110"/>
    </row>
    <row r="215" spans="1:7" x14ac:dyDescent="0.2">
      <c r="A215" s="106"/>
      <c r="B215" s="107"/>
      <c r="C215" s="228"/>
      <c r="D215" s="108"/>
      <c r="E215" s="109"/>
      <c r="F215" s="110"/>
      <c r="G215" s="110"/>
    </row>
    <row r="216" spans="1:7" x14ac:dyDescent="0.2">
      <c r="A216" s="106"/>
      <c r="B216" s="107"/>
      <c r="C216" s="228"/>
      <c r="D216" s="108"/>
      <c r="E216" s="109"/>
      <c r="F216" s="110"/>
      <c r="G216" s="110"/>
    </row>
    <row r="217" spans="1:7" x14ac:dyDescent="0.2">
      <c r="A217" s="106"/>
      <c r="B217" s="107"/>
      <c r="C217" s="228"/>
      <c r="D217" s="108"/>
      <c r="E217" s="109"/>
      <c r="F217" s="110"/>
      <c r="G217" s="110"/>
    </row>
    <row r="218" spans="1:7" x14ac:dyDescent="0.2">
      <c r="A218" s="106"/>
      <c r="B218" s="107"/>
      <c r="C218" s="228"/>
      <c r="D218" s="108"/>
      <c r="E218" s="109"/>
      <c r="F218" s="110"/>
      <c r="G218" s="110"/>
    </row>
    <row r="219" spans="1:7" x14ac:dyDescent="0.2">
      <c r="A219" s="106"/>
      <c r="B219" s="107"/>
      <c r="C219" s="228"/>
      <c r="D219" s="108"/>
      <c r="E219" s="109"/>
      <c r="F219" s="110"/>
      <c r="G219" s="110"/>
    </row>
    <row r="220" spans="1:7" x14ac:dyDescent="0.2">
      <c r="A220" s="106"/>
      <c r="B220" s="107"/>
      <c r="C220" s="228"/>
      <c r="D220" s="108"/>
      <c r="E220" s="109"/>
      <c r="F220" s="110"/>
      <c r="G220" s="110"/>
    </row>
    <row r="221" spans="1:7" x14ac:dyDescent="0.2">
      <c r="A221" s="106"/>
      <c r="B221" s="107"/>
      <c r="C221" s="228"/>
      <c r="D221" s="108"/>
      <c r="E221" s="109"/>
      <c r="F221" s="110"/>
      <c r="G221" s="110"/>
    </row>
    <row r="222" spans="1:7" x14ac:dyDescent="0.2">
      <c r="A222" s="106"/>
      <c r="B222" s="107"/>
      <c r="C222" s="228"/>
      <c r="D222" s="108"/>
      <c r="E222" s="109"/>
      <c r="F222" s="110"/>
      <c r="G222" s="110"/>
    </row>
    <row r="223" spans="1:7" x14ac:dyDescent="0.2">
      <c r="A223" s="106"/>
      <c r="B223" s="107"/>
      <c r="C223" s="228"/>
      <c r="D223" s="108"/>
      <c r="E223" s="109"/>
      <c r="F223" s="110"/>
      <c r="G223" s="110"/>
    </row>
    <row r="224" spans="1:7" x14ac:dyDescent="0.2">
      <c r="A224" s="106"/>
      <c r="B224" s="107"/>
      <c r="C224" s="228"/>
      <c r="D224" s="108"/>
      <c r="E224" s="109"/>
      <c r="F224" s="110"/>
      <c r="G224" s="110"/>
    </row>
    <row r="225" spans="1:7" x14ac:dyDescent="0.2">
      <c r="A225" s="106"/>
      <c r="B225" s="107"/>
      <c r="C225" s="228"/>
      <c r="D225" s="108"/>
      <c r="E225" s="109"/>
      <c r="F225" s="110"/>
      <c r="G225" s="110"/>
    </row>
    <row r="226" spans="1:7" x14ac:dyDescent="0.2">
      <c r="A226" s="106"/>
      <c r="B226" s="107"/>
      <c r="C226" s="228"/>
      <c r="D226" s="108"/>
      <c r="E226" s="109"/>
      <c r="F226" s="110"/>
      <c r="G226" s="110"/>
    </row>
    <row r="227" spans="1:7" x14ac:dyDescent="0.2">
      <c r="A227" s="106"/>
      <c r="B227" s="107"/>
      <c r="C227" s="228"/>
      <c r="D227" s="108"/>
      <c r="E227" s="109"/>
      <c r="F227" s="110"/>
      <c r="G227" s="110"/>
    </row>
    <row r="228" spans="1:7" x14ac:dyDescent="0.2">
      <c r="A228" s="106"/>
      <c r="B228" s="107"/>
      <c r="C228" s="228"/>
      <c r="D228" s="108"/>
      <c r="E228" s="109"/>
      <c r="F228" s="110"/>
      <c r="G228" s="110"/>
    </row>
    <row r="229" spans="1:7" x14ac:dyDescent="0.2">
      <c r="A229" s="106"/>
      <c r="B229" s="107"/>
      <c r="C229" s="228"/>
      <c r="D229" s="108"/>
      <c r="E229" s="109"/>
      <c r="F229" s="110"/>
      <c r="G229" s="110"/>
    </row>
    <row r="230" spans="1:7" x14ac:dyDescent="0.2">
      <c r="A230" s="106"/>
      <c r="B230" s="107"/>
      <c r="C230" s="228"/>
      <c r="D230" s="108"/>
      <c r="E230" s="109"/>
      <c r="F230" s="110"/>
      <c r="G230" s="110"/>
    </row>
    <row r="231" spans="1:7" x14ac:dyDescent="0.2">
      <c r="A231" s="106"/>
      <c r="B231" s="107"/>
      <c r="C231" s="228"/>
      <c r="D231" s="108"/>
      <c r="E231" s="109"/>
      <c r="F231" s="110"/>
      <c r="G231" s="110"/>
    </row>
    <row r="232" spans="1:7" x14ac:dyDescent="0.2">
      <c r="A232" s="106"/>
      <c r="B232" s="107"/>
      <c r="C232" s="228"/>
      <c r="D232" s="108"/>
      <c r="E232" s="109"/>
      <c r="F232" s="110"/>
      <c r="G232" s="110"/>
    </row>
    <row r="233" spans="1:7" x14ac:dyDescent="0.2">
      <c r="A233" s="106"/>
      <c r="B233" s="107"/>
      <c r="C233" s="228"/>
      <c r="D233" s="108"/>
      <c r="E233" s="109"/>
      <c r="F233" s="110"/>
      <c r="G233" s="110"/>
    </row>
    <row r="234" spans="1:7" x14ac:dyDescent="0.2">
      <c r="A234" s="106"/>
      <c r="B234" s="107"/>
      <c r="C234" s="228"/>
      <c r="D234" s="108"/>
      <c r="E234" s="109"/>
      <c r="F234" s="110"/>
      <c r="G234" s="110"/>
    </row>
    <row r="235" spans="1:7" x14ac:dyDescent="0.2">
      <c r="A235" s="106"/>
      <c r="B235" s="107"/>
      <c r="C235" s="228"/>
      <c r="D235" s="108"/>
      <c r="E235" s="109"/>
      <c r="F235" s="110"/>
      <c r="G235" s="110"/>
    </row>
    <row r="236" spans="1:7" x14ac:dyDescent="0.2">
      <c r="A236" s="106"/>
      <c r="B236" s="107"/>
      <c r="C236" s="228"/>
      <c r="D236" s="108"/>
      <c r="E236" s="109"/>
      <c r="F236" s="110"/>
      <c r="G236" s="110"/>
    </row>
    <row r="237" spans="1:7" x14ac:dyDescent="0.2">
      <c r="A237" s="106"/>
      <c r="B237" s="107"/>
      <c r="C237" s="228"/>
      <c r="D237" s="108"/>
      <c r="E237" s="109"/>
      <c r="F237" s="110"/>
      <c r="G237" s="110"/>
    </row>
    <row r="238" spans="1:7" x14ac:dyDescent="0.2">
      <c r="A238" s="106"/>
      <c r="B238" s="107"/>
      <c r="C238" s="228"/>
      <c r="D238" s="108"/>
      <c r="E238" s="109"/>
      <c r="F238" s="110"/>
      <c r="G238" s="110"/>
    </row>
    <row r="239" spans="1:7" x14ac:dyDescent="0.2">
      <c r="A239" s="106"/>
      <c r="B239" s="107"/>
      <c r="C239" s="228"/>
      <c r="D239" s="108"/>
      <c r="E239" s="109"/>
      <c r="F239" s="110"/>
      <c r="G239" s="110"/>
    </row>
    <row r="240" spans="1:7" x14ac:dyDescent="0.2">
      <c r="A240" s="106"/>
      <c r="B240" s="107"/>
      <c r="C240" s="228"/>
      <c r="D240" s="108"/>
      <c r="E240" s="109"/>
      <c r="F240" s="110"/>
      <c r="G240" s="110"/>
    </row>
    <row r="241" spans="1:7" x14ac:dyDescent="0.2">
      <c r="A241" s="106"/>
      <c r="B241" s="107"/>
      <c r="C241" s="228"/>
      <c r="D241" s="108"/>
      <c r="E241" s="109"/>
      <c r="F241" s="110"/>
      <c r="G241" s="110"/>
    </row>
    <row r="242" spans="1:7" x14ac:dyDescent="0.2">
      <c r="A242" s="106"/>
      <c r="B242" s="107"/>
      <c r="C242" s="228"/>
      <c r="D242" s="108"/>
      <c r="E242" s="109"/>
      <c r="F242" s="110"/>
      <c r="G242" s="110"/>
    </row>
    <row r="243" spans="1:7" x14ac:dyDescent="0.2">
      <c r="A243" s="106"/>
      <c r="B243" s="107"/>
      <c r="C243" s="228"/>
      <c r="D243" s="108"/>
      <c r="E243" s="109"/>
      <c r="F243" s="110"/>
      <c r="G243" s="110"/>
    </row>
    <row r="244" spans="1:7" x14ac:dyDescent="0.2">
      <c r="A244" s="106"/>
      <c r="B244" s="107"/>
      <c r="C244" s="228"/>
      <c r="D244" s="108"/>
      <c r="E244" s="109"/>
      <c r="F244" s="110"/>
      <c r="G244" s="110"/>
    </row>
    <row r="245" spans="1:7" x14ac:dyDescent="0.2">
      <c r="A245" s="106"/>
      <c r="B245" s="107"/>
      <c r="C245" s="228"/>
      <c r="D245" s="108"/>
      <c r="E245" s="109"/>
      <c r="F245" s="110"/>
      <c r="G245" s="110"/>
    </row>
    <row r="246" spans="1:7" x14ac:dyDescent="0.2">
      <c r="A246" s="106"/>
      <c r="B246" s="107"/>
      <c r="C246" s="228"/>
      <c r="D246" s="108"/>
      <c r="E246" s="109"/>
      <c r="F246" s="110"/>
      <c r="G246" s="110"/>
    </row>
    <row r="247" spans="1:7" x14ac:dyDescent="0.2">
      <c r="A247" s="106"/>
      <c r="B247" s="107"/>
      <c r="C247" s="228"/>
      <c r="D247" s="108"/>
      <c r="E247" s="109"/>
      <c r="F247" s="110"/>
      <c r="G247" s="110"/>
    </row>
    <row r="248" spans="1:7" x14ac:dyDescent="0.2">
      <c r="A248" s="106"/>
      <c r="B248" s="107"/>
      <c r="C248" s="228"/>
      <c r="D248" s="108"/>
      <c r="E248" s="109"/>
      <c r="F248" s="110"/>
      <c r="G248" s="110"/>
    </row>
    <row r="249" spans="1:7" x14ac:dyDescent="0.2">
      <c r="A249" s="106"/>
      <c r="B249" s="107"/>
      <c r="C249" s="228"/>
      <c r="D249" s="108"/>
      <c r="E249" s="109"/>
      <c r="F249" s="110"/>
      <c r="G249" s="110"/>
    </row>
    <row r="250" spans="1:7" x14ac:dyDescent="0.2">
      <c r="A250" s="106"/>
      <c r="B250" s="107"/>
      <c r="C250" s="228"/>
      <c r="D250" s="108"/>
      <c r="E250" s="109"/>
      <c r="F250" s="110"/>
      <c r="G250" s="110"/>
    </row>
    <row r="251" spans="1:7" x14ac:dyDescent="0.2">
      <c r="A251" s="106"/>
      <c r="B251" s="107"/>
      <c r="C251" s="228"/>
      <c r="D251" s="108"/>
      <c r="E251" s="109"/>
      <c r="F251" s="110"/>
      <c r="G251" s="110"/>
    </row>
    <row r="252" spans="1:7" x14ac:dyDescent="0.2">
      <c r="A252" s="106"/>
      <c r="B252" s="107"/>
      <c r="C252" s="228"/>
      <c r="D252" s="108"/>
      <c r="E252" s="109"/>
      <c r="F252" s="110"/>
      <c r="G252" s="110"/>
    </row>
    <row r="253" spans="1:7" x14ac:dyDescent="0.2">
      <c r="A253" s="106"/>
      <c r="B253" s="107"/>
      <c r="C253" s="228"/>
      <c r="D253" s="108"/>
      <c r="E253" s="109"/>
      <c r="F253" s="110"/>
      <c r="G253" s="110"/>
    </row>
    <row r="254" spans="1:7" x14ac:dyDescent="0.2">
      <c r="A254" s="106"/>
      <c r="B254" s="107"/>
      <c r="C254" s="228"/>
      <c r="D254" s="108"/>
      <c r="E254" s="109"/>
      <c r="F254" s="110"/>
      <c r="G254" s="110"/>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70" zoomScaleNormal="70" zoomScaleSheetLayoutView="100" workbookViewId="0">
      <selection activeCell="A6" sqref="A6:XFD10"/>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25</v>
      </c>
      <c r="B1" s="3"/>
      <c r="D1" s="3"/>
      <c r="E1" s="3"/>
      <c r="F1" s="3"/>
      <c r="G1" s="9"/>
      <c r="H1" s="4"/>
      <c r="I1" s="4"/>
    </row>
    <row r="2" spans="1:12" s="2" customFormat="1" ht="27" customHeight="1" x14ac:dyDescent="0.2">
      <c r="A2" s="249" t="str">
        <f>Overview!B4&amp; " - Effective from "&amp;Overview!D4&amp;" - "&amp;Overview!E4&amp;" LV and HV tariffs"</f>
        <v>Fulcrum Electricity Assets Ltd - Effective from 1 April 2022 - Final LV and HV tariffs</v>
      </c>
      <c r="B2" s="249"/>
      <c r="C2" s="249"/>
      <c r="D2" s="249"/>
      <c r="E2" s="249"/>
      <c r="F2" s="249"/>
      <c r="G2" s="249"/>
      <c r="H2" s="249"/>
      <c r="I2" s="249"/>
      <c r="J2" s="249"/>
      <c r="K2" s="4"/>
      <c r="L2" s="4"/>
    </row>
    <row r="3" spans="1:12" s="2" customFormat="1" ht="27" customHeight="1" x14ac:dyDescent="0.2">
      <c r="A3" s="271" t="s">
        <v>162</v>
      </c>
      <c r="B3" s="271"/>
      <c r="C3" s="271"/>
      <c r="D3" s="271"/>
      <c r="E3" s="271"/>
      <c r="F3" s="271"/>
      <c r="G3" s="271"/>
      <c r="H3" s="271"/>
      <c r="I3" s="271"/>
      <c r="J3" s="271"/>
      <c r="K3" s="4"/>
      <c r="L3" s="4"/>
    </row>
    <row r="4" spans="1:12" s="2" customFormat="1" ht="71.25" customHeight="1" x14ac:dyDescent="0.2">
      <c r="A4" s="17"/>
      <c r="B4" s="30" t="s">
        <v>0</v>
      </c>
      <c r="C4" s="16" t="s">
        <v>30</v>
      </c>
      <c r="D4" s="59" t="s">
        <v>163</v>
      </c>
      <c r="E4" s="59" t="s">
        <v>165</v>
      </c>
      <c r="F4" s="59" t="s">
        <v>164</v>
      </c>
      <c r="G4" s="162" t="s">
        <v>31</v>
      </c>
      <c r="H4" s="16"/>
      <c r="I4" s="16"/>
      <c r="J4" s="16"/>
      <c r="K4" s="4"/>
      <c r="L4" s="4"/>
    </row>
    <row r="5" spans="1:12" s="2" customFormat="1" ht="14.25" x14ac:dyDescent="0.2">
      <c r="A5" s="18"/>
      <c r="B5" s="29"/>
      <c r="C5" s="229"/>
      <c r="D5" s="20"/>
      <c r="E5" s="20"/>
      <c r="F5" s="20"/>
      <c r="G5" s="28"/>
      <c r="H5" s="28"/>
      <c r="I5" s="28"/>
      <c r="J5" s="28"/>
      <c r="K5" s="4"/>
      <c r="L5" s="4"/>
    </row>
    <row r="6" spans="1:12" s="2" customFormat="1" ht="32.25" customHeight="1" x14ac:dyDescent="0.2">
      <c r="A6" s="18"/>
      <c r="B6" s="29"/>
      <c r="C6" s="19"/>
      <c r="D6" s="20"/>
      <c r="E6" s="20"/>
      <c r="F6" s="20"/>
      <c r="G6" s="21"/>
      <c r="H6" s="28"/>
      <c r="I6" s="28"/>
      <c r="J6" s="28"/>
      <c r="K6" s="4"/>
      <c r="L6" s="4"/>
    </row>
    <row r="7" spans="1:12" s="2" customFormat="1" ht="32.25" customHeight="1" x14ac:dyDescent="0.2">
      <c r="A7" s="18"/>
      <c r="B7" s="29"/>
      <c r="C7" s="19"/>
      <c r="D7" s="20"/>
      <c r="E7" s="20"/>
      <c r="F7" s="20"/>
      <c r="G7" s="21"/>
      <c r="H7" s="28"/>
      <c r="I7" s="28"/>
      <c r="J7" s="28"/>
      <c r="K7" s="4"/>
      <c r="L7" s="4"/>
    </row>
    <row r="8" spans="1:12" s="2" customFormat="1" ht="32.25" customHeight="1" x14ac:dyDescent="0.2">
      <c r="A8" s="18"/>
      <c r="B8" s="29"/>
      <c r="C8" s="19"/>
      <c r="D8" s="20"/>
      <c r="E8" s="20"/>
      <c r="F8" s="20"/>
      <c r="G8" s="21"/>
      <c r="H8" s="28"/>
      <c r="I8" s="28"/>
      <c r="J8" s="28"/>
      <c r="K8" s="4"/>
      <c r="L8" s="4"/>
    </row>
    <row r="9" spans="1:12" s="2" customFormat="1" ht="32.25" customHeight="1" x14ac:dyDescent="0.2">
      <c r="A9" s="18"/>
      <c r="B9" s="29"/>
      <c r="C9" s="19"/>
      <c r="D9" s="20"/>
      <c r="E9" s="20"/>
      <c r="F9" s="20"/>
      <c r="G9" s="21"/>
      <c r="H9" s="28"/>
      <c r="I9" s="28"/>
      <c r="J9" s="28"/>
      <c r="K9" s="4"/>
      <c r="L9" s="4"/>
    </row>
    <row r="10" spans="1:12" s="2" customFormat="1" ht="32.25" customHeight="1" x14ac:dyDescent="0.2">
      <c r="A10" s="18"/>
      <c r="B10" s="29"/>
      <c r="C10" s="19"/>
      <c r="D10" s="20"/>
      <c r="E10" s="20"/>
      <c r="F10" s="20"/>
      <c r="G10" s="21"/>
      <c r="H10" s="28"/>
      <c r="I10" s="28"/>
      <c r="J10" s="28"/>
      <c r="K10" s="4"/>
      <c r="L10" s="4"/>
    </row>
    <row r="11" spans="1:12" s="2" customFormat="1" ht="32.25" customHeight="1" x14ac:dyDescent="0.2">
      <c r="A11" s="18"/>
      <c r="B11" s="29"/>
      <c r="C11" s="229"/>
      <c r="D11" s="20"/>
      <c r="E11" s="20"/>
      <c r="F11" s="20"/>
      <c r="G11" s="28"/>
      <c r="H11" s="28"/>
      <c r="I11" s="28"/>
      <c r="J11" s="28"/>
      <c r="K11" s="4"/>
      <c r="L11" s="4"/>
    </row>
    <row r="12" spans="1:12" x14ac:dyDescent="0.2">
      <c r="A12" s="222" t="s">
        <v>2</v>
      </c>
      <c r="B12" s="272" t="s">
        <v>894</v>
      </c>
      <c r="C12" s="272"/>
      <c r="D12" s="272"/>
      <c r="E12" s="272"/>
      <c r="F12" s="272"/>
      <c r="G12" s="272"/>
      <c r="H12" s="273"/>
      <c r="I12" s="273"/>
      <c r="J12" s="273"/>
    </row>
    <row r="13" spans="1:12" x14ac:dyDescent="0.2">
      <c r="A13" s="54"/>
      <c r="B13" s="54"/>
      <c r="C13" s="54"/>
      <c r="D13" s="54"/>
      <c r="E13" s="54"/>
      <c r="F13" s="54"/>
      <c r="G13" s="54"/>
      <c r="H13" s="54"/>
      <c r="I13" s="54"/>
      <c r="J13" s="54"/>
    </row>
    <row r="14" spans="1:12" x14ac:dyDescent="0.2">
      <c r="A14" s="54"/>
      <c r="B14" s="54"/>
      <c r="C14" s="54"/>
      <c r="D14" s="54"/>
      <c r="E14" s="54"/>
      <c r="F14" s="54"/>
      <c r="G14" s="54"/>
      <c r="H14" s="54"/>
      <c r="I14" s="54"/>
      <c r="J14" s="54"/>
    </row>
    <row r="15" spans="1:12" s="2" customFormat="1" ht="27" customHeight="1" x14ac:dyDescent="0.2">
      <c r="A15" s="271" t="s">
        <v>159</v>
      </c>
      <c r="B15" s="271"/>
      <c r="C15" s="271"/>
      <c r="D15" s="271"/>
      <c r="E15" s="271"/>
      <c r="F15" s="271"/>
      <c r="G15" s="271"/>
      <c r="H15" s="271"/>
      <c r="I15" s="271"/>
      <c r="J15" s="271"/>
      <c r="K15" s="4"/>
      <c r="L15" s="4"/>
    </row>
    <row r="16" spans="1:12" s="2" customFormat="1" ht="58.5" customHeight="1" x14ac:dyDescent="0.2">
      <c r="A16" s="17"/>
      <c r="B16" s="30" t="s">
        <v>0</v>
      </c>
      <c r="C16" s="16" t="s">
        <v>30</v>
      </c>
      <c r="D16" s="59" t="s">
        <v>163</v>
      </c>
      <c r="E16" s="59" t="s">
        <v>165</v>
      </c>
      <c r="F16" s="59" t="s">
        <v>164</v>
      </c>
      <c r="G16" s="143" t="s">
        <v>31</v>
      </c>
      <c r="H16" s="143" t="s">
        <v>32</v>
      </c>
      <c r="I16" s="30" t="s">
        <v>130</v>
      </c>
      <c r="J16" s="143" t="s">
        <v>39</v>
      </c>
      <c r="K16" s="4"/>
      <c r="L16" s="4"/>
    </row>
    <row r="17" spans="1:12" s="2" customFormat="1" ht="32.25" customHeight="1" x14ac:dyDescent="0.2">
      <c r="A17" s="18"/>
      <c r="B17" s="29"/>
      <c r="C17" s="19">
        <v>0</v>
      </c>
      <c r="D17" s="20"/>
      <c r="E17" s="20"/>
      <c r="F17" s="20"/>
      <c r="G17" s="21"/>
      <c r="H17" s="21"/>
      <c r="I17" s="21"/>
      <c r="J17" s="20"/>
      <c r="K17" s="4"/>
      <c r="L17" s="4"/>
    </row>
    <row r="18" spans="1:12" x14ac:dyDescent="0.2">
      <c r="A18" s="280" t="s">
        <v>2</v>
      </c>
      <c r="B18" s="278" t="s">
        <v>18</v>
      </c>
      <c r="C18" s="278"/>
      <c r="D18" s="278"/>
      <c r="E18" s="278"/>
      <c r="F18" s="278"/>
      <c r="G18" s="278"/>
      <c r="H18" s="279"/>
      <c r="I18" s="279"/>
      <c r="J18" s="279"/>
    </row>
    <row r="19" spans="1:12" ht="12.4" customHeight="1" x14ac:dyDescent="0.2">
      <c r="A19" s="280"/>
      <c r="B19" s="269" t="s">
        <v>895</v>
      </c>
      <c r="C19" s="269"/>
      <c r="D19" s="269"/>
      <c r="E19" s="269"/>
      <c r="F19" s="269"/>
      <c r="G19" s="269"/>
      <c r="H19" s="270"/>
      <c r="I19" s="270"/>
      <c r="J19" s="270"/>
    </row>
    <row r="20" spans="1:12" ht="17.649999999999999" customHeight="1" x14ac:dyDescent="0.2">
      <c r="A20" s="280"/>
      <c r="B20" s="269" t="s">
        <v>896</v>
      </c>
      <c r="C20" s="269"/>
      <c r="D20" s="269"/>
      <c r="E20" s="269"/>
      <c r="F20" s="269"/>
      <c r="G20" s="269"/>
      <c r="H20" s="270"/>
      <c r="I20" s="270"/>
      <c r="J20" s="270"/>
    </row>
    <row r="21" spans="1:12" ht="24.4" customHeight="1" x14ac:dyDescent="0.2">
      <c r="A21" s="281"/>
      <c r="B21" s="274" t="s">
        <v>897</v>
      </c>
      <c r="C21" s="275"/>
      <c r="D21" s="275"/>
      <c r="E21" s="275"/>
      <c r="F21" s="275"/>
      <c r="G21" s="275"/>
      <c r="H21" s="276"/>
      <c r="I21" s="276"/>
      <c r="J21" s="277"/>
    </row>
    <row r="22" spans="1:12" ht="12.4" customHeight="1" x14ac:dyDescent="0.2">
      <c r="A22" s="281"/>
      <c r="B22" s="269" t="s">
        <v>3</v>
      </c>
      <c r="C22" s="269"/>
      <c r="D22" s="269"/>
      <c r="E22" s="269"/>
      <c r="F22" s="269"/>
      <c r="G22" s="269"/>
      <c r="H22" s="270"/>
      <c r="I22" s="270"/>
      <c r="J22" s="27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4" zoomScale="55" zoomScaleNormal="55" zoomScaleSheetLayoutView="85" workbookViewId="0">
      <selection activeCell="D14" sqref="D14:J203"/>
    </sheetView>
  </sheetViews>
  <sheetFormatPr defaultColWidth="9.28515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28515625" style="2"/>
  </cols>
  <sheetData>
    <row r="1" spans="1:13" ht="27.75" customHeight="1" x14ac:dyDescent="0.2">
      <c r="A1" s="15" t="s">
        <v>25</v>
      </c>
      <c r="C1" s="3"/>
      <c r="D1" s="3"/>
      <c r="F1" s="4"/>
      <c r="G1" s="4"/>
      <c r="H1" s="4"/>
      <c r="I1" s="4"/>
      <c r="J1" s="2"/>
      <c r="K1" s="2"/>
    </row>
    <row r="2" spans="1:13" ht="31.5" customHeight="1" x14ac:dyDescent="0.2">
      <c r="A2" s="284" t="str">
        <f>Overview!B4&amp; " - Effective from "&amp;Overview!D4&amp;" - "&amp;Overview!E4&amp;" LDNO tariffs"</f>
        <v>Fulcrum Electricity Assets Ltd - Effective from 1 April 2022 - Final LDNO tariffs</v>
      </c>
      <c r="B2" s="284"/>
      <c r="C2" s="284"/>
      <c r="D2" s="284"/>
      <c r="E2" s="284"/>
      <c r="F2" s="284"/>
      <c r="G2" s="284"/>
      <c r="H2" s="284"/>
      <c r="I2" s="284"/>
      <c r="J2" s="284"/>
    </row>
    <row r="3" spans="1:13" ht="8.25" customHeight="1" x14ac:dyDescent="0.2">
      <c r="A3" s="94"/>
      <c r="B3" s="94"/>
      <c r="C3" s="94"/>
      <c r="D3" s="94"/>
      <c r="E3" s="94"/>
      <c r="F3" s="94"/>
      <c r="G3" s="94"/>
      <c r="H3" s="94"/>
      <c r="I3" s="94"/>
      <c r="J3" s="94"/>
    </row>
    <row r="4" spans="1:13" ht="27" customHeight="1" x14ac:dyDescent="0.2">
      <c r="A4" s="249" t="s">
        <v>160</v>
      </c>
      <c r="B4" s="249"/>
      <c r="C4" s="249"/>
      <c r="D4" s="249"/>
      <c r="E4" s="96"/>
      <c r="F4" s="249" t="s">
        <v>161</v>
      </c>
      <c r="G4" s="249"/>
      <c r="H4" s="249"/>
      <c r="I4" s="249"/>
      <c r="J4" s="249"/>
      <c r="L4" s="4"/>
    </row>
    <row r="5" spans="1:13" ht="32.25" customHeight="1" x14ac:dyDescent="0.2">
      <c r="A5" s="81" t="s">
        <v>18</v>
      </c>
      <c r="B5" s="86" t="s">
        <v>60</v>
      </c>
      <c r="C5" s="102" t="s">
        <v>61</v>
      </c>
      <c r="D5" s="83" t="s">
        <v>62</v>
      </c>
      <c r="E5" s="90"/>
      <c r="F5" s="252"/>
      <c r="G5" s="253"/>
      <c r="H5" s="87" t="s">
        <v>66</v>
      </c>
      <c r="I5" s="88" t="s">
        <v>67</v>
      </c>
      <c r="J5" s="83" t="s">
        <v>62</v>
      </c>
      <c r="K5" s="90"/>
      <c r="L5" s="4"/>
      <c r="M5" s="4"/>
    </row>
    <row r="6" spans="1:13" ht="56.25" customHeight="1" x14ac:dyDescent="0.2">
      <c r="A6" s="84" t="s">
        <v>63</v>
      </c>
      <c r="B6" s="89" t="s">
        <v>872</v>
      </c>
      <c r="C6" s="218"/>
      <c r="D6" s="218"/>
      <c r="E6" s="90"/>
      <c r="F6" s="254" t="s">
        <v>877</v>
      </c>
      <c r="G6" s="254"/>
      <c r="H6" s="218"/>
      <c r="I6" s="89" t="s">
        <v>879</v>
      </c>
      <c r="J6" s="148"/>
      <c r="K6" s="90"/>
      <c r="L6" s="4"/>
      <c r="M6" s="4"/>
    </row>
    <row r="7" spans="1:13" ht="56.25" customHeight="1" x14ac:dyDescent="0.2">
      <c r="A7" s="84" t="s">
        <v>63</v>
      </c>
      <c r="B7" s="218"/>
      <c r="C7" s="89" t="s">
        <v>873</v>
      </c>
      <c r="D7" s="218"/>
      <c r="E7" s="90"/>
      <c r="F7" s="254" t="s">
        <v>64</v>
      </c>
      <c r="G7" s="254"/>
      <c r="H7" s="25" t="s">
        <v>872</v>
      </c>
      <c r="I7" s="89" t="s">
        <v>873</v>
      </c>
      <c r="J7" s="148"/>
      <c r="K7" s="90"/>
      <c r="L7" s="4"/>
      <c r="M7" s="4"/>
    </row>
    <row r="8" spans="1:13" ht="55.5" customHeight="1" x14ac:dyDescent="0.2">
      <c r="A8" s="84" t="s">
        <v>63</v>
      </c>
      <c r="B8" s="218"/>
      <c r="C8" s="218"/>
      <c r="D8" s="89" t="s">
        <v>874</v>
      </c>
      <c r="E8" s="90"/>
      <c r="F8" s="254" t="s">
        <v>878</v>
      </c>
      <c r="G8" s="254"/>
      <c r="H8" s="148"/>
      <c r="I8" s="218"/>
      <c r="J8" s="89" t="s">
        <v>874</v>
      </c>
      <c r="K8" s="90"/>
      <c r="L8" s="4"/>
      <c r="M8" s="4"/>
    </row>
    <row r="9" spans="1:13" s="82" customFormat="1" ht="55.5" customHeight="1" x14ac:dyDescent="0.2">
      <c r="A9" s="84" t="s">
        <v>21</v>
      </c>
      <c r="B9" s="148"/>
      <c r="C9" s="89" t="s">
        <v>875</v>
      </c>
      <c r="D9" s="89" t="s">
        <v>876</v>
      </c>
      <c r="E9" s="95"/>
      <c r="F9" s="285" t="s">
        <v>21</v>
      </c>
      <c r="G9" s="286"/>
      <c r="H9" s="148"/>
      <c r="I9" s="89" t="s">
        <v>875</v>
      </c>
      <c r="J9" s="89" t="s">
        <v>876</v>
      </c>
      <c r="K9" s="90"/>
      <c r="L9" s="54"/>
      <c r="M9" s="54"/>
    </row>
    <row r="10" spans="1:13" ht="27.75" customHeight="1" x14ac:dyDescent="0.2">
      <c r="A10" s="85" t="s">
        <v>19</v>
      </c>
      <c r="B10" s="258" t="s">
        <v>20</v>
      </c>
      <c r="C10" s="259"/>
      <c r="D10" s="260"/>
      <c r="F10" s="282" t="s">
        <v>19</v>
      </c>
      <c r="G10" s="283"/>
      <c r="H10" s="258" t="s">
        <v>20</v>
      </c>
      <c r="I10" s="259"/>
      <c r="J10" s="260"/>
    </row>
    <row r="13" spans="1:13" ht="38.25" x14ac:dyDescent="0.2">
      <c r="A13" s="197" t="s">
        <v>129</v>
      </c>
      <c r="B13" s="197" t="s">
        <v>468</v>
      </c>
      <c r="C13" s="198" t="s">
        <v>30</v>
      </c>
      <c r="D13" s="59" t="s">
        <v>163</v>
      </c>
      <c r="E13" s="59" t="s">
        <v>165</v>
      </c>
      <c r="F13" s="59" t="s">
        <v>164</v>
      </c>
      <c r="G13" s="198" t="s">
        <v>31</v>
      </c>
      <c r="H13" s="198" t="s">
        <v>32</v>
      </c>
      <c r="I13" s="198" t="s">
        <v>130</v>
      </c>
      <c r="J13" s="198" t="s">
        <v>39</v>
      </c>
    </row>
    <row r="14" spans="1:13" ht="27.75" customHeight="1" x14ac:dyDescent="0.2">
      <c r="A14" s="192" t="s">
        <v>499</v>
      </c>
      <c r="B14" s="190" t="s">
        <v>931</v>
      </c>
      <c r="C14" s="193" t="s">
        <v>650</v>
      </c>
      <c r="D14" s="156">
        <v>6.1859999999999999</v>
      </c>
      <c r="E14" s="157">
        <v>1.286</v>
      </c>
      <c r="F14" s="158">
        <v>0.44800000000000001</v>
      </c>
      <c r="G14" s="194">
        <v>22.34</v>
      </c>
      <c r="H14" s="195"/>
      <c r="I14" s="199"/>
      <c r="J14" s="46"/>
    </row>
    <row r="15" spans="1:13" ht="27.75" customHeight="1" x14ac:dyDescent="0.2">
      <c r="A15" s="192" t="s">
        <v>500</v>
      </c>
      <c r="B15" s="44" t="s">
        <v>932</v>
      </c>
      <c r="C15" s="230">
        <v>2</v>
      </c>
      <c r="D15" s="156">
        <v>6.1859999999999999</v>
      </c>
      <c r="E15" s="157">
        <v>1.286</v>
      </c>
      <c r="F15" s="158">
        <v>0.44800000000000001</v>
      </c>
      <c r="G15" s="195"/>
      <c r="H15" s="195"/>
      <c r="I15" s="199"/>
      <c r="J15" s="46"/>
    </row>
    <row r="16" spans="1:13" ht="27.75" customHeight="1" x14ac:dyDescent="0.2">
      <c r="A16" s="192" t="s">
        <v>501</v>
      </c>
      <c r="B16" s="44" t="s">
        <v>933</v>
      </c>
      <c r="C16" s="193" t="s">
        <v>649</v>
      </c>
      <c r="D16" s="156">
        <v>7.0979999999999999</v>
      </c>
      <c r="E16" s="157">
        <v>1.476</v>
      </c>
      <c r="F16" s="158">
        <v>0.51400000000000001</v>
      </c>
      <c r="G16" s="194">
        <v>7.34</v>
      </c>
      <c r="H16" s="195"/>
      <c r="I16" s="199"/>
      <c r="J16" s="46"/>
    </row>
    <row r="17" spans="1:10" ht="27.75" customHeight="1" x14ac:dyDescent="0.2">
      <c r="A17" s="192" t="s">
        <v>502</v>
      </c>
      <c r="B17" s="44" t="s">
        <v>934</v>
      </c>
      <c r="C17" s="193" t="s">
        <v>649</v>
      </c>
      <c r="D17" s="156">
        <v>7.0979999999999999</v>
      </c>
      <c r="E17" s="157">
        <v>1.476</v>
      </c>
      <c r="F17" s="158">
        <v>0.51400000000000001</v>
      </c>
      <c r="G17" s="194">
        <v>9.4600000000000009</v>
      </c>
      <c r="H17" s="195"/>
      <c r="I17" s="199"/>
      <c r="J17" s="46"/>
    </row>
    <row r="18" spans="1:10" ht="27.75" customHeight="1" x14ac:dyDescent="0.2">
      <c r="A18" s="192" t="s">
        <v>503</v>
      </c>
      <c r="B18" s="44" t="s">
        <v>935</v>
      </c>
      <c r="C18" s="193" t="s">
        <v>649</v>
      </c>
      <c r="D18" s="156">
        <v>7.0979999999999999</v>
      </c>
      <c r="E18" s="157">
        <v>1.476</v>
      </c>
      <c r="F18" s="158">
        <v>0.51400000000000001</v>
      </c>
      <c r="G18" s="194">
        <v>19.91</v>
      </c>
      <c r="H18" s="195"/>
      <c r="I18" s="199"/>
      <c r="J18" s="46"/>
    </row>
    <row r="19" spans="1:10" ht="27.75" customHeight="1" x14ac:dyDescent="0.2">
      <c r="A19" s="192" t="s">
        <v>504</v>
      </c>
      <c r="B19" s="44" t="s">
        <v>936</v>
      </c>
      <c r="C19" s="193" t="s">
        <v>649</v>
      </c>
      <c r="D19" s="156">
        <v>7.0979999999999999</v>
      </c>
      <c r="E19" s="157">
        <v>1.476</v>
      </c>
      <c r="F19" s="158">
        <v>0.51400000000000001</v>
      </c>
      <c r="G19" s="194">
        <v>38.369999999999997</v>
      </c>
      <c r="H19" s="195"/>
      <c r="I19" s="199"/>
      <c r="J19" s="46"/>
    </row>
    <row r="20" spans="1:10" ht="27.75" customHeight="1" x14ac:dyDescent="0.2">
      <c r="A20" s="192" t="s">
        <v>505</v>
      </c>
      <c r="B20" s="44" t="s">
        <v>937</v>
      </c>
      <c r="C20" s="193" t="s">
        <v>649</v>
      </c>
      <c r="D20" s="156">
        <v>7.0979999999999999</v>
      </c>
      <c r="E20" s="157">
        <v>1.476</v>
      </c>
      <c r="F20" s="158">
        <v>0.51400000000000001</v>
      </c>
      <c r="G20" s="194">
        <v>108.86</v>
      </c>
      <c r="H20" s="195"/>
      <c r="I20" s="199"/>
      <c r="J20" s="46"/>
    </row>
    <row r="21" spans="1:10" ht="27.75" customHeight="1" x14ac:dyDescent="0.2">
      <c r="A21" s="192" t="s">
        <v>422</v>
      </c>
      <c r="B21" s="44" t="s">
        <v>938</v>
      </c>
      <c r="C21" s="230">
        <v>4</v>
      </c>
      <c r="D21" s="156">
        <v>7.0979999999999999</v>
      </c>
      <c r="E21" s="157">
        <v>1.476</v>
      </c>
      <c r="F21" s="158">
        <v>0.51400000000000001</v>
      </c>
      <c r="G21" s="195"/>
      <c r="H21" s="195"/>
      <c r="I21" s="199"/>
      <c r="J21" s="46"/>
    </row>
    <row r="22" spans="1:10" ht="27.75" customHeight="1" x14ac:dyDescent="0.2">
      <c r="A22" s="192" t="s">
        <v>506</v>
      </c>
      <c r="B22" s="44" t="s">
        <v>939</v>
      </c>
      <c r="C22" s="193">
        <v>0</v>
      </c>
      <c r="D22" s="156">
        <v>5.1159999999999997</v>
      </c>
      <c r="E22" s="157">
        <v>1.036</v>
      </c>
      <c r="F22" s="158">
        <v>0.36299999999999999</v>
      </c>
      <c r="G22" s="194">
        <v>19.21</v>
      </c>
      <c r="H22" s="194">
        <v>3.85</v>
      </c>
      <c r="I22" s="200">
        <v>6.73</v>
      </c>
      <c r="J22" s="45">
        <v>0.20499999999999999</v>
      </c>
    </row>
    <row r="23" spans="1:10" ht="27.75" customHeight="1" x14ac:dyDescent="0.2">
      <c r="A23" s="192" t="s">
        <v>507</v>
      </c>
      <c r="B23" s="44" t="s">
        <v>940</v>
      </c>
      <c r="C23" s="193">
        <v>0</v>
      </c>
      <c r="D23" s="156">
        <v>5.1159999999999997</v>
      </c>
      <c r="E23" s="157">
        <v>1.036</v>
      </c>
      <c r="F23" s="158">
        <v>0.36299999999999999</v>
      </c>
      <c r="G23" s="194">
        <v>178.94</v>
      </c>
      <c r="H23" s="194">
        <v>3.85</v>
      </c>
      <c r="I23" s="200">
        <v>6.73</v>
      </c>
      <c r="J23" s="45">
        <v>0.20499999999999999</v>
      </c>
    </row>
    <row r="24" spans="1:10" ht="27.75" customHeight="1" x14ac:dyDescent="0.2">
      <c r="A24" s="192" t="s">
        <v>508</v>
      </c>
      <c r="B24" s="44" t="s">
        <v>941</v>
      </c>
      <c r="C24" s="193">
        <v>0</v>
      </c>
      <c r="D24" s="156">
        <v>5.1159999999999997</v>
      </c>
      <c r="E24" s="157">
        <v>1.036</v>
      </c>
      <c r="F24" s="158">
        <v>0.36299999999999999</v>
      </c>
      <c r="G24" s="194">
        <v>319.99</v>
      </c>
      <c r="H24" s="194">
        <v>3.85</v>
      </c>
      <c r="I24" s="200">
        <v>6.73</v>
      </c>
      <c r="J24" s="45">
        <v>0.20499999999999999</v>
      </c>
    </row>
    <row r="25" spans="1:10" ht="27.75" customHeight="1" x14ac:dyDescent="0.2">
      <c r="A25" s="192" t="s">
        <v>509</v>
      </c>
      <c r="B25" s="44" t="s">
        <v>942</v>
      </c>
      <c r="C25" s="193">
        <v>0</v>
      </c>
      <c r="D25" s="156">
        <v>5.1159999999999997</v>
      </c>
      <c r="E25" s="157">
        <v>1.036</v>
      </c>
      <c r="F25" s="158">
        <v>0.36299999999999999</v>
      </c>
      <c r="G25" s="194">
        <v>520.5</v>
      </c>
      <c r="H25" s="194">
        <v>3.85</v>
      </c>
      <c r="I25" s="200">
        <v>6.73</v>
      </c>
      <c r="J25" s="45">
        <v>0.20499999999999999</v>
      </c>
    </row>
    <row r="26" spans="1:10" ht="27.75" customHeight="1" x14ac:dyDescent="0.2">
      <c r="A26" s="192" t="s">
        <v>510</v>
      </c>
      <c r="B26" s="44" t="s">
        <v>943</v>
      </c>
      <c r="C26" s="193">
        <v>0</v>
      </c>
      <c r="D26" s="156">
        <v>5.1159999999999997</v>
      </c>
      <c r="E26" s="157">
        <v>1.036</v>
      </c>
      <c r="F26" s="158">
        <v>0.36299999999999999</v>
      </c>
      <c r="G26" s="194">
        <v>1191.29</v>
      </c>
      <c r="H26" s="194">
        <v>3.85</v>
      </c>
      <c r="I26" s="200">
        <v>6.73</v>
      </c>
      <c r="J26" s="45">
        <v>0.20499999999999999</v>
      </c>
    </row>
    <row r="27" spans="1:10" ht="27.75" customHeight="1" x14ac:dyDescent="0.2">
      <c r="A27" s="192" t="s">
        <v>423</v>
      </c>
      <c r="B27" s="44" t="s">
        <v>944</v>
      </c>
      <c r="C27" s="193" t="s">
        <v>420</v>
      </c>
      <c r="D27" s="159">
        <v>12.298999999999999</v>
      </c>
      <c r="E27" s="160">
        <v>3.4540000000000002</v>
      </c>
      <c r="F27" s="158">
        <v>2.7709999999999999</v>
      </c>
      <c r="G27" s="195"/>
      <c r="H27" s="195"/>
      <c r="I27" s="199"/>
      <c r="J27" s="46"/>
    </row>
    <row r="28" spans="1:10" ht="27.75" customHeight="1" x14ac:dyDescent="0.2">
      <c r="A28" s="192" t="s">
        <v>424</v>
      </c>
      <c r="B28" s="44" t="s">
        <v>945</v>
      </c>
      <c r="C28" s="193">
        <v>0</v>
      </c>
      <c r="D28" s="156">
        <v>-6.77</v>
      </c>
      <c r="E28" s="157">
        <v>-1.407</v>
      </c>
      <c r="F28" s="158">
        <v>-0.49</v>
      </c>
      <c r="G28" s="194">
        <v>0</v>
      </c>
      <c r="H28" s="195"/>
      <c r="I28" s="199"/>
      <c r="J28" s="46"/>
    </row>
    <row r="29" spans="1:10" ht="27.75" customHeight="1" x14ac:dyDescent="0.2">
      <c r="A29" s="192" t="s">
        <v>425</v>
      </c>
      <c r="B29" s="44" t="s">
        <v>946</v>
      </c>
      <c r="C29" s="193">
        <v>0</v>
      </c>
      <c r="D29" s="156">
        <v>-6.77</v>
      </c>
      <c r="E29" s="157">
        <v>-1.407</v>
      </c>
      <c r="F29" s="158">
        <v>-0.49</v>
      </c>
      <c r="G29" s="194">
        <v>0</v>
      </c>
      <c r="H29" s="195"/>
      <c r="I29" s="199"/>
      <c r="J29" s="45">
        <v>0.28399999999999997</v>
      </c>
    </row>
    <row r="30" spans="1:10" ht="27.75" customHeight="1" x14ac:dyDescent="0.2">
      <c r="A30" s="196" t="s">
        <v>511</v>
      </c>
      <c r="B30" s="44" t="s">
        <v>947</v>
      </c>
      <c r="C30" s="193" t="s">
        <v>650</v>
      </c>
      <c r="D30" s="156">
        <v>4.0940000000000003</v>
      </c>
      <c r="E30" s="157">
        <v>0.85099999999999998</v>
      </c>
      <c r="F30" s="158">
        <v>0.29599999999999999</v>
      </c>
      <c r="G30" s="194">
        <v>18.14</v>
      </c>
      <c r="H30" s="195"/>
      <c r="I30" s="199"/>
      <c r="J30" s="46"/>
    </row>
    <row r="31" spans="1:10" ht="27.75" customHeight="1" x14ac:dyDescent="0.2">
      <c r="A31" s="196" t="s">
        <v>512</v>
      </c>
      <c r="B31" s="44" t="s">
        <v>948</v>
      </c>
      <c r="C31" s="230">
        <v>2</v>
      </c>
      <c r="D31" s="156">
        <v>4.0940000000000003</v>
      </c>
      <c r="E31" s="157">
        <v>0.85099999999999998</v>
      </c>
      <c r="F31" s="158">
        <v>0.29599999999999999</v>
      </c>
      <c r="G31" s="195"/>
      <c r="H31" s="195"/>
      <c r="I31" s="199"/>
      <c r="J31" s="46"/>
    </row>
    <row r="32" spans="1:10" ht="27.75" customHeight="1" x14ac:dyDescent="0.2">
      <c r="A32" s="196" t="s">
        <v>513</v>
      </c>
      <c r="B32" s="44" t="s">
        <v>949</v>
      </c>
      <c r="C32" s="193" t="s">
        <v>649</v>
      </c>
      <c r="D32" s="156">
        <v>4.6980000000000004</v>
      </c>
      <c r="E32" s="157">
        <v>0.97699999999999998</v>
      </c>
      <c r="F32" s="158">
        <v>0.34</v>
      </c>
      <c r="G32" s="194">
        <v>4.87</v>
      </c>
      <c r="H32" s="195"/>
      <c r="I32" s="199"/>
      <c r="J32" s="46"/>
    </row>
    <row r="33" spans="1:10" ht="27.75" customHeight="1" x14ac:dyDescent="0.2">
      <c r="A33" s="196" t="s">
        <v>514</v>
      </c>
      <c r="B33" s="44" t="s">
        <v>950</v>
      </c>
      <c r="C33" s="193" t="s">
        <v>649</v>
      </c>
      <c r="D33" s="156">
        <v>4.6980000000000004</v>
      </c>
      <c r="E33" s="157">
        <v>0.97699999999999998</v>
      </c>
      <c r="F33" s="158">
        <v>0.34</v>
      </c>
      <c r="G33" s="194">
        <v>6.28</v>
      </c>
      <c r="H33" s="195"/>
      <c r="I33" s="199"/>
      <c r="J33" s="46"/>
    </row>
    <row r="34" spans="1:10" ht="27.75" customHeight="1" x14ac:dyDescent="0.2">
      <c r="A34" s="196" t="s">
        <v>515</v>
      </c>
      <c r="B34" s="44" t="s">
        <v>951</v>
      </c>
      <c r="C34" s="193" t="s">
        <v>649</v>
      </c>
      <c r="D34" s="156">
        <v>4.6980000000000004</v>
      </c>
      <c r="E34" s="157">
        <v>0.97699999999999998</v>
      </c>
      <c r="F34" s="158">
        <v>0.34</v>
      </c>
      <c r="G34" s="194">
        <v>13.2</v>
      </c>
      <c r="H34" s="195"/>
      <c r="I34" s="199"/>
      <c r="J34" s="46"/>
    </row>
    <row r="35" spans="1:10" ht="27.75" customHeight="1" x14ac:dyDescent="0.2">
      <c r="A35" s="196" t="s">
        <v>516</v>
      </c>
      <c r="B35" s="44" t="s">
        <v>952</v>
      </c>
      <c r="C35" s="193" t="s">
        <v>649</v>
      </c>
      <c r="D35" s="156">
        <v>4.6980000000000004</v>
      </c>
      <c r="E35" s="157">
        <v>0.97699999999999998</v>
      </c>
      <c r="F35" s="158">
        <v>0.34</v>
      </c>
      <c r="G35" s="194">
        <v>25.41</v>
      </c>
      <c r="H35" s="195"/>
      <c r="I35" s="199"/>
      <c r="J35" s="46"/>
    </row>
    <row r="36" spans="1:10" ht="27.75" customHeight="1" x14ac:dyDescent="0.2">
      <c r="A36" s="196" t="s">
        <v>517</v>
      </c>
      <c r="B36" s="44" t="s">
        <v>953</v>
      </c>
      <c r="C36" s="193" t="s">
        <v>649</v>
      </c>
      <c r="D36" s="156">
        <v>4.6980000000000004</v>
      </c>
      <c r="E36" s="157">
        <v>0.97699999999999998</v>
      </c>
      <c r="F36" s="158">
        <v>0.34</v>
      </c>
      <c r="G36" s="194">
        <v>72.06</v>
      </c>
      <c r="H36" s="195"/>
      <c r="I36" s="199"/>
      <c r="J36" s="46"/>
    </row>
    <row r="37" spans="1:10" ht="27.75" customHeight="1" x14ac:dyDescent="0.2">
      <c r="A37" s="196" t="s">
        <v>426</v>
      </c>
      <c r="B37" s="44" t="s">
        <v>954</v>
      </c>
      <c r="C37" s="230">
        <v>4</v>
      </c>
      <c r="D37" s="156">
        <v>4.6980000000000004</v>
      </c>
      <c r="E37" s="157">
        <v>0.97699999999999998</v>
      </c>
      <c r="F37" s="158">
        <v>0.34</v>
      </c>
      <c r="G37" s="195"/>
      <c r="H37" s="195"/>
      <c r="I37" s="199"/>
      <c r="J37" s="46"/>
    </row>
    <row r="38" spans="1:10" ht="27.75" customHeight="1" x14ac:dyDescent="0.2">
      <c r="A38" s="196" t="s">
        <v>518</v>
      </c>
      <c r="B38" s="44" t="s">
        <v>955</v>
      </c>
      <c r="C38" s="193">
        <v>0</v>
      </c>
      <c r="D38" s="156">
        <v>3.3860000000000001</v>
      </c>
      <c r="E38" s="157">
        <v>0.68500000000000005</v>
      </c>
      <c r="F38" s="158">
        <v>0.24</v>
      </c>
      <c r="G38" s="194">
        <v>12.73</v>
      </c>
      <c r="H38" s="194">
        <v>2.5499999999999998</v>
      </c>
      <c r="I38" s="200">
        <v>4.45</v>
      </c>
      <c r="J38" s="45">
        <v>0.13600000000000001</v>
      </c>
    </row>
    <row r="39" spans="1:10" ht="27.75" customHeight="1" x14ac:dyDescent="0.2">
      <c r="A39" s="196" t="s">
        <v>519</v>
      </c>
      <c r="B39" s="44" t="s">
        <v>956</v>
      </c>
      <c r="C39" s="193">
        <v>0</v>
      </c>
      <c r="D39" s="156">
        <v>3.3860000000000001</v>
      </c>
      <c r="E39" s="157">
        <v>0.68500000000000005</v>
      </c>
      <c r="F39" s="158">
        <v>0.24</v>
      </c>
      <c r="G39" s="194">
        <v>118.44</v>
      </c>
      <c r="H39" s="194">
        <v>2.5499999999999998</v>
      </c>
      <c r="I39" s="200">
        <v>4.45</v>
      </c>
      <c r="J39" s="45">
        <v>0.13600000000000001</v>
      </c>
    </row>
    <row r="40" spans="1:10" ht="27.75" customHeight="1" x14ac:dyDescent="0.2">
      <c r="A40" s="196" t="s">
        <v>520</v>
      </c>
      <c r="B40" s="44" t="s">
        <v>957</v>
      </c>
      <c r="C40" s="193">
        <v>0</v>
      </c>
      <c r="D40" s="156">
        <v>3.3860000000000001</v>
      </c>
      <c r="E40" s="157">
        <v>0.68500000000000005</v>
      </c>
      <c r="F40" s="158">
        <v>0.24</v>
      </c>
      <c r="G40" s="194">
        <v>211.79</v>
      </c>
      <c r="H40" s="194">
        <v>2.5499999999999998</v>
      </c>
      <c r="I40" s="200">
        <v>4.45</v>
      </c>
      <c r="J40" s="45">
        <v>0.13600000000000001</v>
      </c>
    </row>
    <row r="41" spans="1:10" ht="27.75" customHeight="1" x14ac:dyDescent="0.2">
      <c r="A41" s="196" t="s">
        <v>521</v>
      </c>
      <c r="B41" s="44" t="s">
        <v>958</v>
      </c>
      <c r="C41" s="193">
        <v>0</v>
      </c>
      <c r="D41" s="156">
        <v>3.3860000000000001</v>
      </c>
      <c r="E41" s="157">
        <v>0.68500000000000005</v>
      </c>
      <c r="F41" s="158">
        <v>0.24</v>
      </c>
      <c r="G41" s="194">
        <v>344.49</v>
      </c>
      <c r="H41" s="194">
        <v>2.5499999999999998</v>
      </c>
      <c r="I41" s="200">
        <v>4.45</v>
      </c>
      <c r="J41" s="45">
        <v>0.13600000000000001</v>
      </c>
    </row>
    <row r="42" spans="1:10" ht="27.75" customHeight="1" x14ac:dyDescent="0.2">
      <c r="A42" s="196" t="s">
        <v>522</v>
      </c>
      <c r="B42" s="44" t="s">
        <v>959</v>
      </c>
      <c r="C42" s="193">
        <v>0</v>
      </c>
      <c r="D42" s="156">
        <v>3.3860000000000001</v>
      </c>
      <c r="E42" s="157">
        <v>0.68500000000000005</v>
      </c>
      <c r="F42" s="158">
        <v>0.24</v>
      </c>
      <c r="G42" s="194">
        <v>788.43</v>
      </c>
      <c r="H42" s="194">
        <v>2.5499999999999998</v>
      </c>
      <c r="I42" s="200">
        <v>4.45</v>
      </c>
      <c r="J42" s="45">
        <v>0.13600000000000001</v>
      </c>
    </row>
    <row r="43" spans="1:10" ht="27.75" customHeight="1" x14ac:dyDescent="0.2">
      <c r="A43" s="196" t="s">
        <v>523</v>
      </c>
      <c r="B43" s="44" t="s">
        <v>916</v>
      </c>
      <c r="C43" s="193">
        <v>0</v>
      </c>
      <c r="D43" s="156">
        <v>2.5270000000000001</v>
      </c>
      <c r="E43" s="157">
        <v>0.45700000000000002</v>
      </c>
      <c r="F43" s="158">
        <v>0.16600000000000001</v>
      </c>
      <c r="G43" s="194">
        <v>43.09</v>
      </c>
      <c r="H43" s="194">
        <v>5.82</v>
      </c>
      <c r="I43" s="200">
        <v>7.88</v>
      </c>
      <c r="J43" s="45">
        <v>9.2999999999999999E-2</v>
      </c>
    </row>
    <row r="44" spans="1:10" ht="27.75" customHeight="1" x14ac:dyDescent="0.2">
      <c r="A44" s="196" t="s">
        <v>524</v>
      </c>
      <c r="B44" s="44" t="s">
        <v>917</v>
      </c>
      <c r="C44" s="193">
        <v>0</v>
      </c>
      <c r="D44" s="156">
        <v>2.5270000000000001</v>
      </c>
      <c r="E44" s="157">
        <v>0.45700000000000002</v>
      </c>
      <c r="F44" s="158">
        <v>0.16600000000000001</v>
      </c>
      <c r="G44" s="194">
        <v>195.7</v>
      </c>
      <c r="H44" s="194">
        <v>5.82</v>
      </c>
      <c r="I44" s="200">
        <v>7.88</v>
      </c>
      <c r="J44" s="45">
        <v>9.2999999999999999E-2</v>
      </c>
    </row>
    <row r="45" spans="1:10" ht="27.75" customHeight="1" x14ac:dyDescent="0.2">
      <c r="A45" s="196" t="s">
        <v>525</v>
      </c>
      <c r="B45" s="44" t="s">
        <v>918</v>
      </c>
      <c r="C45" s="193">
        <v>0</v>
      </c>
      <c r="D45" s="156">
        <v>2.5270000000000001</v>
      </c>
      <c r="E45" s="157">
        <v>0.45700000000000002</v>
      </c>
      <c r="F45" s="158">
        <v>0.16600000000000001</v>
      </c>
      <c r="G45" s="194">
        <v>330.46</v>
      </c>
      <c r="H45" s="194">
        <v>5.82</v>
      </c>
      <c r="I45" s="200">
        <v>7.88</v>
      </c>
      <c r="J45" s="45">
        <v>9.2999999999999999E-2</v>
      </c>
    </row>
    <row r="46" spans="1:10" ht="27.75" customHeight="1" x14ac:dyDescent="0.2">
      <c r="A46" s="196" t="s">
        <v>526</v>
      </c>
      <c r="B46" s="44" t="s">
        <v>919</v>
      </c>
      <c r="C46" s="193">
        <v>0</v>
      </c>
      <c r="D46" s="156">
        <v>2.5270000000000001</v>
      </c>
      <c r="E46" s="157">
        <v>0.45700000000000002</v>
      </c>
      <c r="F46" s="158">
        <v>0.16600000000000001</v>
      </c>
      <c r="G46" s="194">
        <v>522.04</v>
      </c>
      <c r="H46" s="194">
        <v>5.82</v>
      </c>
      <c r="I46" s="200">
        <v>7.88</v>
      </c>
      <c r="J46" s="45">
        <v>9.2999999999999999E-2</v>
      </c>
    </row>
    <row r="47" spans="1:10" ht="27.75" customHeight="1" x14ac:dyDescent="0.2">
      <c r="A47" s="196" t="s">
        <v>527</v>
      </c>
      <c r="B47" s="44" t="s">
        <v>920</v>
      </c>
      <c r="C47" s="193">
        <v>0</v>
      </c>
      <c r="D47" s="156">
        <v>2.5270000000000001</v>
      </c>
      <c r="E47" s="157">
        <v>0.45700000000000002</v>
      </c>
      <c r="F47" s="158">
        <v>0.16600000000000001</v>
      </c>
      <c r="G47" s="194">
        <v>1162.93</v>
      </c>
      <c r="H47" s="194">
        <v>5.82</v>
      </c>
      <c r="I47" s="200">
        <v>7.88</v>
      </c>
      <c r="J47" s="45">
        <v>9.2999999999999999E-2</v>
      </c>
    </row>
    <row r="48" spans="1:10" ht="27.75" customHeight="1" x14ac:dyDescent="0.2">
      <c r="A48" s="196" t="s">
        <v>528</v>
      </c>
      <c r="B48" s="44" t="s">
        <v>921</v>
      </c>
      <c r="C48" s="193">
        <v>0</v>
      </c>
      <c r="D48" s="156">
        <v>1.9330000000000001</v>
      </c>
      <c r="E48" s="157">
        <v>0.33500000000000002</v>
      </c>
      <c r="F48" s="158">
        <v>0.13</v>
      </c>
      <c r="G48" s="194">
        <v>237.6</v>
      </c>
      <c r="H48" s="194">
        <v>8.6</v>
      </c>
      <c r="I48" s="200">
        <v>10.01</v>
      </c>
      <c r="J48" s="45">
        <v>6.9000000000000006E-2</v>
      </c>
    </row>
    <row r="49" spans="1:10" ht="27.75" customHeight="1" x14ac:dyDescent="0.2">
      <c r="A49" s="196" t="s">
        <v>529</v>
      </c>
      <c r="B49" s="44" t="s">
        <v>922</v>
      </c>
      <c r="C49" s="193">
        <v>0</v>
      </c>
      <c r="D49" s="156">
        <v>1.9330000000000001</v>
      </c>
      <c r="E49" s="157">
        <v>0.33500000000000002</v>
      </c>
      <c r="F49" s="158">
        <v>0.13</v>
      </c>
      <c r="G49" s="194">
        <v>547.02</v>
      </c>
      <c r="H49" s="194">
        <v>8.6</v>
      </c>
      <c r="I49" s="200">
        <v>10.01</v>
      </c>
      <c r="J49" s="45">
        <v>6.9000000000000006E-2</v>
      </c>
    </row>
    <row r="50" spans="1:10" ht="27.75" customHeight="1" x14ac:dyDescent="0.2">
      <c r="A50" s="196" t="s">
        <v>530</v>
      </c>
      <c r="B50" s="44" t="s">
        <v>923</v>
      </c>
      <c r="C50" s="193">
        <v>0</v>
      </c>
      <c r="D50" s="156">
        <v>1.9330000000000001</v>
      </c>
      <c r="E50" s="157">
        <v>0.33500000000000002</v>
      </c>
      <c r="F50" s="158">
        <v>0.13</v>
      </c>
      <c r="G50" s="194">
        <v>2645.49</v>
      </c>
      <c r="H50" s="194">
        <v>8.6</v>
      </c>
      <c r="I50" s="200">
        <v>10.01</v>
      </c>
      <c r="J50" s="45">
        <v>6.9000000000000006E-2</v>
      </c>
    </row>
    <row r="51" spans="1:10" ht="27.75" customHeight="1" x14ac:dyDescent="0.2">
      <c r="A51" s="196" t="s">
        <v>531</v>
      </c>
      <c r="B51" s="44" t="s">
        <v>924</v>
      </c>
      <c r="C51" s="193">
        <v>0</v>
      </c>
      <c r="D51" s="156">
        <v>1.9330000000000001</v>
      </c>
      <c r="E51" s="157">
        <v>0.33500000000000002</v>
      </c>
      <c r="F51" s="158">
        <v>0.13</v>
      </c>
      <c r="G51" s="194">
        <v>5416.78</v>
      </c>
      <c r="H51" s="194">
        <v>8.6</v>
      </c>
      <c r="I51" s="200">
        <v>10.01</v>
      </c>
      <c r="J51" s="45">
        <v>6.9000000000000006E-2</v>
      </c>
    </row>
    <row r="52" spans="1:10" ht="27.75" customHeight="1" x14ac:dyDescent="0.2">
      <c r="A52" s="196" t="s">
        <v>532</v>
      </c>
      <c r="B52" s="44" t="s">
        <v>925</v>
      </c>
      <c r="C52" s="193">
        <v>0</v>
      </c>
      <c r="D52" s="156">
        <v>1.9330000000000001</v>
      </c>
      <c r="E52" s="157">
        <v>0.33500000000000002</v>
      </c>
      <c r="F52" s="158">
        <v>0.13</v>
      </c>
      <c r="G52" s="194">
        <v>11611.58</v>
      </c>
      <c r="H52" s="194">
        <v>8.6</v>
      </c>
      <c r="I52" s="200">
        <v>10.01</v>
      </c>
      <c r="J52" s="45">
        <v>6.9000000000000006E-2</v>
      </c>
    </row>
    <row r="53" spans="1:10" ht="27.75" customHeight="1" x14ac:dyDescent="0.2">
      <c r="A53" s="196" t="s">
        <v>427</v>
      </c>
      <c r="B53" s="44" t="s">
        <v>960</v>
      </c>
      <c r="C53" s="193" t="s">
        <v>420</v>
      </c>
      <c r="D53" s="159">
        <v>8.14</v>
      </c>
      <c r="E53" s="160">
        <v>2.286</v>
      </c>
      <c r="F53" s="158">
        <v>1.8340000000000001</v>
      </c>
      <c r="G53" s="195"/>
      <c r="H53" s="195"/>
      <c r="I53" s="199"/>
      <c r="J53" s="46"/>
    </row>
    <row r="54" spans="1:10" ht="27.75" customHeight="1" x14ac:dyDescent="0.2">
      <c r="A54" s="196" t="s">
        <v>428</v>
      </c>
      <c r="B54" s="44" t="s">
        <v>961</v>
      </c>
      <c r="C54" s="193">
        <v>0</v>
      </c>
      <c r="D54" s="156">
        <v>-6.77</v>
      </c>
      <c r="E54" s="157">
        <v>-1.407</v>
      </c>
      <c r="F54" s="158">
        <v>-0.49</v>
      </c>
      <c r="G54" s="194">
        <v>0</v>
      </c>
      <c r="H54" s="195"/>
      <c r="I54" s="199"/>
      <c r="J54" s="46"/>
    </row>
    <row r="55" spans="1:10" ht="27.75" customHeight="1" x14ac:dyDescent="0.2">
      <c r="A55" s="196" t="s">
        <v>429</v>
      </c>
      <c r="B55" s="44" t="s">
        <v>928</v>
      </c>
      <c r="C55" s="193">
        <v>0</v>
      </c>
      <c r="D55" s="156">
        <v>-6.0629999999999997</v>
      </c>
      <c r="E55" s="157">
        <v>-1.246</v>
      </c>
      <c r="F55" s="158">
        <v>-0.435</v>
      </c>
      <c r="G55" s="194">
        <v>0</v>
      </c>
      <c r="H55" s="195"/>
      <c r="I55" s="199"/>
      <c r="J55" s="46"/>
    </row>
    <row r="56" spans="1:10" ht="27.75" customHeight="1" x14ac:dyDescent="0.2">
      <c r="A56" s="196" t="s">
        <v>430</v>
      </c>
      <c r="B56" s="44" t="s">
        <v>962</v>
      </c>
      <c r="C56" s="193">
        <v>0</v>
      </c>
      <c r="D56" s="156">
        <v>-6.77</v>
      </c>
      <c r="E56" s="157">
        <v>-1.407</v>
      </c>
      <c r="F56" s="158">
        <v>-0.49</v>
      </c>
      <c r="G56" s="194">
        <v>0</v>
      </c>
      <c r="H56" s="195"/>
      <c r="I56" s="199"/>
      <c r="J56" s="45">
        <v>0.28399999999999997</v>
      </c>
    </row>
    <row r="57" spans="1:10" ht="27.75" customHeight="1" x14ac:dyDescent="0.2">
      <c r="A57" s="196" t="s">
        <v>431</v>
      </c>
      <c r="B57" s="44">
        <v>286</v>
      </c>
      <c r="C57" s="193">
        <v>0</v>
      </c>
      <c r="D57" s="156">
        <v>-6.0629999999999997</v>
      </c>
      <c r="E57" s="157">
        <v>-1.246</v>
      </c>
      <c r="F57" s="158">
        <v>-0.435</v>
      </c>
      <c r="G57" s="194">
        <v>0</v>
      </c>
      <c r="H57" s="195"/>
      <c r="I57" s="199"/>
      <c r="J57" s="45">
        <v>0.23799999999999999</v>
      </c>
    </row>
    <row r="58" spans="1:10" ht="27.75" customHeight="1" x14ac:dyDescent="0.2">
      <c r="A58" s="196" t="s">
        <v>432</v>
      </c>
      <c r="B58" s="44">
        <v>386</v>
      </c>
      <c r="C58" s="193">
        <v>0</v>
      </c>
      <c r="D58" s="156">
        <v>-3.399</v>
      </c>
      <c r="E58" s="157">
        <v>-0.61499999999999999</v>
      </c>
      <c r="F58" s="158">
        <v>-0.224</v>
      </c>
      <c r="G58" s="194">
        <v>0</v>
      </c>
      <c r="H58" s="195"/>
      <c r="I58" s="199"/>
      <c r="J58" s="45">
        <v>0.216</v>
      </c>
    </row>
    <row r="59" spans="1:10" ht="27.75" customHeight="1" x14ac:dyDescent="0.2">
      <c r="A59" s="192" t="s">
        <v>621</v>
      </c>
      <c r="B59" s="29"/>
      <c r="C59" s="193" t="s">
        <v>650</v>
      </c>
      <c r="D59" s="156">
        <v>2.6480000000000001</v>
      </c>
      <c r="E59" s="157">
        <v>0.55000000000000004</v>
      </c>
      <c r="F59" s="158">
        <v>0.192</v>
      </c>
      <c r="G59" s="194">
        <v>15.24</v>
      </c>
      <c r="H59" s="195"/>
      <c r="I59" s="199"/>
      <c r="J59" s="46"/>
    </row>
    <row r="60" spans="1:10" ht="27.75" customHeight="1" x14ac:dyDescent="0.2">
      <c r="A60" s="192" t="s">
        <v>622</v>
      </c>
      <c r="B60" s="29"/>
      <c r="C60" s="230">
        <v>2</v>
      </c>
      <c r="D60" s="156">
        <v>2.6480000000000001</v>
      </c>
      <c r="E60" s="157">
        <v>0.55000000000000004</v>
      </c>
      <c r="F60" s="158">
        <v>0.192</v>
      </c>
      <c r="G60" s="195"/>
      <c r="H60" s="195"/>
      <c r="I60" s="199"/>
      <c r="J60" s="46"/>
    </row>
    <row r="61" spans="1:10" ht="27.75" customHeight="1" x14ac:dyDescent="0.2">
      <c r="A61" s="192" t="s">
        <v>623</v>
      </c>
      <c r="B61" s="29"/>
      <c r="C61" s="193" t="s">
        <v>649</v>
      </c>
      <c r="D61" s="156">
        <v>3.0390000000000001</v>
      </c>
      <c r="E61" s="157">
        <v>0.63200000000000001</v>
      </c>
      <c r="F61" s="158">
        <v>0.22</v>
      </c>
      <c r="G61" s="194">
        <v>3.17</v>
      </c>
      <c r="H61" s="195"/>
      <c r="I61" s="199"/>
      <c r="J61" s="46"/>
    </row>
    <row r="62" spans="1:10" ht="27.75" customHeight="1" x14ac:dyDescent="0.2">
      <c r="A62" s="192" t="s">
        <v>624</v>
      </c>
      <c r="B62" s="29"/>
      <c r="C62" s="193" t="s">
        <v>649</v>
      </c>
      <c r="D62" s="156">
        <v>3.0390000000000001</v>
      </c>
      <c r="E62" s="157">
        <v>0.63200000000000001</v>
      </c>
      <c r="F62" s="158">
        <v>0.22</v>
      </c>
      <c r="G62" s="194">
        <v>4.08</v>
      </c>
      <c r="H62" s="195"/>
      <c r="I62" s="199"/>
      <c r="J62" s="46"/>
    </row>
    <row r="63" spans="1:10" ht="27.75" customHeight="1" x14ac:dyDescent="0.2">
      <c r="A63" s="192" t="s">
        <v>625</v>
      </c>
      <c r="B63" s="29"/>
      <c r="C63" s="193" t="s">
        <v>649</v>
      </c>
      <c r="D63" s="156">
        <v>3.0390000000000001</v>
      </c>
      <c r="E63" s="157">
        <v>0.63200000000000001</v>
      </c>
      <c r="F63" s="158">
        <v>0.22</v>
      </c>
      <c r="G63" s="194">
        <v>8.5500000000000007</v>
      </c>
      <c r="H63" s="195"/>
      <c r="I63" s="199"/>
      <c r="J63" s="46"/>
    </row>
    <row r="64" spans="1:10" ht="27.75" customHeight="1" x14ac:dyDescent="0.2">
      <c r="A64" s="192" t="s">
        <v>626</v>
      </c>
      <c r="B64" s="29"/>
      <c r="C64" s="193" t="s">
        <v>649</v>
      </c>
      <c r="D64" s="156">
        <v>3.0390000000000001</v>
      </c>
      <c r="E64" s="157">
        <v>0.63200000000000001</v>
      </c>
      <c r="F64" s="158">
        <v>0.22</v>
      </c>
      <c r="G64" s="194">
        <v>16.45</v>
      </c>
      <c r="H64" s="195"/>
      <c r="I64" s="199"/>
      <c r="J64" s="46"/>
    </row>
    <row r="65" spans="1:10" ht="27.75" customHeight="1" x14ac:dyDescent="0.2">
      <c r="A65" s="192" t="s">
        <v>627</v>
      </c>
      <c r="B65" s="29"/>
      <c r="C65" s="193" t="s">
        <v>649</v>
      </c>
      <c r="D65" s="156">
        <v>3.0390000000000001</v>
      </c>
      <c r="E65" s="157">
        <v>0.63200000000000001</v>
      </c>
      <c r="F65" s="158">
        <v>0.22</v>
      </c>
      <c r="G65" s="194">
        <v>46.63</v>
      </c>
      <c r="H65" s="195"/>
      <c r="I65" s="199"/>
      <c r="J65" s="46"/>
    </row>
    <row r="66" spans="1:10" ht="27.75" customHeight="1" x14ac:dyDescent="0.2">
      <c r="A66" s="192" t="s">
        <v>433</v>
      </c>
      <c r="B66" s="29"/>
      <c r="C66" s="230">
        <v>4</v>
      </c>
      <c r="D66" s="156">
        <v>3.0390000000000001</v>
      </c>
      <c r="E66" s="157">
        <v>0.63200000000000001</v>
      </c>
      <c r="F66" s="158">
        <v>0.22</v>
      </c>
      <c r="G66" s="195"/>
      <c r="H66" s="195"/>
      <c r="I66" s="199"/>
      <c r="J66" s="46"/>
    </row>
    <row r="67" spans="1:10" ht="27.75" customHeight="1" x14ac:dyDescent="0.2">
      <c r="A67" s="192" t="s">
        <v>628</v>
      </c>
      <c r="B67" s="29"/>
      <c r="C67" s="193">
        <v>0</v>
      </c>
      <c r="D67" s="156">
        <v>2.19</v>
      </c>
      <c r="E67" s="157">
        <v>0.443</v>
      </c>
      <c r="F67" s="158">
        <v>0.156</v>
      </c>
      <c r="G67" s="194">
        <v>8.25</v>
      </c>
      <c r="H67" s="194">
        <v>1.65</v>
      </c>
      <c r="I67" s="200">
        <v>2.88</v>
      </c>
      <c r="J67" s="45">
        <v>8.7999999999999995E-2</v>
      </c>
    </row>
    <row r="68" spans="1:10" ht="27.75" customHeight="1" x14ac:dyDescent="0.2">
      <c r="A68" s="192" t="s">
        <v>629</v>
      </c>
      <c r="B68" s="29"/>
      <c r="C68" s="193">
        <v>0</v>
      </c>
      <c r="D68" s="156">
        <v>2.19</v>
      </c>
      <c r="E68" s="157">
        <v>0.443</v>
      </c>
      <c r="F68" s="158">
        <v>0.156</v>
      </c>
      <c r="G68" s="194">
        <v>76.63</v>
      </c>
      <c r="H68" s="194">
        <v>1.65</v>
      </c>
      <c r="I68" s="200">
        <v>2.88</v>
      </c>
      <c r="J68" s="45">
        <v>8.7999999999999995E-2</v>
      </c>
    </row>
    <row r="69" spans="1:10" ht="27.75" customHeight="1" x14ac:dyDescent="0.2">
      <c r="A69" s="192" t="s">
        <v>630</v>
      </c>
      <c r="B69" s="29"/>
      <c r="C69" s="193">
        <v>0</v>
      </c>
      <c r="D69" s="156">
        <v>2.19</v>
      </c>
      <c r="E69" s="157">
        <v>0.443</v>
      </c>
      <c r="F69" s="158">
        <v>0.156</v>
      </c>
      <c r="G69" s="194">
        <v>137.01</v>
      </c>
      <c r="H69" s="194">
        <v>1.65</v>
      </c>
      <c r="I69" s="200">
        <v>2.88</v>
      </c>
      <c r="J69" s="45">
        <v>8.7999999999999995E-2</v>
      </c>
    </row>
    <row r="70" spans="1:10" ht="27.75" customHeight="1" x14ac:dyDescent="0.2">
      <c r="A70" s="192" t="s">
        <v>631</v>
      </c>
      <c r="B70" s="29"/>
      <c r="C70" s="193">
        <v>0</v>
      </c>
      <c r="D70" s="156">
        <v>2.19</v>
      </c>
      <c r="E70" s="157">
        <v>0.443</v>
      </c>
      <c r="F70" s="158">
        <v>0.156</v>
      </c>
      <c r="G70" s="194">
        <v>222.85</v>
      </c>
      <c r="H70" s="194">
        <v>1.65</v>
      </c>
      <c r="I70" s="200">
        <v>2.88</v>
      </c>
      <c r="J70" s="45">
        <v>8.7999999999999995E-2</v>
      </c>
    </row>
    <row r="71" spans="1:10" ht="27.75" customHeight="1" x14ac:dyDescent="0.2">
      <c r="A71" s="192" t="s">
        <v>632</v>
      </c>
      <c r="B71" s="29"/>
      <c r="C71" s="193">
        <v>0</v>
      </c>
      <c r="D71" s="156">
        <v>2.19</v>
      </c>
      <c r="E71" s="157">
        <v>0.443</v>
      </c>
      <c r="F71" s="158">
        <v>0.156</v>
      </c>
      <c r="G71" s="194">
        <v>510.01</v>
      </c>
      <c r="H71" s="194">
        <v>1.65</v>
      </c>
      <c r="I71" s="200">
        <v>2.88</v>
      </c>
      <c r="J71" s="45">
        <v>8.7999999999999995E-2</v>
      </c>
    </row>
    <row r="72" spans="1:10" ht="27.75" customHeight="1" x14ac:dyDescent="0.2">
      <c r="A72" s="192" t="s">
        <v>633</v>
      </c>
      <c r="B72" s="29"/>
      <c r="C72" s="193">
        <v>0</v>
      </c>
      <c r="D72" s="156">
        <v>1.5880000000000001</v>
      </c>
      <c r="E72" s="157">
        <v>0.28699999999999998</v>
      </c>
      <c r="F72" s="158">
        <v>0.104</v>
      </c>
      <c r="G72" s="194">
        <v>27.09</v>
      </c>
      <c r="H72" s="194">
        <v>3.66</v>
      </c>
      <c r="I72" s="200">
        <v>4.95</v>
      </c>
      <c r="J72" s="45">
        <v>5.8000000000000003E-2</v>
      </c>
    </row>
    <row r="73" spans="1:10" ht="27.75" customHeight="1" x14ac:dyDescent="0.2">
      <c r="A73" s="192" t="s">
        <v>634</v>
      </c>
      <c r="B73" s="29"/>
      <c r="C73" s="193">
        <v>0</v>
      </c>
      <c r="D73" s="156">
        <v>1.5880000000000001</v>
      </c>
      <c r="E73" s="157">
        <v>0.28699999999999998</v>
      </c>
      <c r="F73" s="158">
        <v>0.104</v>
      </c>
      <c r="G73" s="194">
        <v>122.97</v>
      </c>
      <c r="H73" s="194">
        <v>3.66</v>
      </c>
      <c r="I73" s="200">
        <v>4.95</v>
      </c>
      <c r="J73" s="45">
        <v>5.8000000000000003E-2</v>
      </c>
    </row>
    <row r="74" spans="1:10" ht="27.75" customHeight="1" x14ac:dyDescent="0.2">
      <c r="A74" s="192" t="s">
        <v>635</v>
      </c>
      <c r="B74" s="29"/>
      <c r="C74" s="193">
        <v>0</v>
      </c>
      <c r="D74" s="156">
        <v>1.5880000000000001</v>
      </c>
      <c r="E74" s="157">
        <v>0.28699999999999998</v>
      </c>
      <c r="F74" s="158">
        <v>0.104</v>
      </c>
      <c r="G74" s="194">
        <v>207.64</v>
      </c>
      <c r="H74" s="194">
        <v>3.66</v>
      </c>
      <c r="I74" s="200">
        <v>4.95</v>
      </c>
      <c r="J74" s="45">
        <v>5.8000000000000003E-2</v>
      </c>
    </row>
    <row r="75" spans="1:10" ht="27.75" customHeight="1" x14ac:dyDescent="0.2">
      <c r="A75" s="192" t="s">
        <v>636</v>
      </c>
      <c r="B75" s="29"/>
      <c r="C75" s="193">
        <v>0</v>
      </c>
      <c r="D75" s="156">
        <v>1.5880000000000001</v>
      </c>
      <c r="E75" s="157">
        <v>0.28699999999999998</v>
      </c>
      <c r="F75" s="158">
        <v>0.104</v>
      </c>
      <c r="G75" s="194">
        <v>328</v>
      </c>
      <c r="H75" s="194">
        <v>3.66</v>
      </c>
      <c r="I75" s="200">
        <v>4.95</v>
      </c>
      <c r="J75" s="45">
        <v>5.8000000000000003E-2</v>
      </c>
    </row>
    <row r="76" spans="1:10" ht="27.75" customHeight="1" x14ac:dyDescent="0.2">
      <c r="A76" s="192" t="s">
        <v>637</v>
      </c>
      <c r="B76" s="29"/>
      <c r="C76" s="193">
        <v>0</v>
      </c>
      <c r="D76" s="156">
        <v>1.5880000000000001</v>
      </c>
      <c r="E76" s="157">
        <v>0.28699999999999998</v>
      </c>
      <c r="F76" s="158">
        <v>0.104</v>
      </c>
      <c r="G76" s="194">
        <v>730.66</v>
      </c>
      <c r="H76" s="194">
        <v>3.66</v>
      </c>
      <c r="I76" s="200">
        <v>4.95</v>
      </c>
      <c r="J76" s="45">
        <v>5.8000000000000003E-2</v>
      </c>
    </row>
    <row r="77" spans="1:10" ht="27.75" customHeight="1" x14ac:dyDescent="0.2">
      <c r="A77" s="192" t="s">
        <v>638</v>
      </c>
      <c r="B77" s="29"/>
      <c r="C77" s="193">
        <v>0</v>
      </c>
      <c r="D77" s="156">
        <v>1.204</v>
      </c>
      <c r="E77" s="157">
        <v>0.20899999999999999</v>
      </c>
      <c r="F77" s="158">
        <v>8.1000000000000003E-2</v>
      </c>
      <c r="G77" s="194">
        <v>148.09</v>
      </c>
      <c r="H77" s="194">
        <v>5.36</v>
      </c>
      <c r="I77" s="200">
        <v>6.24</v>
      </c>
      <c r="J77" s="45">
        <v>4.2999999999999997E-2</v>
      </c>
    </row>
    <row r="78" spans="1:10" ht="27.75" customHeight="1" x14ac:dyDescent="0.2">
      <c r="A78" s="192" t="s">
        <v>639</v>
      </c>
      <c r="B78" s="29"/>
      <c r="C78" s="193">
        <v>0</v>
      </c>
      <c r="D78" s="156">
        <v>1.204</v>
      </c>
      <c r="E78" s="157">
        <v>0.20899999999999999</v>
      </c>
      <c r="F78" s="158">
        <v>8.1000000000000003E-2</v>
      </c>
      <c r="G78" s="194">
        <v>340.94</v>
      </c>
      <c r="H78" s="194">
        <v>5.36</v>
      </c>
      <c r="I78" s="200">
        <v>6.24</v>
      </c>
      <c r="J78" s="45">
        <v>4.2999999999999997E-2</v>
      </c>
    </row>
    <row r="79" spans="1:10" ht="27.75" customHeight="1" x14ac:dyDescent="0.2">
      <c r="A79" s="192" t="s">
        <v>640</v>
      </c>
      <c r="B79" s="29"/>
      <c r="C79" s="193">
        <v>0</v>
      </c>
      <c r="D79" s="156">
        <v>1.204</v>
      </c>
      <c r="E79" s="157">
        <v>0.20899999999999999</v>
      </c>
      <c r="F79" s="158">
        <v>8.1000000000000003E-2</v>
      </c>
      <c r="G79" s="194">
        <v>1648.75</v>
      </c>
      <c r="H79" s="194">
        <v>5.36</v>
      </c>
      <c r="I79" s="200">
        <v>6.24</v>
      </c>
      <c r="J79" s="45">
        <v>4.2999999999999997E-2</v>
      </c>
    </row>
    <row r="80" spans="1:10" ht="27.75" customHeight="1" x14ac:dyDescent="0.2">
      <c r="A80" s="192" t="s">
        <v>641</v>
      </c>
      <c r="B80" s="29"/>
      <c r="C80" s="193">
        <v>0</v>
      </c>
      <c r="D80" s="156">
        <v>1.204</v>
      </c>
      <c r="E80" s="157">
        <v>0.20899999999999999</v>
      </c>
      <c r="F80" s="158">
        <v>8.1000000000000003E-2</v>
      </c>
      <c r="G80" s="194">
        <v>3375.89</v>
      </c>
      <c r="H80" s="194">
        <v>5.36</v>
      </c>
      <c r="I80" s="200">
        <v>6.24</v>
      </c>
      <c r="J80" s="45">
        <v>4.2999999999999997E-2</v>
      </c>
    </row>
    <row r="81" spans="1:10" ht="27.75" customHeight="1" x14ac:dyDescent="0.2">
      <c r="A81" s="192" t="s">
        <v>642</v>
      </c>
      <c r="B81" s="29"/>
      <c r="C81" s="193">
        <v>0</v>
      </c>
      <c r="D81" s="156">
        <v>1.204</v>
      </c>
      <c r="E81" s="157">
        <v>0.20899999999999999</v>
      </c>
      <c r="F81" s="158">
        <v>8.1000000000000003E-2</v>
      </c>
      <c r="G81" s="194">
        <v>7236.65</v>
      </c>
      <c r="H81" s="194">
        <v>5.36</v>
      </c>
      <c r="I81" s="200">
        <v>6.24</v>
      </c>
      <c r="J81" s="45">
        <v>4.2999999999999997E-2</v>
      </c>
    </row>
    <row r="82" spans="1:10" ht="27.75" customHeight="1" x14ac:dyDescent="0.2">
      <c r="A82" s="192" t="s">
        <v>434</v>
      </c>
      <c r="B82" s="29"/>
      <c r="C82" s="193" t="s">
        <v>420</v>
      </c>
      <c r="D82" s="159">
        <v>5.2649999999999997</v>
      </c>
      <c r="E82" s="160">
        <v>1.4790000000000001</v>
      </c>
      <c r="F82" s="158">
        <v>1.1859999999999999</v>
      </c>
      <c r="G82" s="195"/>
      <c r="H82" s="195"/>
      <c r="I82" s="199"/>
      <c r="J82" s="46"/>
    </row>
    <row r="83" spans="1:10" ht="27.75" customHeight="1" x14ac:dyDescent="0.2">
      <c r="A83" s="192" t="s">
        <v>435</v>
      </c>
      <c r="B83" s="29"/>
      <c r="C83" s="193">
        <v>0</v>
      </c>
      <c r="D83" s="156">
        <v>-2.87</v>
      </c>
      <c r="E83" s="157">
        <v>-0.59699999999999998</v>
      </c>
      <c r="F83" s="158">
        <v>-0.20799999999999999</v>
      </c>
      <c r="G83" s="194">
        <v>0</v>
      </c>
      <c r="H83" s="195"/>
      <c r="I83" s="199"/>
      <c r="J83" s="46"/>
    </row>
    <row r="84" spans="1:10" ht="27.75" customHeight="1" x14ac:dyDescent="0.2">
      <c r="A84" s="192" t="s">
        <v>436</v>
      </c>
      <c r="B84" s="29"/>
      <c r="C84" s="193">
        <v>0</v>
      </c>
      <c r="D84" s="156">
        <v>-2.7869999999999999</v>
      </c>
      <c r="E84" s="157">
        <v>-0.57299999999999995</v>
      </c>
      <c r="F84" s="158">
        <v>-0.2</v>
      </c>
      <c r="G84" s="194">
        <v>0</v>
      </c>
      <c r="H84" s="195"/>
      <c r="I84" s="199"/>
      <c r="J84" s="46"/>
    </row>
    <row r="85" spans="1:10" ht="27.75" customHeight="1" x14ac:dyDescent="0.2">
      <c r="A85" s="192" t="s">
        <v>437</v>
      </c>
      <c r="B85" s="29"/>
      <c r="C85" s="193">
        <v>0</v>
      </c>
      <c r="D85" s="156">
        <v>-2.87</v>
      </c>
      <c r="E85" s="157">
        <v>-0.59699999999999998</v>
      </c>
      <c r="F85" s="158">
        <v>-0.20799999999999999</v>
      </c>
      <c r="G85" s="194">
        <v>0</v>
      </c>
      <c r="H85" s="195"/>
      <c r="I85" s="199"/>
      <c r="J85" s="45">
        <v>0.12</v>
      </c>
    </row>
    <row r="86" spans="1:10" ht="27.75" customHeight="1" x14ac:dyDescent="0.2">
      <c r="A86" s="192" t="s">
        <v>438</v>
      </c>
      <c r="B86" s="29"/>
      <c r="C86" s="193">
        <v>0</v>
      </c>
      <c r="D86" s="156">
        <v>-2.7869999999999999</v>
      </c>
      <c r="E86" s="157">
        <v>-0.57299999999999995</v>
      </c>
      <c r="F86" s="158">
        <v>-0.2</v>
      </c>
      <c r="G86" s="194">
        <v>0</v>
      </c>
      <c r="H86" s="195"/>
      <c r="I86" s="199"/>
      <c r="J86" s="45">
        <v>0.109</v>
      </c>
    </row>
    <row r="87" spans="1:10" ht="27.75" customHeight="1" x14ac:dyDescent="0.2">
      <c r="A87" s="192" t="s">
        <v>439</v>
      </c>
      <c r="B87" s="29"/>
      <c r="C87" s="193">
        <v>0</v>
      </c>
      <c r="D87" s="156">
        <v>-3.399</v>
      </c>
      <c r="E87" s="157">
        <v>-0.61499999999999999</v>
      </c>
      <c r="F87" s="158">
        <v>-0.224</v>
      </c>
      <c r="G87" s="194">
        <v>526.70000000000005</v>
      </c>
      <c r="H87" s="195"/>
      <c r="I87" s="199"/>
      <c r="J87" s="45">
        <v>0.216</v>
      </c>
    </row>
    <row r="88" spans="1:10" ht="27.75" customHeight="1" x14ac:dyDescent="0.2">
      <c r="A88" s="192" t="s">
        <v>599</v>
      </c>
      <c r="B88" s="29"/>
      <c r="C88" s="193" t="s">
        <v>650</v>
      </c>
      <c r="D88" s="156">
        <v>1.64</v>
      </c>
      <c r="E88" s="157">
        <v>0.34100000000000003</v>
      </c>
      <c r="F88" s="158">
        <v>0.11899999999999999</v>
      </c>
      <c r="G88" s="194">
        <v>13.22</v>
      </c>
      <c r="H88" s="195"/>
      <c r="I88" s="199"/>
      <c r="J88" s="46"/>
    </row>
    <row r="89" spans="1:10" ht="27.75" customHeight="1" x14ac:dyDescent="0.2">
      <c r="A89" s="192" t="s">
        <v>600</v>
      </c>
      <c r="B89" s="29"/>
      <c r="C89" s="230">
        <v>2</v>
      </c>
      <c r="D89" s="156">
        <v>1.64</v>
      </c>
      <c r="E89" s="157">
        <v>0.34100000000000003</v>
      </c>
      <c r="F89" s="158">
        <v>0.11899999999999999</v>
      </c>
      <c r="G89" s="195"/>
      <c r="H89" s="195"/>
      <c r="I89" s="199"/>
      <c r="J89" s="46"/>
    </row>
    <row r="90" spans="1:10" ht="27.75" customHeight="1" x14ac:dyDescent="0.2">
      <c r="A90" s="192" t="s">
        <v>601</v>
      </c>
      <c r="B90" s="29"/>
      <c r="C90" s="193" t="s">
        <v>649</v>
      </c>
      <c r="D90" s="156">
        <v>1.8819999999999999</v>
      </c>
      <c r="E90" s="157">
        <v>0.39100000000000001</v>
      </c>
      <c r="F90" s="158">
        <v>0.13600000000000001</v>
      </c>
      <c r="G90" s="194">
        <v>1.98</v>
      </c>
      <c r="H90" s="195"/>
      <c r="I90" s="199"/>
      <c r="J90" s="46"/>
    </row>
    <row r="91" spans="1:10" ht="27.75" customHeight="1" x14ac:dyDescent="0.2">
      <c r="A91" s="192" t="s">
        <v>602</v>
      </c>
      <c r="B91" s="29"/>
      <c r="C91" s="193" t="s">
        <v>649</v>
      </c>
      <c r="D91" s="156">
        <v>1.8819999999999999</v>
      </c>
      <c r="E91" s="157">
        <v>0.39100000000000001</v>
      </c>
      <c r="F91" s="158">
        <v>0.13600000000000001</v>
      </c>
      <c r="G91" s="194">
        <v>2.5499999999999998</v>
      </c>
      <c r="H91" s="195"/>
      <c r="I91" s="199"/>
      <c r="J91" s="46"/>
    </row>
    <row r="92" spans="1:10" ht="27.75" customHeight="1" x14ac:dyDescent="0.2">
      <c r="A92" s="192" t="s">
        <v>603</v>
      </c>
      <c r="B92" s="29"/>
      <c r="C92" s="193" t="s">
        <v>649</v>
      </c>
      <c r="D92" s="156">
        <v>1.8819999999999999</v>
      </c>
      <c r="E92" s="157">
        <v>0.39100000000000001</v>
      </c>
      <c r="F92" s="158">
        <v>0.13600000000000001</v>
      </c>
      <c r="G92" s="194">
        <v>5.32</v>
      </c>
      <c r="H92" s="195"/>
      <c r="I92" s="199"/>
      <c r="J92" s="46"/>
    </row>
    <row r="93" spans="1:10" ht="27.75" customHeight="1" x14ac:dyDescent="0.2">
      <c r="A93" s="192" t="s">
        <v>604</v>
      </c>
      <c r="B93" s="29"/>
      <c r="C93" s="193" t="s">
        <v>649</v>
      </c>
      <c r="D93" s="156">
        <v>1.8819999999999999</v>
      </c>
      <c r="E93" s="157">
        <v>0.39100000000000001</v>
      </c>
      <c r="F93" s="158">
        <v>0.13600000000000001</v>
      </c>
      <c r="G93" s="194">
        <v>10.210000000000001</v>
      </c>
      <c r="H93" s="195"/>
      <c r="I93" s="199"/>
      <c r="J93" s="46"/>
    </row>
    <row r="94" spans="1:10" ht="27.75" customHeight="1" x14ac:dyDescent="0.2">
      <c r="A94" s="192" t="s">
        <v>605</v>
      </c>
      <c r="B94" s="29"/>
      <c r="C94" s="193" t="s">
        <v>649</v>
      </c>
      <c r="D94" s="156">
        <v>1.8819999999999999</v>
      </c>
      <c r="E94" s="157">
        <v>0.39100000000000001</v>
      </c>
      <c r="F94" s="158">
        <v>0.13600000000000001</v>
      </c>
      <c r="G94" s="194">
        <v>28.9</v>
      </c>
      <c r="H94" s="195"/>
      <c r="I94" s="199"/>
      <c r="J94" s="46"/>
    </row>
    <row r="95" spans="1:10" ht="27.75" customHeight="1" x14ac:dyDescent="0.2">
      <c r="A95" s="192" t="s">
        <v>440</v>
      </c>
      <c r="B95" s="29"/>
      <c r="C95" s="230">
        <v>4</v>
      </c>
      <c r="D95" s="156">
        <v>1.8819999999999999</v>
      </c>
      <c r="E95" s="157">
        <v>0.39100000000000001</v>
      </c>
      <c r="F95" s="158">
        <v>0.13600000000000001</v>
      </c>
      <c r="G95" s="195"/>
      <c r="H95" s="195"/>
      <c r="I95" s="199"/>
      <c r="J95" s="46"/>
    </row>
    <row r="96" spans="1:10" ht="27.75" customHeight="1" x14ac:dyDescent="0.2">
      <c r="A96" s="192" t="s">
        <v>606</v>
      </c>
      <c r="B96" s="29"/>
      <c r="C96" s="193">
        <v>0</v>
      </c>
      <c r="D96" s="156">
        <v>1.3560000000000001</v>
      </c>
      <c r="E96" s="157">
        <v>0.27500000000000002</v>
      </c>
      <c r="F96" s="158">
        <v>9.6000000000000002E-2</v>
      </c>
      <c r="G96" s="194">
        <v>5.13</v>
      </c>
      <c r="H96" s="194">
        <v>1.02</v>
      </c>
      <c r="I96" s="200">
        <v>1.78</v>
      </c>
      <c r="J96" s="45">
        <v>5.3999999999999999E-2</v>
      </c>
    </row>
    <row r="97" spans="1:10" ht="27.75" customHeight="1" x14ac:dyDescent="0.2">
      <c r="A97" s="192" t="s">
        <v>607</v>
      </c>
      <c r="B97" s="29"/>
      <c r="C97" s="193">
        <v>0</v>
      </c>
      <c r="D97" s="156">
        <v>1.3560000000000001</v>
      </c>
      <c r="E97" s="157">
        <v>0.27500000000000002</v>
      </c>
      <c r="F97" s="158">
        <v>9.6000000000000002E-2</v>
      </c>
      <c r="G97" s="194">
        <v>47.48</v>
      </c>
      <c r="H97" s="194">
        <v>1.02</v>
      </c>
      <c r="I97" s="200">
        <v>1.78</v>
      </c>
      <c r="J97" s="45">
        <v>5.3999999999999999E-2</v>
      </c>
    </row>
    <row r="98" spans="1:10" ht="27.75" customHeight="1" x14ac:dyDescent="0.2">
      <c r="A98" s="192" t="s">
        <v>608</v>
      </c>
      <c r="B98" s="29"/>
      <c r="C98" s="193">
        <v>0</v>
      </c>
      <c r="D98" s="156">
        <v>1.3560000000000001</v>
      </c>
      <c r="E98" s="157">
        <v>0.27500000000000002</v>
      </c>
      <c r="F98" s="158">
        <v>9.6000000000000002E-2</v>
      </c>
      <c r="G98" s="194">
        <v>84.87</v>
      </c>
      <c r="H98" s="194">
        <v>1.02</v>
      </c>
      <c r="I98" s="200">
        <v>1.78</v>
      </c>
      <c r="J98" s="45">
        <v>5.3999999999999999E-2</v>
      </c>
    </row>
    <row r="99" spans="1:10" ht="27.75" customHeight="1" x14ac:dyDescent="0.2">
      <c r="A99" s="192" t="s">
        <v>609</v>
      </c>
      <c r="B99" s="29"/>
      <c r="C99" s="193">
        <v>0</v>
      </c>
      <c r="D99" s="156">
        <v>1.3560000000000001</v>
      </c>
      <c r="E99" s="157">
        <v>0.27500000000000002</v>
      </c>
      <c r="F99" s="158">
        <v>9.6000000000000002E-2</v>
      </c>
      <c r="G99" s="194">
        <v>138.03</v>
      </c>
      <c r="H99" s="194">
        <v>1.02</v>
      </c>
      <c r="I99" s="200">
        <v>1.78</v>
      </c>
      <c r="J99" s="45">
        <v>5.3999999999999999E-2</v>
      </c>
    </row>
    <row r="100" spans="1:10" ht="27.75" customHeight="1" x14ac:dyDescent="0.2">
      <c r="A100" s="192" t="s">
        <v>610</v>
      </c>
      <c r="B100" s="29"/>
      <c r="C100" s="193">
        <v>0</v>
      </c>
      <c r="D100" s="156">
        <v>1.3560000000000001</v>
      </c>
      <c r="E100" s="157">
        <v>0.27500000000000002</v>
      </c>
      <c r="F100" s="158">
        <v>9.6000000000000002E-2</v>
      </c>
      <c r="G100" s="194">
        <v>315.87</v>
      </c>
      <c r="H100" s="194">
        <v>1.02</v>
      </c>
      <c r="I100" s="200">
        <v>1.78</v>
      </c>
      <c r="J100" s="45">
        <v>5.3999999999999999E-2</v>
      </c>
    </row>
    <row r="101" spans="1:10" ht="27.75" customHeight="1" x14ac:dyDescent="0.2">
      <c r="A101" s="192" t="s">
        <v>611</v>
      </c>
      <c r="B101" s="29"/>
      <c r="C101" s="193">
        <v>0</v>
      </c>
      <c r="D101" s="156">
        <v>0.98299999999999998</v>
      </c>
      <c r="E101" s="157">
        <v>0.17799999999999999</v>
      </c>
      <c r="F101" s="158">
        <v>6.5000000000000002E-2</v>
      </c>
      <c r="G101" s="194">
        <v>16.8</v>
      </c>
      <c r="H101" s="194">
        <v>2.27</v>
      </c>
      <c r="I101" s="200">
        <v>3.07</v>
      </c>
      <c r="J101" s="45">
        <v>3.5999999999999997E-2</v>
      </c>
    </row>
    <row r="102" spans="1:10" ht="27.75" customHeight="1" x14ac:dyDescent="0.2">
      <c r="A102" s="192" t="s">
        <v>612</v>
      </c>
      <c r="B102" s="29"/>
      <c r="C102" s="193">
        <v>0</v>
      </c>
      <c r="D102" s="156">
        <v>0.98299999999999998</v>
      </c>
      <c r="E102" s="157">
        <v>0.17799999999999999</v>
      </c>
      <c r="F102" s="158">
        <v>6.5000000000000002E-2</v>
      </c>
      <c r="G102" s="194">
        <v>76.180000000000007</v>
      </c>
      <c r="H102" s="194">
        <v>2.27</v>
      </c>
      <c r="I102" s="200">
        <v>3.07</v>
      </c>
      <c r="J102" s="45">
        <v>3.5999999999999997E-2</v>
      </c>
    </row>
    <row r="103" spans="1:10" ht="27.75" customHeight="1" x14ac:dyDescent="0.2">
      <c r="A103" s="192" t="s">
        <v>613</v>
      </c>
      <c r="B103" s="29"/>
      <c r="C103" s="193">
        <v>0</v>
      </c>
      <c r="D103" s="156">
        <v>0.98299999999999998</v>
      </c>
      <c r="E103" s="157">
        <v>0.17799999999999999</v>
      </c>
      <c r="F103" s="158">
        <v>6.5000000000000002E-2</v>
      </c>
      <c r="G103" s="194">
        <v>128.61000000000001</v>
      </c>
      <c r="H103" s="194">
        <v>2.27</v>
      </c>
      <c r="I103" s="200">
        <v>3.07</v>
      </c>
      <c r="J103" s="45">
        <v>3.5999999999999997E-2</v>
      </c>
    </row>
    <row r="104" spans="1:10" ht="27.75" customHeight="1" x14ac:dyDescent="0.2">
      <c r="A104" s="192" t="s">
        <v>614</v>
      </c>
      <c r="B104" s="29"/>
      <c r="C104" s="193">
        <v>0</v>
      </c>
      <c r="D104" s="156">
        <v>0.98299999999999998</v>
      </c>
      <c r="E104" s="157">
        <v>0.17799999999999999</v>
      </c>
      <c r="F104" s="158">
        <v>6.5000000000000002E-2</v>
      </c>
      <c r="G104" s="194">
        <v>203.15</v>
      </c>
      <c r="H104" s="194">
        <v>2.27</v>
      </c>
      <c r="I104" s="200">
        <v>3.07</v>
      </c>
      <c r="J104" s="45">
        <v>3.5999999999999997E-2</v>
      </c>
    </row>
    <row r="105" spans="1:10" ht="27.75" customHeight="1" x14ac:dyDescent="0.2">
      <c r="A105" s="192" t="s">
        <v>615</v>
      </c>
      <c r="B105" s="29"/>
      <c r="C105" s="193">
        <v>0</v>
      </c>
      <c r="D105" s="156">
        <v>0.98299999999999998</v>
      </c>
      <c r="E105" s="157">
        <v>0.17799999999999999</v>
      </c>
      <c r="F105" s="158">
        <v>6.5000000000000002E-2</v>
      </c>
      <c r="G105" s="194">
        <v>452.52</v>
      </c>
      <c r="H105" s="194">
        <v>2.27</v>
      </c>
      <c r="I105" s="200">
        <v>3.07</v>
      </c>
      <c r="J105" s="45">
        <v>3.5999999999999997E-2</v>
      </c>
    </row>
    <row r="106" spans="1:10" ht="27.75" customHeight="1" x14ac:dyDescent="0.2">
      <c r="A106" s="192" t="s">
        <v>616</v>
      </c>
      <c r="B106" s="29"/>
      <c r="C106" s="193">
        <v>0</v>
      </c>
      <c r="D106" s="156">
        <v>0.746</v>
      </c>
      <c r="E106" s="157">
        <v>0.129</v>
      </c>
      <c r="F106" s="158">
        <v>0.05</v>
      </c>
      <c r="G106" s="194">
        <v>91.73</v>
      </c>
      <c r="H106" s="194">
        <v>3.32</v>
      </c>
      <c r="I106" s="200">
        <v>3.86</v>
      </c>
      <c r="J106" s="45">
        <v>2.7E-2</v>
      </c>
    </row>
    <row r="107" spans="1:10" ht="27.75" customHeight="1" x14ac:dyDescent="0.2">
      <c r="A107" s="192" t="s">
        <v>617</v>
      </c>
      <c r="B107" s="29"/>
      <c r="C107" s="193">
        <v>0</v>
      </c>
      <c r="D107" s="156">
        <v>0.746</v>
      </c>
      <c r="E107" s="157">
        <v>0.129</v>
      </c>
      <c r="F107" s="158">
        <v>0.05</v>
      </c>
      <c r="G107" s="194">
        <v>211.16</v>
      </c>
      <c r="H107" s="194">
        <v>3.32</v>
      </c>
      <c r="I107" s="200">
        <v>3.86</v>
      </c>
      <c r="J107" s="45">
        <v>2.7E-2</v>
      </c>
    </row>
    <row r="108" spans="1:10" ht="27.75" customHeight="1" x14ac:dyDescent="0.2">
      <c r="A108" s="192" t="s">
        <v>618</v>
      </c>
      <c r="B108" s="29"/>
      <c r="C108" s="193">
        <v>0</v>
      </c>
      <c r="D108" s="156">
        <v>0.746</v>
      </c>
      <c r="E108" s="157">
        <v>0.129</v>
      </c>
      <c r="F108" s="158">
        <v>0.05</v>
      </c>
      <c r="G108" s="194">
        <v>1021.09</v>
      </c>
      <c r="H108" s="194">
        <v>3.32</v>
      </c>
      <c r="I108" s="200">
        <v>3.86</v>
      </c>
      <c r="J108" s="45">
        <v>2.7E-2</v>
      </c>
    </row>
    <row r="109" spans="1:10" ht="27.75" customHeight="1" x14ac:dyDescent="0.2">
      <c r="A109" s="192" t="s">
        <v>619</v>
      </c>
      <c r="B109" s="29"/>
      <c r="C109" s="193">
        <v>0</v>
      </c>
      <c r="D109" s="156">
        <v>0.746</v>
      </c>
      <c r="E109" s="157">
        <v>0.129</v>
      </c>
      <c r="F109" s="158">
        <v>0.05</v>
      </c>
      <c r="G109" s="194">
        <v>2090.71</v>
      </c>
      <c r="H109" s="194">
        <v>3.32</v>
      </c>
      <c r="I109" s="200">
        <v>3.86</v>
      </c>
      <c r="J109" s="45">
        <v>2.7E-2</v>
      </c>
    </row>
    <row r="110" spans="1:10" ht="27.75" customHeight="1" x14ac:dyDescent="0.2">
      <c r="A110" s="192" t="s">
        <v>620</v>
      </c>
      <c r="B110" s="29"/>
      <c r="C110" s="193">
        <v>0</v>
      </c>
      <c r="D110" s="156">
        <v>0.746</v>
      </c>
      <c r="E110" s="157">
        <v>0.129</v>
      </c>
      <c r="F110" s="158">
        <v>0.05</v>
      </c>
      <c r="G110" s="194">
        <v>4481.67</v>
      </c>
      <c r="H110" s="194">
        <v>3.32</v>
      </c>
      <c r="I110" s="200">
        <v>3.86</v>
      </c>
      <c r="J110" s="45">
        <v>2.7E-2</v>
      </c>
    </row>
    <row r="111" spans="1:10" ht="27.75" customHeight="1" x14ac:dyDescent="0.2">
      <c r="A111" s="192" t="s">
        <v>441</v>
      </c>
      <c r="B111" s="29"/>
      <c r="C111" s="193" t="s">
        <v>420</v>
      </c>
      <c r="D111" s="159">
        <v>3.2610000000000001</v>
      </c>
      <c r="E111" s="160">
        <v>0.91600000000000004</v>
      </c>
      <c r="F111" s="158">
        <v>0.73499999999999999</v>
      </c>
      <c r="G111" s="195"/>
      <c r="H111" s="195"/>
      <c r="I111" s="199"/>
      <c r="J111" s="46"/>
    </row>
    <row r="112" spans="1:10" ht="27.75" customHeight="1" x14ac:dyDescent="0.2">
      <c r="A112" s="192" t="s">
        <v>442</v>
      </c>
      <c r="B112" s="29"/>
      <c r="C112" s="193">
        <v>0</v>
      </c>
      <c r="D112" s="156">
        <v>-1.778</v>
      </c>
      <c r="E112" s="157">
        <v>-0.37</v>
      </c>
      <c r="F112" s="158">
        <v>-0.129</v>
      </c>
      <c r="G112" s="194">
        <v>0</v>
      </c>
      <c r="H112" s="195"/>
      <c r="I112" s="199"/>
      <c r="J112" s="46"/>
    </row>
    <row r="113" spans="1:10" ht="27.75" customHeight="1" x14ac:dyDescent="0.2">
      <c r="A113" s="192" t="s">
        <v>443</v>
      </c>
      <c r="B113" s="29"/>
      <c r="C113" s="193">
        <v>0</v>
      </c>
      <c r="D113" s="156">
        <v>-1.726</v>
      </c>
      <c r="E113" s="157">
        <v>-0.35499999999999998</v>
      </c>
      <c r="F113" s="158">
        <v>-0.124</v>
      </c>
      <c r="G113" s="194">
        <v>0</v>
      </c>
      <c r="H113" s="195"/>
      <c r="I113" s="199"/>
      <c r="J113" s="46"/>
    </row>
    <row r="114" spans="1:10" ht="27.75" customHeight="1" x14ac:dyDescent="0.2">
      <c r="A114" s="192" t="s">
        <v>444</v>
      </c>
      <c r="B114" s="29"/>
      <c r="C114" s="193">
        <v>0</v>
      </c>
      <c r="D114" s="156">
        <v>-1.778</v>
      </c>
      <c r="E114" s="157">
        <v>-0.37</v>
      </c>
      <c r="F114" s="158">
        <v>-0.129</v>
      </c>
      <c r="G114" s="194">
        <v>0</v>
      </c>
      <c r="H114" s="195"/>
      <c r="I114" s="199"/>
      <c r="J114" s="45">
        <v>7.4999999999999997E-2</v>
      </c>
    </row>
    <row r="115" spans="1:10" ht="27.75" customHeight="1" x14ac:dyDescent="0.2">
      <c r="A115" s="192" t="s">
        <v>445</v>
      </c>
      <c r="B115" s="29"/>
      <c r="C115" s="193">
        <v>0</v>
      </c>
      <c r="D115" s="156">
        <v>-1.726</v>
      </c>
      <c r="E115" s="157">
        <v>-0.35499999999999998</v>
      </c>
      <c r="F115" s="158">
        <v>-0.124</v>
      </c>
      <c r="G115" s="194">
        <v>0</v>
      </c>
      <c r="H115" s="195"/>
      <c r="I115" s="199"/>
      <c r="J115" s="45">
        <v>6.8000000000000005E-2</v>
      </c>
    </row>
    <row r="116" spans="1:10" ht="27.75" customHeight="1" x14ac:dyDescent="0.2">
      <c r="A116" s="192" t="s">
        <v>446</v>
      </c>
      <c r="B116" s="29"/>
      <c r="C116" s="193">
        <v>0</v>
      </c>
      <c r="D116" s="156">
        <v>-2.105</v>
      </c>
      <c r="E116" s="157">
        <v>-0.38100000000000001</v>
      </c>
      <c r="F116" s="158">
        <v>-0.13800000000000001</v>
      </c>
      <c r="G116" s="194">
        <v>326.18</v>
      </c>
      <c r="H116" s="195"/>
      <c r="I116" s="199"/>
      <c r="J116" s="45">
        <v>0.13400000000000001</v>
      </c>
    </row>
    <row r="117" spans="1:10" ht="27.75" customHeight="1" x14ac:dyDescent="0.2">
      <c r="A117" s="192" t="s">
        <v>577</v>
      </c>
      <c r="B117" s="29"/>
      <c r="C117" s="193" t="s">
        <v>650</v>
      </c>
      <c r="D117" s="156">
        <v>0.621</v>
      </c>
      <c r="E117" s="157">
        <v>0.129</v>
      </c>
      <c r="F117" s="158">
        <v>4.4999999999999998E-2</v>
      </c>
      <c r="G117" s="194">
        <v>11.17</v>
      </c>
      <c r="H117" s="195"/>
      <c r="I117" s="199"/>
      <c r="J117" s="46"/>
    </row>
    <row r="118" spans="1:10" ht="27.75" customHeight="1" x14ac:dyDescent="0.2">
      <c r="A118" s="192" t="s">
        <v>578</v>
      </c>
      <c r="B118" s="29"/>
      <c r="C118" s="230">
        <v>2</v>
      </c>
      <c r="D118" s="156">
        <v>0.621</v>
      </c>
      <c r="E118" s="157">
        <v>0.129</v>
      </c>
      <c r="F118" s="158">
        <v>4.4999999999999998E-2</v>
      </c>
      <c r="G118" s="195"/>
      <c r="H118" s="195"/>
      <c r="I118" s="199"/>
      <c r="J118" s="46"/>
    </row>
    <row r="119" spans="1:10" ht="27.75" customHeight="1" x14ac:dyDescent="0.2">
      <c r="A119" s="192" t="s">
        <v>579</v>
      </c>
      <c r="B119" s="29"/>
      <c r="C119" s="193" t="s">
        <v>649</v>
      </c>
      <c r="D119" s="156">
        <v>0.71199999999999997</v>
      </c>
      <c r="E119" s="157">
        <v>0.14799999999999999</v>
      </c>
      <c r="F119" s="158">
        <v>5.1999999999999998E-2</v>
      </c>
      <c r="G119" s="194">
        <v>0.78</v>
      </c>
      <c r="H119" s="195"/>
      <c r="I119" s="199"/>
      <c r="J119" s="46"/>
    </row>
    <row r="120" spans="1:10" ht="27.75" customHeight="1" x14ac:dyDescent="0.2">
      <c r="A120" s="192" t="s">
        <v>580</v>
      </c>
      <c r="B120" s="29"/>
      <c r="C120" s="193" t="s">
        <v>649</v>
      </c>
      <c r="D120" s="156">
        <v>0.71199999999999997</v>
      </c>
      <c r="E120" s="157">
        <v>0.14799999999999999</v>
      </c>
      <c r="F120" s="158">
        <v>5.1999999999999998E-2</v>
      </c>
      <c r="G120" s="194">
        <v>0.99</v>
      </c>
      <c r="H120" s="195"/>
      <c r="I120" s="199"/>
      <c r="J120" s="46"/>
    </row>
    <row r="121" spans="1:10" ht="27.75" customHeight="1" x14ac:dyDescent="0.2">
      <c r="A121" s="192" t="s">
        <v>581</v>
      </c>
      <c r="B121" s="29"/>
      <c r="C121" s="193" t="s">
        <v>649</v>
      </c>
      <c r="D121" s="156">
        <v>0.71199999999999997</v>
      </c>
      <c r="E121" s="157">
        <v>0.14799999999999999</v>
      </c>
      <c r="F121" s="158">
        <v>5.1999999999999998E-2</v>
      </c>
      <c r="G121" s="194">
        <v>2.04</v>
      </c>
      <c r="H121" s="195"/>
      <c r="I121" s="199"/>
      <c r="J121" s="46"/>
    </row>
    <row r="122" spans="1:10" ht="27.75" customHeight="1" x14ac:dyDescent="0.2">
      <c r="A122" s="192" t="s">
        <v>582</v>
      </c>
      <c r="B122" s="29"/>
      <c r="C122" s="193" t="s">
        <v>649</v>
      </c>
      <c r="D122" s="156">
        <v>0.71199999999999997</v>
      </c>
      <c r="E122" s="157">
        <v>0.14799999999999999</v>
      </c>
      <c r="F122" s="158">
        <v>5.1999999999999998E-2</v>
      </c>
      <c r="G122" s="194">
        <v>3.89</v>
      </c>
      <c r="H122" s="195"/>
      <c r="I122" s="199"/>
      <c r="J122" s="46"/>
    </row>
    <row r="123" spans="1:10" ht="27.75" customHeight="1" x14ac:dyDescent="0.2">
      <c r="A123" s="192" t="s">
        <v>583</v>
      </c>
      <c r="B123" s="29"/>
      <c r="C123" s="193" t="s">
        <v>649</v>
      </c>
      <c r="D123" s="156">
        <v>0.71199999999999997</v>
      </c>
      <c r="E123" s="157">
        <v>0.14799999999999999</v>
      </c>
      <c r="F123" s="158">
        <v>5.1999999999999998E-2</v>
      </c>
      <c r="G123" s="194">
        <v>10.97</v>
      </c>
      <c r="H123" s="195"/>
      <c r="I123" s="199"/>
      <c r="J123" s="46"/>
    </row>
    <row r="124" spans="1:10" ht="27.75" customHeight="1" x14ac:dyDescent="0.2">
      <c r="A124" s="192" t="s">
        <v>447</v>
      </c>
      <c r="B124" s="29"/>
      <c r="C124" s="230">
        <v>4</v>
      </c>
      <c r="D124" s="156">
        <v>0.71199999999999997</v>
      </c>
      <c r="E124" s="157">
        <v>0.14799999999999999</v>
      </c>
      <c r="F124" s="158">
        <v>5.1999999999999998E-2</v>
      </c>
      <c r="G124" s="195"/>
      <c r="H124" s="195"/>
      <c r="I124" s="199"/>
      <c r="J124" s="46"/>
    </row>
    <row r="125" spans="1:10" ht="27.75" customHeight="1" x14ac:dyDescent="0.2">
      <c r="A125" s="192" t="s">
        <v>584</v>
      </c>
      <c r="B125" s="29"/>
      <c r="C125" s="193">
        <v>0</v>
      </c>
      <c r="D125" s="156">
        <v>0.51300000000000001</v>
      </c>
      <c r="E125" s="157">
        <v>0.104</v>
      </c>
      <c r="F125" s="158">
        <v>3.5999999999999997E-2</v>
      </c>
      <c r="G125" s="194">
        <v>1.97</v>
      </c>
      <c r="H125" s="194">
        <v>0.39</v>
      </c>
      <c r="I125" s="200">
        <v>0.67</v>
      </c>
      <c r="J125" s="45">
        <v>2.1000000000000001E-2</v>
      </c>
    </row>
    <row r="126" spans="1:10" ht="27.75" customHeight="1" x14ac:dyDescent="0.2">
      <c r="A126" s="192" t="s">
        <v>585</v>
      </c>
      <c r="B126" s="29"/>
      <c r="C126" s="193">
        <v>0</v>
      </c>
      <c r="D126" s="156">
        <v>0.51300000000000001</v>
      </c>
      <c r="E126" s="157">
        <v>0.104</v>
      </c>
      <c r="F126" s="158">
        <v>3.5999999999999997E-2</v>
      </c>
      <c r="G126" s="194">
        <v>18</v>
      </c>
      <c r="H126" s="194">
        <v>0.39</v>
      </c>
      <c r="I126" s="200">
        <v>0.67</v>
      </c>
      <c r="J126" s="45">
        <v>2.1000000000000001E-2</v>
      </c>
    </row>
    <row r="127" spans="1:10" ht="27.75" customHeight="1" x14ac:dyDescent="0.2">
      <c r="A127" s="192" t="s">
        <v>586</v>
      </c>
      <c r="B127" s="29"/>
      <c r="C127" s="193">
        <v>0</v>
      </c>
      <c r="D127" s="156">
        <v>0.51300000000000001</v>
      </c>
      <c r="E127" s="157">
        <v>0.104</v>
      </c>
      <c r="F127" s="158">
        <v>3.5999999999999997E-2</v>
      </c>
      <c r="G127" s="194">
        <v>32.15</v>
      </c>
      <c r="H127" s="194">
        <v>0.39</v>
      </c>
      <c r="I127" s="200">
        <v>0.67</v>
      </c>
      <c r="J127" s="45">
        <v>2.1000000000000001E-2</v>
      </c>
    </row>
    <row r="128" spans="1:10" ht="27.75" customHeight="1" x14ac:dyDescent="0.2">
      <c r="A128" s="192" t="s">
        <v>587</v>
      </c>
      <c r="B128" s="29"/>
      <c r="C128" s="193">
        <v>0</v>
      </c>
      <c r="D128" s="156">
        <v>0.51300000000000001</v>
      </c>
      <c r="E128" s="157">
        <v>0.104</v>
      </c>
      <c r="F128" s="158">
        <v>3.5999999999999997E-2</v>
      </c>
      <c r="G128" s="194">
        <v>52.26</v>
      </c>
      <c r="H128" s="194">
        <v>0.39</v>
      </c>
      <c r="I128" s="200">
        <v>0.67</v>
      </c>
      <c r="J128" s="45">
        <v>2.1000000000000001E-2</v>
      </c>
    </row>
    <row r="129" spans="1:10" ht="27.75" customHeight="1" x14ac:dyDescent="0.2">
      <c r="A129" s="192" t="s">
        <v>588</v>
      </c>
      <c r="B129" s="29"/>
      <c r="C129" s="193">
        <v>0</v>
      </c>
      <c r="D129" s="156">
        <v>0.51300000000000001</v>
      </c>
      <c r="E129" s="157">
        <v>0.104</v>
      </c>
      <c r="F129" s="158">
        <v>3.5999999999999997E-2</v>
      </c>
      <c r="G129" s="194">
        <v>119.55</v>
      </c>
      <c r="H129" s="194">
        <v>0.39</v>
      </c>
      <c r="I129" s="200">
        <v>0.67</v>
      </c>
      <c r="J129" s="45">
        <v>2.1000000000000001E-2</v>
      </c>
    </row>
    <row r="130" spans="1:10" ht="27.75" customHeight="1" x14ac:dyDescent="0.2">
      <c r="A130" s="192" t="s">
        <v>589</v>
      </c>
      <c r="B130" s="29"/>
      <c r="C130" s="193">
        <v>0</v>
      </c>
      <c r="D130" s="156">
        <v>0.372</v>
      </c>
      <c r="E130" s="157">
        <v>6.7000000000000004E-2</v>
      </c>
      <c r="F130" s="158">
        <v>2.4E-2</v>
      </c>
      <c r="G130" s="194">
        <v>6.39</v>
      </c>
      <c r="H130" s="194">
        <v>0.86</v>
      </c>
      <c r="I130" s="200">
        <v>1.1599999999999999</v>
      </c>
      <c r="J130" s="45">
        <v>1.4E-2</v>
      </c>
    </row>
    <row r="131" spans="1:10" ht="27.75" customHeight="1" x14ac:dyDescent="0.2">
      <c r="A131" s="192" t="s">
        <v>590</v>
      </c>
      <c r="B131" s="29"/>
      <c r="C131" s="193">
        <v>0</v>
      </c>
      <c r="D131" s="156">
        <v>0.372</v>
      </c>
      <c r="E131" s="157">
        <v>6.7000000000000004E-2</v>
      </c>
      <c r="F131" s="158">
        <v>2.4E-2</v>
      </c>
      <c r="G131" s="194">
        <v>28.86</v>
      </c>
      <c r="H131" s="194">
        <v>0.86</v>
      </c>
      <c r="I131" s="200">
        <v>1.1599999999999999</v>
      </c>
      <c r="J131" s="45">
        <v>1.4E-2</v>
      </c>
    </row>
    <row r="132" spans="1:10" ht="27.75" customHeight="1" x14ac:dyDescent="0.2">
      <c r="A132" s="192" t="s">
        <v>591</v>
      </c>
      <c r="B132" s="29"/>
      <c r="C132" s="193">
        <v>0</v>
      </c>
      <c r="D132" s="156">
        <v>0.372</v>
      </c>
      <c r="E132" s="157">
        <v>6.7000000000000004E-2</v>
      </c>
      <c r="F132" s="158">
        <v>2.4E-2</v>
      </c>
      <c r="G132" s="194">
        <v>48.7</v>
      </c>
      <c r="H132" s="194">
        <v>0.86</v>
      </c>
      <c r="I132" s="200">
        <v>1.1599999999999999</v>
      </c>
      <c r="J132" s="45">
        <v>1.4E-2</v>
      </c>
    </row>
    <row r="133" spans="1:10" ht="27.75" customHeight="1" x14ac:dyDescent="0.2">
      <c r="A133" s="192" t="s">
        <v>592</v>
      </c>
      <c r="B133" s="29"/>
      <c r="C133" s="193">
        <v>0</v>
      </c>
      <c r="D133" s="156">
        <v>0.372</v>
      </c>
      <c r="E133" s="157">
        <v>6.7000000000000004E-2</v>
      </c>
      <c r="F133" s="158">
        <v>2.4E-2</v>
      </c>
      <c r="G133" s="194">
        <v>76.900000000000006</v>
      </c>
      <c r="H133" s="194">
        <v>0.86</v>
      </c>
      <c r="I133" s="200">
        <v>1.1599999999999999</v>
      </c>
      <c r="J133" s="45">
        <v>1.4E-2</v>
      </c>
    </row>
    <row r="134" spans="1:10" ht="27.75" customHeight="1" x14ac:dyDescent="0.2">
      <c r="A134" s="192" t="s">
        <v>593</v>
      </c>
      <c r="B134" s="29"/>
      <c r="C134" s="193">
        <v>0</v>
      </c>
      <c r="D134" s="156">
        <v>0.372</v>
      </c>
      <c r="E134" s="157">
        <v>6.7000000000000004E-2</v>
      </c>
      <c r="F134" s="158">
        <v>2.4E-2</v>
      </c>
      <c r="G134" s="194">
        <v>171.26</v>
      </c>
      <c r="H134" s="194">
        <v>0.86</v>
      </c>
      <c r="I134" s="200">
        <v>1.1599999999999999</v>
      </c>
      <c r="J134" s="45">
        <v>1.4E-2</v>
      </c>
    </row>
    <row r="135" spans="1:10" ht="27.75" customHeight="1" x14ac:dyDescent="0.2">
      <c r="A135" s="192" t="s">
        <v>594</v>
      </c>
      <c r="B135" s="29"/>
      <c r="C135" s="193">
        <v>0</v>
      </c>
      <c r="D135" s="156">
        <v>0.28199999999999997</v>
      </c>
      <c r="E135" s="157">
        <v>4.9000000000000002E-2</v>
      </c>
      <c r="F135" s="158">
        <v>1.9E-2</v>
      </c>
      <c r="G135" s="194">
        <v>34.74</v>
      </c>
      <c r="H135" s="194">
        <v>1.26</v>
      </c>
      <c r="I135" s="200">
        <v>1.46</v>
      </c>
      <c r="J135" s="45">
        <v>0.01</v>
      </c>
    </row>
    <row r="136" spans="1:10" ht="27.75" customHeight="1" x14ac:dyDescent="0.2">
      <c r="A136" s="192" t="s">
        <v>595</v>
      </c>
      <c r="B136" s="29"/>
      <c r="C136" s="193">
        <v>0</v>
      </c>
      <c r="D136" s="156">
        <v>0.28199999999999997</v>
      </c>
      <c r="E136" s="157">
        <v>4.9000000000000002E-2</v>
      </c>
      <c r="F136" s="158">
        <v>1.9E-2</v>
      </c>
      <c r="G136" s="194">
        <v>79.930000000000007</v>
      </c>
      <c r="H136" s="194">
        <v>1.26</v>
      </c>
      <c r="I136" s="200">
        <v>1.46</v>
      </c>
      <c r="J136" s="45">
        <v>0.01</v>
      </c>
    </row>
    <row r="137" spans="1:10" ht="27.75" customHeight="1" x14ac:dyDescent="0.2">
      <c r="A137" s="192" t="s">
        <v>596</v>
      </c>
      <c r="B137" s="29"/>
      <c r="C137" s="193">
        <v>0</v>
      </c>
      <c r="D137" s="156">
        <v>0.28199999999999997</v>
      </c>
      <c r="E137" s="157">
        <v>4.9000000000000002E-2</v>
      </c>
      <c r="F137" s="158">
        <v>1.9E-2</v>
      </c>
      <c r="G137" s="194">
        <v>386.41</v>
      </c>
      <c r="H137" s="194">
        <v>1.26</v>
      </c>
      <c r="I137" s="200">
        <v>1.46</v>
      </c>
      <c r="J137" s="45">
        <v>0.01</v>
      </c>
    </row>
    <row r="138" spans="1:10" ht="27.75" customHeight="1" x14ac:dyDescent="0.2">
      <c r="A138" s="192" t="s">
        <v>597</v>
      </c>
      <c r="B138" s="29"/>
      <c r="C138" s="193">
        <v>0</v>
      </c>
      <c r="D138" s="156">
        <v>0.28199999999999997</v>
      </c>
      <c r="E138" s="157">
        <v>4.9000000000000002E-2</v>
      </c>
      <c r="F138" s="158">
        <v>1.9E-2</v>
      </c>
      <c r="G138" s="194">
        <v>791.15</v>
      </c>
      <c r="H138" s="194">
        <v>1.26</v>
      </c>
      <c r="I138" s="200">
        <v>1.46</v>
      </c>
      <c r="J138" s="45">
        <v>0.01</v>
      </c>
    </row>
    <row r="139" spans="1:10" ht="27.75" customHeight="1" x14ac:dyDescent="0.2">
      <c r="A139" s="192" t="s">
        <v>598</v>
      </c>
      <c r="B139" s="29"/>
      <c r="C139" s="193">
        <v>0</v>
      </c>
      <c r="D139" s="156">
        <v>0.28199999999999997</v>
      </c>
      <c r="E139" s="157">
        <v>4.9000000000000002E-2</v>
      </c>
      <c r="F139" s="158">
        <v>1.9E-2</v>
      </c>
      <c r="G139" s="194">
        <v>1695.89</v>
      </c>
      <c r="H139" s="194">
        <v>1.26</v>
      </c>
      <c r="I139" s="200">
        <v>1.46</v>
      </c>
      <c r="J139" s="45">
        <v>0.01</v>
      </c>
    </row>
    <row r="140" spans="1:10" ht="27.75" customHeight="1" x14ac:dyDescent="0.2">
      <c r="A140" s="192" t="s">
        <v>448</v>
      </c>
      <c r="B140" s="29"/>
      <c r="C140" s="193" t="s">
        <v>420</v>
      </c>
      <c r="D140" s="159">
        <v>1.234</v>
      </c>
      <c r="E140" s="160">
        <v>0.34599999999999997</v>
      </c>
      <c r="F140" s="158">
        <v>0.27800000000000002</v>
      </c>
      <c r="G140" s="195"/>
      <c r="H140" s="195"/>
      <c r="I140" s="199"/>
      <c r="J140" s="46"/>
    </row>
    <row r="141" spans="1:10" ht="27.75" customHeight="1" x14ac:dyDescent="0.2">
      <c r="A141" s="192" t="s">
        <v>449</v>
      </c>
      <c r="B141" s="29"/>
      <c r="C141" s="193">
        <v>0</v>
      </c>
      <c r="D141" s="156">
        <v>-0.67300000000000004</v>
      </c>
      <c r="E141" s="157">
        <v>-0.14000000000000001</v>
      </c>
      <c r="F141" s="158">
        <v>-4.9000000000000002E-2</v>
      </c>
      <c r="G141" s="194">
        <v>0</v>
      </c>
      <c r="H141" s="195"/>
      <c r="I141" s="199"/>
      <c r="J141" s="46"/>
    </row>
    <row r="142" spans="1:10" ht="27.75" customHeight="1" x14ac:dyDescent="0.2">
      <c r="A142" s="192" t="s">
        <v>450</v>
      </c>
      <c r="B142" s="29"/>
      <c r="C142" s="193">
        <v>0</v>
      </c>
      <c r="D142" s="156">
        <v>-0.65300000000000002</v>
      </c>
      <c r="E142" s="157">
        <v>-0.13400000000000001</v>
      </c>
      <c r="F142" s="158">
        <v>-4.7E-2</v>
      </c>
      <c r="G142" s="194">
        <v>0</v>
      </c>
      <c r="H142" s="195"/>
      <c r="I142" s="199"/>
      <c r="J142" s="46"/>
    </row>
    <row r="143" spans="1:10" ht="27.75" customHeight="1" x14ac:dyDescent="0.2">
      <c r="A143" s="192" t="s">
        <v>451</v>
      </c>
      <c r="B143" s="29"/>
      <c r="C143" s="193">
        <v>0</v>
      </c>
      <c r="D143" s="156">
        <v>-0.67300000000000004</v>
      </c>
      <c r="E143" s="157">
        <v>-0.14000000000000001</v>
      </c>
      <c r="F143" s="158">
        <v>-4.9000000000000002E-2</v>
      </c>
      <c r="G143" s="194">
        <v>0</v>
      </c>
      <c r="H143" s="195"/>
      <c r="I143" s="199"/>
      <c r="J143" s="45">
        <v>2.8000000000000001E-2</v>
      </c>
    </row>
    <row r="144" spans="1:10" ht="27.75" customHeight="1" x14ac:dyDescent="0.2">
      <c r="A144" s="192" t="s">
        <v>452</v>
      </c>
      <c r="B144" s="29"/>
      <c r="C144" s="193">
        <v>0</v>
      </c>
      <c r="D144" s="156">
        <v>-0.65300000000000002</v>
      </c>
      <c r="E144" s="157">
        <v>-0.13400000000000001</v>
      </c>
      <c r="F144" s="158">
        <v>-4.7E-2</v>
      </c>
      <c r="G144" s="194">
        <v>0</v>
      </c>
      <c r="H144" s="195"/>
      <c r="I144" s="199"/>
      <c r="J144" s="45">
        <v>2.5999999999999999E-2</v>
      </c>
    </row>
    <row r="145" spans="1:10" ht="27.75" customHeight="1" x14ac:dyDescent="0.2">
      <c r="A145" s="192" t="s">
        <v>453</v>
      </c>
      <c r="B145" s="29"/>
      <c r="C145" s="193">
        <v>0</v>
      </c>
      <c r="D145" s="156">
        <v>-0.79700000000000004</v>
      </c>
      <c r="E145" s="157">
        <v>-0.14399999999999999</v>
      </c>
      <c r="F145" s="158">
        <v>-5.1999999999999998E-2</v>
      </c>
      <c r="G145" s="194">
        <v>123.43</v>
      </c>
      <c r="H145" s="195"/>
      <c r="I145" s="199"/>
      <c r="J145" s="45">
        <v>5.0999999999999997E-2</v>
      </c>
    </row>
    <row r="146" spans="1:10" ht="27.75" customHeight="1" x14ac:dyDescent="0.2">
      <c r="A146" s="192" t="s">
        <v>555</v>
      </c>
      <c r="B146" s="29"/>
      <c r="C146" s="193" t="s">
        <v>650</v>
      </c>
      <c r="D146" s="156">
        <v>0.52600000000000002</v>
      </c>
      <c r="E146" s="157">
        <v>0.109</v>
      </c>
      <c r="F146" s="158">
        <v>3.7999999999999999E-2</v>
      </c>
      <c r="G146" s="194">
        <v>10.98</v>
      </c>
      <c r="H146" s="195"/>
      <c r="I146" s="199"/>
      <c r="J146" s="46"/>
    </row>
    <row r="147" spans="1:10" ht="27.75" customHeight="1" x14ac:dyDescent="0.2">
      <c r="A147" s="192" t="s">
        <v>556</v>
      </c>
      <c r="B147" s="29"/>
      <c r="C147" s="230">
        <v>2</v>
      </c>
      <c r="D147" s="156">
        <v>0.52600000000000002</v>
      </c>
      <c r="E147" s="157">
        <v>0.109</v>
      </c>
      <c r="F147" s="158">
        <v>3.7999999999999999E-2</v>
      </c>
      <c r="G147" s="195"/>
      <c r="H147" s="195"/>
      <c r="I147" s="199"/>
      <c r="J147" s="46"/>
    </row>
    <row r="148" spans="1:10" ht="27.75" customHeight="1" x14ac:dyDescent="0.2">
      <c r="A148" s="192" t="s">
        <v>557</v>
      </c>
      <c r="B148" s="29"/>
      <c r="C148" s="193" t="s">
        <v>649</v>
      </c>
      <c r="D148" s="156">
        <v>0.60299999999999998</v>
      </c>
      <c r="E148" s="157">
        <v>0.125</v>
      </c>
      <c r="F148" s="158">
        <v>4.3999999999999997E-2</v>
      </c>
      <c r="G148" s="194">
        <v>0.67</v>
      </c>
      <c r="H148" s="195"/>
      <c r="I148" s="199"/>
      <c r="J148" s="46"/>
    </row>
    <row r="149" spans="1:10" ht="27.75" customHeight="1" x14ac:dyDescent="0.2">
      <c r="A149" s="192" t="s">
        <v>558</v>
      </c>
      <c r="B149" s="29"/>
      <c r="C149" s="193" t="s">
        <v>649</v>
      </c>
      <c r="D149" s="156">
        <v>0.60299999999999998</v>
      </c>
      <c r="E149" s="157">
        <v>0.125</v>
      </c>
      <c r="F149" s="158">
        <v>4.3999999999999997E-2</v>
      </c>
      <c r="G149" s="194">
        <v>0.85</v>
      </c>
      <c r="H149" s="195"/>
      <c r="I149" s="199"/>
      <c r="J149" s="46"/>
    </row>
    <row r="150" spans="1:10" ht="27.75" customHeight="1" x14ac:dyDescent="0.2">
      <c r="A150" s="192" t="s">
        <v>559</v>
      </c>
      <c r="B150" s="29"/>
      <c r="C150" s="193" t="s">
        <v>649</v>
      </c>
      <c r="D150" s="156">
        <v>0.60299999999999998</v>
      </c>
      <c r="E150" s="157">
        <v>0.125</v>
      </c>
      <c r="F150" s="158">
        <v>4.3999999999999997E-2</v>
      </c>
      <c r="G150" s="194">
        <v>1.74</v>
      </c>
      <c r="H150" s="195"/>
      <c r="I150" s="199"/>
      <c r="J150" s="46"/>
    </row>
    <row r="151" spans="1:10" ht="27.75" customHeight="1" x14ac:dyDescent="0.2">
      <c r="A151" s="192" t="s">
        <v>560</v>
      </c>
      <c r="B151" s="29"/>
      <c r="C151" s="193" t="s">
        <v>649</v>
      </c>
      <c r="D151" s="156">
        <v>0.60299999999999998</v>
      </c>
      <c r="E151" s="157">
        <v>0.125</v>
      </c>
      <c r="F151" s="158">
        <v>4.3999999999999997E-2</v>
      </c>
      <c r="G151" s="194">
        <v>3.31</v>
      </c>
      <c r="H151" s="195"/>
      <c r="I151" s="199"/>
      <c r="J151" s="46"/>
    </row>
    <row r="152" spans="1:10" ht="27.75" customHeight="1" x14ac:dyDescent="0.2">
      <c r="A152" s="192" t="s">
        <v>561</v>
      </c>
      <c r="B152" s="29"/>
      <c r="C152" s="193" t="s">
        <v>649</v>
      </c>
      <c r="D152" s="156">
        <v>0.60299999999999998</v>
      </c>
      <c r="E152" s="157">
        <v>0.125</v>
      </c>
      <c r="F152" s="158">
        <v>4.3999999999999997E-2</v>
      </c>
      <c r="G152" s="194">
        <v>9.3000000000000007</v>
      </c>
      <c r="H152" s="195"/>
      <c r="I152" s="199"/>
      <c r="J152" s="46"/>
    </row>
    <row r="153" spans="1:10" ht="27.75" customHeight="1" x14ac:dyDescent="0.2">
      <c r="A153" s="192" t="s">
        <v>454</v>
      </c>
      <c r="B153" s="29"/>
      <c r="C153" s="230">
        <v>4</v>
      </c>
      <c r="D153" s="156">
        <v>0.60299999999999998</v>
      </c>
      <c r="E153" s="157">
        <v>0.125</v>
      </c>
      <c r="F153" s="158">
        <v>4.3999999999999997E-2</v>
      </c>
      <c r="G153" s="195"/>
      <c r="H153" s="195"/>
      <c r="I153" s="199"/>
      <c r="J153" s="46"/>
    </row>
    <row r="154" spans="1:10" ht="27.75" customHeight="1" x14ac:dyDescent="0.2">
      <c r="A154" s="192" t="s">
        <v>562</v>
      </c>
      <c r="B154" s="29"/>
      <c r="C154" s="193">
        <v>0</v>
      </c>
      <c r="D154" s="156">
        <v>0.435</v>
      </c>
      <c r="E154" s="157">
        <v>8.7999999999999995E-2</v>
      </c>
      <c r="F154" s="158">
        <v>3.1E-2</v>
      </c>
      <c r="G154" s="194">
        <v>1.68</v>
      </c>
      <c r="H154" s="194">
        <v>0.33</v>
      </c>
      <c r="I154" s="200">
        <v>0.56999999999999995</v>
      </c>
      <c r="J154" s="45">
        <v>1.7000000000000001E-2</v>
      </c>
    </row>
    <row r="155" spans="1:10" ht="27.75" customHeight="1" x14ac:dyDescent="0.2">
      <c r="A155" s="192" t="s">
        <v>563</v>
      </c>
      <c r="B155" s="29"/>
      <c r="C155" s="193">
        <v>0</v>
      </c>
      <c r="D155" s="156">
        <v>0.435</v>
      </c>
      <c r="E155" s="157">
        <v>8.7999999999999995E-2</v>
      </c>
      <c r="F155" s="158">
        <v>3.1E-2</v>
      </c>
      <c r="G155" s="194">
        <v>15.25</v>
      </c>
      <c r="H155" s="194">
        <v>0.33</v>
      </c>
      <c r="I155" s="200">
        <v>0.56999999999999995</v>
      </c>
      <c r="J155" s="45">
        <v>1.7000000000000001E-2</v>
      </c>
    </row>
    <row r="156" spans="1:10" ht="27.75" customHeight="1" x14ac:dyDescent="0.2">
      <c r="A156" s="192" t="s">
        <v>564</v>
      </c>
      <c r="B156" s="29"/>
      <c r="C156" s="193">
        <v>0</v>
      </c>
      <c r="D156" s="156">
        <v>0.435</v>
      </c>
      <c r="E156" s="157">
        <v>8.7999999999999995E-2</v>
      </c>
      <c r="F156" s="158">
        <v>3.1E-2</v>
      </c>
      <c r="G156" s="194">
        <v>27.24</v>
      </c>
      <c r="H156" s="194">
        <v>0.33</v>
      </c>
      <c r="I156" s="200">
        <v>0.56999999999999995</v>
      </c>
      <c r="J156" s="45">
        <v>1.7000000000000001E-2</v>
      </c>
    </row>
    <row r="157" spans="1:10" ht="27.75" customHeight="1" x14ac:dyDescent="0.2">
      <c r="A157" s="192" t="s">
        <v>565</v>
      </c>
      <c r="B157" s="29"/>
      <c r="C157" s="193">
        <v>0</v>
      </c>
      <c r="D157" s="156">
        <v>0.435</v>
      </c>
      <c r="E157" s="157">
        <v>8.7999999999999995E-2</v>
      </c>
      <c r="F157" s="158">
        <v>3.1E-2</v>
      </c>
      <c r="G157" s="194">
        <v>44.28</v>
      </c>
      <c r="H157" s="194">
        <v>0.33</v>
      </c>
      <c r="I157" s="200">
        <v>0.56999999999999995</v>
      </c>
      <c r="J157" s="45">
        <v>1.7000000000000001E-2</v>
      </c>
    </row>
    <row r="158" spans="1:10" ht="27.75" customHeight="1" x14ac:dyDescent="0.2">
      <c r="A158" s="192" t="s">
        <v>566</v>
      </c>
      <c r="B158" s="29"/>
      <c r="C158" s="193">
        <v>0</v>
      </c>
      <c r="D158" s="156">
        <v>0.435</v>
      </c>
      <c r="E158" s="157">
        <v>8.7999999999999995E-2</v>
      </c>
      <c r="F158" s="158">
        <v>3.1E-2</v>
      </c>
      <c r="G158" s="194">
        <v>101.28</v>
      </c>
      <c r="H158" s="194">
        <v>0.33</v>
      </c>
      <c r="I158" s="200">
        <v>0.56999999999999995</v>
      </c>
      <c r="J158" s="45">
        <v>1.7000000000000001E-2</v>
      </c>
    </row>
    <row r="159" spans="1:10" ht="27.75" customHeight="1" x14ac:dyDescent="0.2">
      <c r="A159" s="192" t="s">
        <v>567</v>
      </c>
      <c r="B159" s="29"/>
      <c r="C159" s="193">
        <v>0</v>
      </c>
      <c r="D159" s="156">
        <v>0.315</v>
      </c>
      <c r="E159" s="157">
        <v>5.7000000000000002E-2</v>
      </c>
      <c r="F159" s="158">
        <v>2.1000000000000001E-2</v>
      </c>
      <c r="G159" s="194">
        <v>5.42</v>
      </c>
      <c r="H159" s="194">
        <v>0.73</v>
      </c>
      <c r="I159" s="200">
        <v>0.98</v>
      </c>
      <c r="J159" s="45">
        <v>1.2E-2</v>
      </c>
    </row>
    <row r="160" spans="1:10" ht="27.75" customHeight="1" x14ac:dyDescent="0.2">
      <c r="A160" s="192" t="s">
        <v>568</v>
      </c>
      <c r="B160" s="29"/>
      <c r="C160" s="193">
        <v>0</v>
      </c>
      <c r="D160" s="156">
        <v>0.315</v>
      </c>
      <c r="E160" s="157">
        <v>5.7000000000000002E-2</v>
      </c>
      <c r="F160" s="158">
        <v>2.1000000000000001E-2</v>
      </c>
      <c r="G160" s="194">
        <v>24.45</v>
      </c>
      <c r="H160" s="194">
        <v>0.73</v>
      </c>
      <c r="I160" s="200">
        <v>0.98</v>
      </c>
      <c r="J160" s="45">
        <v>1.2E-2</v>
      </c>
    </row>
    <row r="161" spans="1:10" ht="27.75" customHeight="1" x14ac:dyDescent="0.2">
      <c r="A161" s="192" t="s">
        <v>569</v>
      </c>
      <c r="B161" s="29"/>
      <c r="C161" s="193">
        <v>0</v>
      </c>
      <c r="D161" s="156">
        <v>0.315</v>
      </c>
      <c r="E161" s="157">
        <v>5.7000000000000002E-2</v>
      </c>
      <c r="F161" s="158">
        <v>2.1000000000000001E-2</v>
      </c>
      <c r="G161" s="194">
        <v>41.26</v>
      </c>
      <c r="H161" s="194">
        <v>0.73</v>
      </c>
      <c r="I161" s="200">
        <v>0.98</v>
      </c>
      <c r="J161" s="45">
        <v>1.2E-2</v>
      </c>
    </row>
    <row r="162" spans="1:10" ht="27.75" customHeight="1" x14ac:dyDescent="0.2">
      <c r="A162" s="192" t="s">
        <v>570</v>
      </c>
      <c r="B162" s="29"/>
      <c r="C162" s="193">
        <v>0</v>
      </c>
      <c r="D162" s="156">
        <v>0.315</v>
      </c>
      <c r="E162" s="157">
        <v>5.7000000000000002E-2</v>
      </c>
      <c r="F162" s="158">
        <v>2.1000000000000001E-2</v>
      </c>
      <c r="G162" s="194">
        <v>65.150000000000006</v>
      </c>
      <c r="H162" s="194">
        <v>0.73</v>
      </c>
      <c r="I162" s="200">
        <v>0.98</v>
      </c>
      <c r="J162" s="45">
        <v>1.2E-2</v>
      </c>
    </row>
    <row r="163" spans="1:10" ht="27.75" customHeight="1" x14ac:dyDescent="0.2">
      <c r="A163" s="192" t="s">
        <v>571</v>
      </c>
      <c r="B163" s="29"/>
      <c r="C163" s="193">
        <v>0</v>
      </c>
      <c r="D163" s="156">
        <v>0.315</v>
      </c>
      <c r="E163" s="157">
        <v>5.7000000000000002E-2</v>
      </c>
      <c r="F163" s="158">
        <v>2.1000000000000001E-2</v>
      </c>
      <c r="G163" s="194">
        <v>145.08000000000001</v>
      </c>
      <c r="H163" s="194">
        <v>0.73</v>
      </c>
      <c r="I163" s="200">
        <v>0.98</v>
      </c>
      <c r="J163" s="45">
        <v>1.2E-2</v>
      </c>
    </row>
    <row r="164" spans="1:10" ht="27.75" customHeight="1" x14ac:dyDescent="0.2">
      <c r="A164" s="192" t="s">
        <v>572</v>
      </c>
      <c r="B164" s="29"/>
      <c r="C164" s="193">
        <v>0</v>
      </c>
      <c r="D164" s="156">
        <v>0.23899999999999999</v>
      </c>
      <c r="E164" s="157">
        <v>4.1000000000000002E-2</v>
      </c>
      <c r="F164" s="158">
        <v>1.6E-2</v>
      </c>
      <c r="G164" s="194">
        <v>29.44</v>
      </c>
      <c r="H164" s="194">
        <v>1.06</v>
      </c>
      <c r="I164" s="200">
        <v>1.24</v>
      </c>
      <c r="J164" s="45">
        <v>8.9999999999999993E-3</v>
      </c>
    </row>
    <row r="165" spans="1:10" ht="27.75" customHeight="1" x14ac:dyDescent="0.2">
      <c r="A165" s="192" t="s">
        <v>573</v>
      </c>
      <c r="B165" s="29"/>
      <c r="C165" s="193">
        <v>0</v>
      </c>
      <c r="D165" s="156">
        <v>0.23899999999999999</v>
      </c>
      <c r="E165" s="157">
        <v>4.1000000000000002E-2</v>
      </c>
      <c r="F165" s="158">
        <v>1.6E-2</v>
      </c>
      <c r="G165" s="194">
        <v>67.72</v>
      </c>
      <c r="H165" s="194">
        <v>1.06</v>
      </c>
      <c r="I165" s="200">
        <v>1.24</v>
      </c>
      <c r="J165" s="45">
        <v>8.9999999999999993E-3</v>
      </c>
    </row>
    <row r="166" spans="1:10" ht="27.75" customHeight="1" x14ac:dyDescent="0.2">
      <c r="A166" s="192" t="s">
        <v>574</v>
      </c>
      <c r="B166" s="29"/>
      <c r="C166" s="193">
        <v>0</v>
      </c>
      <c r="D166" s="156">
        <v>0.23899999999999999</v>
      </c>
      <c r="E166" s="157">
        <v>4.1000000000000002E-2</v>
      </c>
      <c r="F166" s="158">
        <v>1.6E-2</v>
      </c>
      <c r="G166" s="194">
        <v>327.32</v>
      </c>
      <c r="H166" s="194">
        <v>1.06</v>
      </c>
      <c r="I166" s="200">
        <v>1.24</v>
      </c>
      <c r="J166" s="45">
        <v>8.9999999999999993E-3</v>
      </c>
    </row>
    <row r="167" spans="1:10" ht="27.75" customHeight="1" x14ac:dyDescent="0.2">
      <c r="A167" s="192" t="s">
        <v>575</v>
      </c>
      <c r="B167" s="29"/>
      <c r="C167" s="193">
        <v>0</v>
      </c>
      <c r="D167" s="156">
        <v>0.23899999999999999</v>
      </c>
      <c r="E167" s="157">
        <v>4.1000000000000002E-2</v>
      </c>
      <c r="F167" s="158">
        <v>1.6E-2</v>
      </c>
      <c r="G167" s="194">
        <v>670.17</v>
      </c>
      <c r="H167" s="194">
        <v>1.06</v>
      </c>
      <c r="I167" s="200">
        <v>1.24</v>
      </c>
      <c r="J167" s="45">
        <v>8.9999999999999993E-3</v>
      </c>
    </row>
    <row r="168" spans="1:10" ht="27.75" customHeight="1" x14ac:dyDescent="0.2">
      <c r="A168" s="192" t="s">
        <v>576</v>
      </c>
      <c r="B168" s="29"/>
      <c r="C168" s="193">
        <v>0</v>
      </c>
      <c r="D168" s="156">
        <v>0.23899999999999999</v>
      </c>
      <c r="E168" s="157">
        <v>4.1000000000000002E-2</v>
      </c>
      <c r="F168" s="158">
        <v>1.6E-2</v>
      </c>
      <c r="G168" s="194">
        <v>1436.54</v>
      </c>
      <c r="H168" s="194">
        <v>1.06</v>
      </c>
      <c r="I168" s="200">
        <v>1.24</v>
      </c>
      <c r="J168" s="45">
        <v>8.9999999999999993E-3</v>
      </c>
    </row>
    <row r="169" spans="1:10" ht="27.75" customHeight="1" x14ac:dyDescent="0.2">
      <c r="A169" s="192" t="s">
        <v>455</v>
      </c>
      <c r="B169" s="29"/>
      <c r="C169" s="193" t="s">
        <v>420</v>
      </c>
      <c r="D169" s="159">
        <v>1.0449999999999999</v>
      </c>
      <c r="E169" s="160">
        <v>0.29299999999999998</v>
      </c>
      <c r="F169" s="158">
        <v>0.23499999999999999</v>
      </c>
      <c r="G169" s="195"/>
      <c r="H169" s="195"/>
      <c r="I169" s="199"/>
      <c r="J169" s="46"/>
    </row>
    <row r="170" spans="1:10" ht="27.75" customHeight="1" x14ac:dyDescent="0.2">
      <c r="A170" s="192" t="s">
        <v>456</v>
      </c>
      <c r="B170" s="29"/>
      <c r="C170" s="193">
        <v>0</v>
      </c>
      <c r="D170" s="156">
        <v>-0.56999999999999995</v>
      </c>
      <c r="E170" s="157">
        <v>-0.11799999999999999</v>
      </c>
      <c r="F170" s="158">
        <v>-4.1000000000000002E-2</v>
      </c>
      <c r="G170" s="194">
        <v>0</v>
      </c>
      <c r="H170" s="195"/>
      <c r="I170" s="199"/>
      <c r="J170" s="46"/>
    </row>
    <row r="171" spans="1:10" ht="27.75" customHeight="1" x14ac:dyDescent="0.2">
      <c r="A171" s="192" t="s">
        <v>457</v>
      </c>
      <c r="B171" s="29"/>
      <c r="C171" s="193">
        <v>0</v>
      </c>
      <c r="D171" s="156">
        <v>-0.55300000000000005</v>
      </c>
      <c r="E171" s="157">
        <v>-0.114</v>
      </c>
      <c r="F171" s="158">
        <v>-0.04</v>
      </c>
      <c r="G171" s="194">
        <v>0</v>
      </c>
      <c r="H171" s="195"/>
      <c r="I171" s="199"/>
      <c r="J171" s="46"/>
    </row>
    <row r="172" spans="1:10" ht="27.75" customHeight="1" x14ac:dyDescent="0.2">
      <c r="A172" s="192" t="s">
        <v>458</v>
      </c>
      <c r="B172" s="29"/>
      <c r="C172" s="193">
        <v>0</v>
      </c>
      <c r="D172" s="156">
        <v>-0.56999999999999995</v>
      </c>
      <c r="E172" s="157">
        <v>-0.11799999999999999</v>
      </c>
      <c r="F172" s="158">
        <v>-4.1000000000000002E-2</v>
      </c>
      <c r="G172" s="194">
        <v>0</v>
      </c>
      <c r="H172" s="195"/>
      <c r="I172" s="199"/>
      <c r="J172" s="45">
        <v>2.4E-2</v>
      </c>
    </row>
    <row r="173" spans="1:10" ht="27.75" customHeight="1" x14ac:dyDescent="0.2">
      <c r="A173" s="192" t="s">
        <v>459</v>
      </c>
      <c r="B173" s="29"/>
      <c r="C173" s="193">
        <v>0</v>
      </c>
      <c r="D173" s="156">
        <v>-0.55300000000000005</v>
      </c>
      <c r="E173" s="157">
        <v>-0.114</v>
      </c>
      <c r="F173" s="158">
        <v>-0.04</v>
      </c>
      <c r="G173" s="194">
        <v>0</v>
      </c>
      <c r="H173" s="195"/>
      <c r="I173" s="199"/>
      <c r="J173" s="45">
        <v>2.1999999999999999E-2</v>
      </c>
    </row>
    <row r="174" spans="1:10" ht="27.75" customHeight="1" x14ac:dyDescent="0.2">
      <c r="A174" s="192" t="s">
        <v>460</v>
      </c>
      <c r="B174" s="29"/>
      <c r="C174" s="193">
        <v>0</v>
      </c>
      <c r="D174" s="156">
        <v>-0.67500000000000004</v>
      </c>
      <c r="E174" s="157">
        <v>-0.122</v>
      </c>
      <c r="F174" s="158">
        <v>-4.3999999999999997E-2</v>
      </c>
      <c r="G174" s="194">
        <v>104.55</v>
      </c>
      <c r="H174" s="195"/>
      <c r="I174" s="199"/>
      <c r="J174" s="45">
        <v>4.2999999999999997E-2</v>
      </c>
    </row>
    <row r="175" spans="1:10" ht="27.75" customHeight="1" x14ac:dyDescent="0.2">
      <c r="A175" s="192" t="s">
        <v>533</v>
      </c>
      <c r="B175" s="29"/>
      <c r="C175" s="193" t="s">
        <v>650</v>
      </c>
      <c r="D175" s="156">
        <v>0.52600000000000002</v>
      </c>
      <c r="E175" s="157">
        <v>0.109</v>
      </c>
      <c r="F175" s="158">
        <v>3.7999999999999999E-2</v>
      </c>
      <c r="G175" s="194">
        <v>10.98</v>
      </c>
      <c r="H175" s="195"/>
      <c r="I175" s="199"/>
      <c r="J175" s="46"/>
    </row>
    <row r="176" spans="1:10" ht="27.75" customHeight="1" x14ac:dyDescent="0.2">
      <c r="A176" s="192" t="s">
        <v>534</v>
      </c>
      <c r="B176" s="29"/>
      <c r="C176" s="230">
        <v>2</v>
      </c>
      <c r="D176" s="156">
        <v>0.52600000000000002</v>
      </c>
      <c r="E176" s="157">
        <v>0.109</v>
      </c>
      <c r="F176" s="158">
        <v>3.7999999999999999E-2</v>
      </c>
      <c r="G176" s="195"/>
      <c r="H176" s="195"/>
      <c r="I176" s="199"/>
      <c r="J176" s="46"/>
    </row>
    <row r="177" spans="1:10" ht="27.75" customHeight="1" x14ac:dyDescent="0.2">
      <c r="A177" s="192" t="s">
        <v>535</v>
      </c>
      <c r="B177" s="29"/>
      <c r="C177" s="193" t="s">
        <v>649</v>
      </c>
      <c r="D177" s="156">
        <v>0.60299999999999998</v>
      </c>
      <c r="E177" s="157">
        <v>0.125</v>
      </c>
      <c r="F177" s="158">
        <v>4.3999999999999997E-2</v>
      </c>
      <c r="G177" s="194">
        <v>0.67</v>
      </c>
      <c r="H177" s="195"/>
      <c r="I177" s="199"/>
      <c r="J177" s="46"/>
    </row>
    <row r="178" spans="1:10" ht="27.75" customHeight="1" x14ac:dyDescent="0.2">
      <c r="A178" s="192" t="s">
        <v>536</v>
      </c>
      <c r="B178" s="29"/>
      <c r="C178" s="193" t="s">
        <v>649</v>
      </c>
      <c r="D178" s="156">
        <v>0.60299999999999998</v>
      </c>
      <c r="E178" s="157">
        <v>0.125</v>
      </c>
      <c r="F178" s="158">
        <v>4.3999999999999997E-2</v>
      </c>
      <c r="G178" s="194">
        <v>0.85</v>
      </c>
      <c r="H178" s="195"/>
      <c r="I178" s="199"/>
      <c r="J178" s="46"/>
    </row>
    <row r="179" spans="1:10" ht="27.75" customHeight="1" x14ac:dyDescent="0.2">
      <c r="A179" s="192" t="s">
        <v>537</v>
      </c>
      <c r="B179" s="29"/>
      <c r="C179" s="193" t="s">
        <v>649</v>
      </c>
      <c r="D179" s="156">
        <v>0.60299999999999998</v>
      </c>
      <c r="E179" s="157">
        <v>0.125</v>
      </c>
      <c r="F179" s="158">
        <v>4.3999999999999997E-2</v>
      </c>
      <c r="G179" s="194">
        <v>1.74</v>
      </c>
      <c r="H179" s="195"/>
      <c r="I179" s="199"/>
      <c r="J179" s="46"/>
    </row>
    <row r="180" spans="1:10" ht="27.75" customHeight="1" x14ac:dyDescent="0.2">
      <c r="A180" s="192" t="s">
        <v>538</v>
      </c>
      <c r="B180" s="29"/>
      <c r="C180" s="193" t="s">
        <v>649</v>
      </c>
      <c r="D180" s="156">
        <v>0.60299999999999998</v>
      </c>
      <c r="E180" s="157">
        <v>0.125</v>
      </c>
      <c r="F180" s="158">
        <v>4.3999999999999997E-2</v>
      </c>
      <c r="G180" s="194">
        <v>3.31</v>
      </c>
      <c r="H180" s="195"/>
      <c r="I180" s="199"/>
      <c r="J180" s="46"/>
    </row>
    <row r="181" spans="1:10" ht="27.75" customHeight="1" x14ac:dyDescent="0.2">
      <c r="A181" s="192" t="s">
        <v>539</v>
      </c>
      <c r="B181" s="29"/>
      <c r="C181" s="193" t="s">
        <v>649</v>
      </c>
      <c r="D181" s="156">
        <v>0.60299999999999998</v>
      </c>
      <c r="E181" s="157">
        <v>0.125</v>
      </c>
      <c r="F181" s="158">
        <v>4.3999999999999997E-2</v>
      </c>
      <c r="G181" s="194">
        <v>9.3000000000000007</v>
      </c>
      <c r="H181" s="195"/>
      <c r="I181" s="199"/>
      <c r="J181" s="46"/>
    </row>
    <row r="182" spans="1:10" ht="27.75" customHeight="1" x14ac:dyDescent="0.2">
      <c r="A182" s="192" t="s">
        <v>461</v>
      </c>
      <c r="B182" s="29"/>
      <c r="C182" s="230">
        <v>4</v>
      </c>
      <c r="D182" s="156">
        <v>0.60299999999999998</v>
      </c>
      <c r="E182" s="157">
        <v>0.125</v>
      </c>
      <c r="F182" s="158">
        <v>4.3999999999999997E-2</v>
      </c>
      <c r="G182" s="195"/>
      <c r="H182" s="195"/>
      <c r="I182" s="199"/>
      <c r="J182" s="46"/>
    </row>
    <row r="183" spans="1:10" ht="27.75" customHeight="1" x14ac:dyDescent="0.2">
      <c r="A183" s="192" t="s">
        <v>540</v>
      </c>
      <c r="B183" s="29"/>
      <c r="C183" s="193">
        <v>0</v>
      </c>
      <c r="D183" s="156">
        <v>0.435</v>
      </c>
      <c r="E183" s="157">
        <v>8.7999999999999995E-2</v>
      </c>
      <c r="F183" s="158">
        <v>3.1E-2</v>
      </c>
      <c r="G183" s="194">
        <v>1.68</v>
      </c>
      <c r="H183" s="194">
        <v>0.33</v>
      </c>
      <c r="I183" s="200">
        <v>0.56999999999999995</v>
      </c>
      <c r="J183" s="45">
        <v>1.7000000000000001E-2</v>
      </c>
    </row>
    <row r="184" spans="1:10" ht="27.75" customHeight="1" x14ac:dyDescent="0.2">
      <c r="A184" s="192" t="s">
        <v>541</v>
      </c>
      <c r="B184" s="29"/>
      <c r="C184" s="193">
        <v>0</v>
      </c>
      <c r="D184" s="156">
        <v>0.435</v>
      </c>
      <c r="E184" s="157">
        <v>8.7999999999999995E-2</v>
      </c>
      <c r="F184" s="158">
        <v>3.1E-2</v>
      </c>
      <c r="G184" s="194">
        <v>15.25</v>
      </c>
      <c r="H184" s="194">
        <v>0.33</v>
      </c>
      <c r="I184" s="200">
        <v>0.56999999999999995</v>
      </c>
      <c r="J184" s="45">
        <v>1.7000000000000001E-2</v>
      </c>
    </row>
    <row r="185" spans="1:10" ht="27.75" customHeight="1" x14ac:dyDescent="0.2">
      <c r="A185" s="192" t="s">
        <v>542</v>
      </c>
      <c r="B185" s="29"/>
      <c r="C185" s="193">
        <v>0</v>
      </c>
      <c r="D185" s="156">
        <v>0.435</v>
      </c>
      <c r="E185" s="157">
        <v>8.7999999999999995E-2</v>
      </c>
      <c r="F185" s="158">
        <v>3.1E-2</v>
      </c>
      <c r="G185" s="194">
        <v>27.24</v>
      </c>
      <c r="H185" s="194">
        <v>0.33</v>
      </c>
      <c r="I185" s="200">
        <v>0.56999999999999995</v>
      </c>
      <c r="J185" s="45">
        <v>1.7000000000000001E-2</v>
      </c>
    </row>
    <row r="186" spans="1:10" ht="27.75" customHeight="1" x14ac:dyDescent="0.2">
      <c r="A186" s="192" t="s">
        <v>543</v>
      </c>
      <c r="B186" s="29"/>
      <c r="C186" s="193">
        <v>0</v>
      </c>
      <c r="D186" s="156">
        <v>0.435</v>
      </c>
      <c r="E186" s="157">
        <v>8.7999999999999995E-2</v>
      </c>
      <c r="F186" s="158">
        <v>3.1E-2</v>
      </c>
      <c r="G186" s="194">
        <v>44.28</v>
      </c>
      <c r="H186" s="194">
        <v>0.33</v>
      </c>
      <c r="I186" s="200">
        <v>0.56999999999999995</v>
      </c>
      <c r="J186" s="45">
        <v>1.7000000000000001E-2</v>
      </c>
    </row>
    <row r="187" spans="1:10" ht="27.75" customHeight="1" x14ac:dyDescent="0.2">
      <c r="A187" s="192" t="s">
        <v>544</v>
      </c>
      <c r="B187" s="29"/>
      <c r="C187" s="193">
        <v>0</v>
      </c>
      <c r="D187" s="156">
        <v>0.435</v>
      </c>
      <c r="E187" s="157">
        <v>8.7999999999999995E-2</v>
      </c>
      <c r="F187" s="158">
        <v>3.1E-2</v>
      </c>
      <c r="G187" s="194">
        <v>101.28</v>
      </c>
      <c r="H187" s="194">
        <v>0.33</v>
      </c>
      <c r="I187" s="200">
        <v>0.56999999999999995</v>
      </c>
      <c r="J187" s="45">
        <v>1.7000000000000001E-2</v>
      </c>
    </row>
    <row r="188" spans="1:10" ht="27.75" customHeight="1" x14ac:dyDescent="0.2">
      <c r="A188" s="192" t="s">
        <v>545</v>
      </c>
      <c r="B188" s="29"/>
      <c r="C188" s="193">
        <v>0</v>
      </c>
      <c r="D188" s="156">
        <v>0.315</v>
      </c>
      <c r="E188" s="157">
        <v>5.7000000000000002E-2</v>
      </c>
      <c r="F188" s="158">
        <v>2.1000000000000001E-2</v>
      </c>
      <c r="G188" s="194">
        <v>5.42</v>
      </c>
      <c r="H188" s="194">
        <v>0.73</v>
      </c>
      <c r="I188" s="200">
        <v>0.98</v>
      </c>
      <c r="J188" s="45">
        <v>1.2E-2</v>
      </c>
    </row>
    <row r="189" spans="1:10" ht="27.75" customHeight="1" x14ac:dyDescent="0.2">
      <c r="A189" s="192" t="s">
        <v>546</v>
      </c>
      <c r="B189" s="29"/>
      <c r="C189" s="193">
        <v>0</v>
      </c>
      <c r="D189" s="156">
        <v>0.315</v>
      </c>
      <c r="E189" s="157">
        <v>5.7000000000000002E-2</v>
      </c>
      <c r="F189" s="158">
        <v>2.1000000000000001E-2</v>
      </c>
      <c r="G189" s="194">
        <v>24.45</v>
      </c>
      <c r="H189" s="194">
        <v>0.73</v>
      </c>
      <c r="I189" s="200">
        <v>0.98</v>
      </c>
      <c r="J189" s="45">
        <v>1.2E-2</v>
      </c>
    </row>
    <row r="190" spans="1:10" ht="27.75" customHeight="1" x14ac:dyDescent="0.2">
      <c r="A190" s="192" t="s">
        <v>547</v>
      </c>
      <c r="B190" s="29"/>
      <c r="C190" s="193">
        <v>0</v>
      </c>
      <c r="D190" s="156">
        <v>0.315</v>
      </c>
      <c r="E190" s="157">
        <v>5.7000000000000002E-2</v>
      </c>
      <c r="F190" s="158">
        <v>2.1000000000000001E-2</v>
      </c>
      <c r="G190" s="194">
        <v>41.26</v>
      </c>
      <c r="H190" s="194">
        <v>0.73</v>
      </c>
      <c r="I190" s="200">
        <v>0.98</v>
      </c>
      <c r="J190" s="45">
        <v>1.2E-2</v>
      </c>
    </row>
    <row r="191" spans="1:10" ht="27.75" customHeight="1" x14ac:dyDescent="0.2">
      <c r="A191" s="192" t="s">
        <v>548</v>
      </c>
      <c r="B191" s="29"/>
      <c r="C191" s="193">
        <v>0</v>
      </c>
      <c r="D191" s="156">
        <v>0.315</v>
      </c>
      <c r="E191" s="157">
        <v>5.7000000000000002E-2</v>
      </c>
      <c r="F191" s="158">
        <v>2.1000000000000001E-2</v>
      </c>
      <c r="G191" s="194">
        <v>65.150000000000006</v>
      </c>
      <c r="H191" s="194">
        <v>0.73</v>
      </c>
      <c r="I191" s="200">
        <v>0.98</v>
      </c>
      <c r="J191" s="45">
        <v>1.2E-2</v>
      </c>
    </row>
    <row r="192" spans="1:10" ht="27.75" customHeight="1" x14ac:dyDescent="0.2">
      <c r="A192" s="192" t="s">
        <v>549</v>
      </c>
      <c r="B192" s="29"/>
      <c r="C192" s="193">
        <v>0</v>
      </c>
      <c r="D192" s="156">
        <v>0.315</v>
      </c>
      <c r="E192" s="157">
        <v>5.7000000000000002E-2</v>
      </c>
      <c r="F192" s="158">
        <v>2.1000000000000001E-2</v>
      </c>
      <c r="G192" s="194">
        <v>145.08000000000001</v>
      </c>
      <c r="H192" s="194">
        <v>0.73</v>
      </c>
      <c r="I192" s="200">
        <v>0.98</v>
      </c>
      <c r="J192" s="45">
        <v>1.2E-2</v>
      </c>
    </row>
    <row r="193" spans="1:10" ht="27.75" customHeight="1" x14ac:dyDescent="0.2">
      <c r="A193" s="192" t="s">
        <v>550</v>
      </c>
      <c r="B193" s="29"/>
      <c r="C193" s="193">
        <v>0</v>
      </c>
      <c r="D193" s="156">
        <v>0.23899999999999999</v>
      </c>
      <c r="E193" s="157">
        <v>4.1000000000000002E-2</v>
      </c>
      <c r="F193" s="158">
        <v>1.6E-2</v>
      </c>
      <c r="G193" s="194">
        <v>29.44</v>
      </c>
      <c r="H193" s="194">
        <v>1.06</v>
      </c>
      <c r="I193" s="200">
        <v>1.24</v>
      </c>
      <c r="J193" s="45">
        <v>8.9999999999999993E-3</v>
      </c>
    </row>
    <row r="194" spans="1:10" ht="27.75" customHeight="1" x14ac:dyDescent="0.2">
      <c r="A194" s="192" t="s">
        <v>551</v>
      </c>
      <c r="B194" s="29"/>
      <c r="C194" s="193">
        <v>0</v>
      </c>
      <c r="D194" s="156">
        <v>0.23899999999999999</v>
      </c>
      <c r="E194" s="157">
        <v>4.1000000000000002E-2</v>
      </c>
      <c r="F194" s="158">
        <v>1.6E-2</v>
      </c>
      <c r="G194" s="194">
        <v>67.72</v>
      </c>
      <c r="H194" s="194">
        <v>1.06</v>
      </c>
      <c r="I194" s="200">
        <v>1.24</v>
      </c>
      <c r="J194" s="45">
        <v>8.9999999999999993E-3</v>
      </c>
    </row>
    <row r="195" spans="1:10" ht="27.75" customHeight="1" x14ac:dyDescent="0.2">
      <c r="A195" s="192" t="s">
        <v>552</v>
      </c>
      <c r="B195" s="29"/>
      <c r="C195" s="193">
        <v>0</v>
      </c>
      <c r="D195" s="156">
        <v>0.23899999999999999</v>
      </c>
      <c r="E195" s="157">
        <v>4.1000000000000002E-2</v>
      </c>
      <c r="F195" s="158">
        <v>1.6E-2</v>
      </c>
      <c r="G195" s="194">
        <v>327.32</v>
      </c>
      <c r="H195" s="194">
        <v>1.06</v>
      </c>
      <c r="I195" s="200">
        <v>1.24</v>
      </c>
      <c r="J195" s="45">
        <v>8.9999999999999993E-3</v>
      </c>
    </row>
    <row r="196" spans="1:10" ht="27.75" customHeight="1" x14ac:dyDescent="0.2">
      <c r="A196" s="192" t="s">
        <v>553</v>
      </c>
      <c r="B196" s="29"/>
      <c r="C196" s="193">
        <v>0</v>
      </c>
      <c r="D196" s="156">
        <v>0.23899999999999999</v>
      </c>
      <c r="E196" s="157">
        <v>4.1000000000000002E-2</v>
      </c>
      <c r="F196" s="158">
        <v>1.6E-2</v>
      </c>
      <c r="G196" s="194">
        <v>670.17</v>
      </c>
      <c r="H196" s="194">
        <v>1.06</v>
      </c>
      <c r="I196" s="200">
        <v>1.24</v>
      </c>
      <c r="J196" s="45">
        <v>8.9999999999999993E-3</v>
      </c>
    </row>
    <row r="197" spans="1:10" ht="27.75" customHeight="1" x14ac:dyDescent="0.2">
      <c r="A197" s="192" t="s">
        <v>554</v>
      </c>
      <c r="B197" s="29"/>
      <c r="C197" s="193">
        <v>0</v>
      </c>
      <c r="D197" s="156">
        <v>0.23899999999999999</v>
      </c>
      <c r="E197" s="157">
        <v>4.1000000000000002E-2</v>
      </c>
      <c r="F197" s="158">
        <v>1.6E-2</v>
      </c>
      <c r="G197" s="194">
        <v>1436.54</v>
      </c>
      <c r="H197" s="194">
        <v>1.06</v>
      </c>
      <c r="I197" s="200">
        <v>1.24</v>
      </c>
      <c r="J197" s="45">
        <v>8.9999999999999993E-3</v>
      </c>
    </row>
    <row r="198" spans="1:10" ht="27.75" customHeight="1" x14ac:dyDescent="0.2">
      <c r="A198" s="192" t="s">
        <v>462</v>
      </c>
      <c r="B198" s="29"/>
      <c r="C198" s="193" t="s">
        <v>420</v>
      </c>
      <c r="D198" s="159">
        <v>1.0449999999999999</v>
      </c>
      <c r="E198" s="160">
        <v>0.29299999999999998</v>
      </c>
      <c r="F198" s="158">
        <v>0.23499999999999999</v>
      </c>
      <c r="G198" s="195"/>
      <c r="H198" s="195"/>
      <c r="I198" s="199"/>
      <c r="J198" s="46"/>
    </row>
    <row r="199" spans="1:10" ht="27.75" customHeight="1" x14ac:dyDescent="0.2">
      <c r="A199" s="192" t="s">
        <v>463</v>
      </c>
      <c r="B199" s="29"/>
      <c r="C199" s="193">
        <v>0</v>
      </c>
      <c r="D199" s="156">
        <v>-0.56999999999999995</v>
      </c>
      <c r="E199" s="157">
        <v>-0.11799999999999999</v>
      </c>
      <c r="F199" s="158">
        <v>-4.1000000000000002E-2</v>
      </c>
      <c r="G199" s="194">
        <v>0</v>
      </c>
      <c r="H199" s="195"/>
      <c r="I199" s="199"/>
      <c r="J199" s="46"/>
    </row>
    <row r="200" spans="1:10" ht="27.75" customHeight="1" x14ac:dyDescent="0.2">
      <c r="A200" s="192" t="s">
        <v>464</v>
      </c>
      <c r="B200" s="29"/>
      <c r="C200" s="193">
        <v>0</v>
      </c>
      <c r="D200" s="156">
        <v>-0.55300000000000005</v>
      </c>
      <c r="E200" s="157">
        <v>-0.114</v>
      </c>
      <c r="F200" s="158">
        <v>-0.04</v>
      </c>
      <c r="G200" s="194">
        <v>0</v>
      </c>
      <c r="H200" s="195"/>
      <c r="I200" s="199"/>
      <c r="J200" s="46"/>
    </row>
    <row r="201" spans="1:10" ht="27.75" customHeight="1" x14ac:dyDescent="0.2">
      <c r="A201" s="192" t="s">
        <v>465</v>
      </c>
      <c r="B201" s="29"/>
      <c r="C201" s="193">
        <v>0</v>
      </c>
      <c r="D201" s="156">
        <v>-0.56999999999999995</v>
      </c>
      <c r="E201" s="157">
        <v>-0.11799999999999999</v>
      </c>
      <c r="F201" s="158">
        <v>-4.1000000000000002E-2</v>
      </c>
      <c r="G201" s="194">
        <v>0</v>
      </c>
      <c r="H201" s="195"/>
      <c r="I201" s="199"/>
      <c r="J201" s="45">
        <v>2.4E-2</v>
      </c>
    </row>
    <row r="202" spans="1:10" ht="27.75" customHeight="1" x14ac:dyDescent="0.2">
      <c r="A202" s="192" t="s">
        <v>466</v>
      </c>
      <c r="B202" s="29"/>
      <c r="C202" s="193">
        <v>0</v>
      </c>
      <c r="D202" s="156">
        <v>-0.55300000000000005</v>
      </c>
      <c r="E202" s="157">
        <v>-0.114</v>
      </c>
      <c r="F202" s="158">
        <v>-0.04</v>
      </c>
      <c r="G202" s="194">
        <v>0</v>
      </c>
      <c r="H202" s="195"/>
      <c r="I202" s="199"/>
      <c r="J202" s="45">
        <v>2.1999999999999999E-2</v>
      </c>
    </row>
    <row r="203" spans="1:10" ht="27.75" customHeight="1" x14ac:dyDescent="0.2">
      <c r="A203" s="192" t="s">
        <v>467</v>
      </c>
      <c r="B203" s="29"/>
      <c r="C203" s="193">
        <v>0</v>
      </c>
      <c r="D203" s="156">
        <v>-0.67500000000000004</v>
      </c>
      <c r="E203" s="157">
        <v>-0.122</v>
      </c>
      <c r="F203" s="158">
        <v>-4.3999999999999997E-2</v>
      </c>
      <c r="G203" s="194">
        <v>104.55</v>
      </c>
      <c r="H203" s="195"/>
      <c r="I203" s="199"/>
      <c r="J203" s="45">
        <v>4.2999999999999997E-2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zoomScale="80" zoomScaleNormal="80" zoomScaleSheetLayoutView="100" workbookViewId="0">
      <selection activeCell="H13" sqref="H13"/>
    </sheetView>
  </sheetViews>
  <sheetFormatPr defaultRowHeight="12.75" x14ac:dyDescent="0.2"/>
  <cols>
    <col min="1" max="6" width="24" customWidth="1"/>
  </cols>
  <sheetData>
    <row r="1" spans="1:6" ht="27.75" customHeight="1" x14ac:dyDescent="0.2">
      <c r="A1" s="153" t="s">
        <v>25</v>
      </c>
      <c r="C1" s="152"/>
    </row>
    <row r="2" spans="1:6" ht="44.25" customHeight="1" x14ac:dyDescent="0.2">
      <c r="A2" s="287" t="s">
        <v>137</v>
      </c>
      <c r="B2" s="288"/>
      <c r="C2" s="288"/>
      <c r="D2" s="288"/>
      <c r="E2" s="288"/>
    </row>
    <row r="3" spans="1:6" ht="47.25" customHeight="1" x14ac:dyDescent="0.2">
      <c r="A3" s="249" t="str">
        <f>Overview!B4&amp; " - Illustrative LLFs for year beginning "&amp;Overview!D4</f>
        <v>Fulcrum Electricity Assets Ltd - Illustrative LLFs for year beginning 1 April 2022</v>
      </c>
      <c r="B3" s="249"/>
      <c r="C3" s="249"/>
      <c r="D3" s="249"/>
      <c r="E3" s="249"/>
    </row>
    <row r="4" spans="1:6" ht="19.5" customHeight="1" x14ac:dyDescent="0.2">
      <c r="A4" s="289" t="s">
        <v>18</v>
      </c>
      <c r="B4" s="22" t="s">
        <v>5</v>
      </c>
      <c r="C4" s="22" t="s">
        <v>6</v>
      </c>
      <c r="D4" s="22" t="s">
        <v>7</v>
      </c>
      <c r="E4" s="22" t="s">
        <v>8</v>
      </c>
    </row>
    <row r="5" spans="1:6" ht="19.5" customHeight="1" x14ac:dyDescent="0.2">
      <c r="A5" s="290"/>
      <c r="B5" s="22" t="s">
        <v>881</v>
      </c>
      <c r="C5" s="22" t="s">
        <v>882</v>
      </c>
      <c r="D5" s="22" t="s">
        <v>883</v>
      </c>
      <c r="E5" s="22" t="s">
        <v>884</v>
      </c>
    </row>
    <row r="6" spans="1:6" ht="45" customHeight="1" x14ac:dyDescent="0.2">
      <c r="A6" s="217" t="s">
        <v>880</v>
      </c>
      <c r="B6" s="25" t="s">
        <v>872</v>
      </c>
      <c r="C6" s="25" t="s">
        <v>885</v>
      </c>
      <c r="D6" s="25" t="s">
        <v>886</v>
      </c>
      <c r="E6" s="25" t="s">
        <v>888</v>
      </c>
    </row>
    <row r="7" spans="1:6" ht="51" x14ac:dyDescent="0.2">
      <c r="A7" s="233" t="s">
        <v>899</v>
      </c>
      <c r="B7" s="219"/>
      <c r="C7" s="219"/>
      <c r="D7" s="24" t="s">
        <v>887</v>
      </c>
      <c r="E7" s="25" t="s">
        <v>888</v>
      </c>
    </row>
    <row r="8" spans="1:6" ht="20.65" customHeight="1" x14ac:dyDescent="0.2">
      <c r="A8" s="147" t="s">
        <v>19</v>
      </c>
      <c r="B8" s="245" t="s">
        <v>20</v>
      </c>
      <c r="C8" s="246"/>
      <c r="D8" s="246"/>
      <c r="E8" s="247"/>
    </row>
    <row r="9" spans="1:6" ht="25.5" customHeight="1" x14ac:dyDescent="0.2"/>
    <row r="10" spans="1:6" s="14" customFormat="1" x14ac:dyDescent="0.2">
      <c r="A10" s="13"/>
      <c r="B10" s="12"/>
      <c r="C10" s="12"/>
      <c r="D10" s="12"/>
      <c r="E10" s="12"/>
    </row>
    <row r="11" spans="1:6" x14ac:dyDescent="0.2">
      <c r="B11" s="12"/>
      <c r="C11" s="12"/>
      <c r="D11" s="12"/>
      <c r="E11" s="12"/>
    </row>
    <row r="12" spans="1:6" ht="22.5" customHeight="1" x14ac:dyDescent="0.2">
      <c r="A12" s="252" t="s">
        <v>48</v>
      </c>
      <c r="B12" s="291"/>
      <c r="C12" s="291"/>
      <c r="D12" s="291"/>
      <c r="E12" s="291"/>
      <c r="F12" s="253"/>
    </row>
    <row r="13" spans="1:6" ht="22.5" customHeight="1" x14ac:dyDescent="0.2">
      <c r="A13" s="252" t="s">
        <v>4</v>
      </c>
      <c r="B13" s="291"/>
      <c r="C13" s="291"/>
      <c r="D13" s="291"/>
      <c r="E13" s="291"/>
      <c r="F13" s="253"/>
    </row>
    <row r="14" spans="1:6" ht="33" customHeight="1" x14ac:dyDescent="0.2">
      <c r="A14" s="22" t="s">
        <v>49</v>
      </c>
      <c r="B14" s="22" t="s">
        <v>5</v>
      </c>
      <c r="C14" s="22" t="s">
        <v>6</v>
      </c>
      <c r="D14" s="22" t="s">
        <v>7</v>
      </c>
      <c r="E14" s="22" t="s">
        <v>8</v>
      </c>
      <c r="F14" s="234" t="s">
        <v>9</v>
      </c>
    </row>
    <row r="15" spans="1:6" ht="45" x14ac:dyDescent="0.2">
      <c r="A15" s="1" t="s">
        <v>50</v>
      </c>
      <c r="B15" s="318">
        <v>1.093</v>
      </c>
      <c r="C15" s="318">
        <v>1.0940000000000001</v>
      </c>
      <c r="D15" s="318">
        <v>1.0980000000000001</v>
      </c>
      <c r="E15" s="319">
        <v>1.1020000000000001</v>
      </c>
      <c r="F15" s="323" t="s">
        <v>971</v>
      </c>
    </row>
    <row r="16" spans="1:6" ht="56.25" x14ac:dyDescent="0.2">
      <c r="A16" s="1" t="s">
        <v>51</v>
      </c>
      <c r="B16" s="318">
        <v>1.0629999999999999</v>
      </c>
      <c r="C16" s="318">
        <v>1.0640000000000001</v>
      </c>
      <c r="D16" s="318">
        <v>1.073</v>
      </c>
      <c r="E16" s="319">
        <v>1.0760000000000001</v>
      </c>
      <c r="F16" s="323" t="s">
        <v>972</v>
      </c>
    </row>
    <row r="17" spans="1:6" ht="22.5" customHeight="1" x14ac:dyDescent="0.2">
      <c r="A17" s="1" t="s">
        <v>52</v>
      </c>
      <c r="B17" s="318">
        <v>1.0369999999999999</v>
      </c>
      <c r="C17" s="318">
        <v>1.0369999999999999</v>
      </c>
      <c r="D17" s="318">
        <v>1.036</v>
      </c>
      <c r="E17" s="319">
        <v>1.0369999999999999</v>
      </c>
      <c r="F17" s="323"/>
    </row>
    <row r="18" spans="1:6" ht="22.5" customHeight="1" x14ac:dyDescent="0.2">
      <c r="A18" s="1" t="s">
        <v>53</v>
      </c>
      <c r="B18" s="318">
        <v>1.0269999999999999</v>
      </c>
      <c r="C18" s="318">
        <v>1.0269999999999999</v>
      </c>
      <c r="D18" s="318">
        <v>1.0269999999999999</v>
      </c>
      <c r="E18" s="319">
        <v>1.028</v>
      </c>
      <c r="F18" s="318" t="s">
        <v>973</v>
      </c>
    </row>
    <row r="19" spans="1:6" ht="22.5" customHeight="1" x14ac:dyDescent="0.2">
      <c r="A19" s="1" t="s">
        <v>54</v>
      </c>
      <c r="B19" s="318">
        <v>1.014</v>
      </c>
      <c r="C19" s="318">
        <v>1.014</v>
      </c>
      <c r="D19" s="318">
        <v>1.0089999999999999</v>
      </c>
      <c r="E19" s="319">
        <v>1.0089999999999999</v>
      </c>
      <c r="F19" s="318"/>
    </row>
    <row r="20" spans="1:6" ht="22.5" customHeight="1" x14ac:dyDescent="0.2">
      <c r="A20" s="1" t="s">
        <v>900</v>
      </c>
      <c r="B20" s="320"/>
      <c r="C20" s="320"/>
      <c r="D20" s="320"/>
      <c r="E20" s="321"/>
      <c r="F20" s="318"/>
    </row>
    <row r="21" spans="1:6" ht="22.5" customHeight="1" x14ac:dyDescent="0.2">
      <c r="A21" s="1" t="s">
        <v>55</v>
      </c>
      <c r="B21" s="320"/>
      <c r="C21" s="320"/>
      <c r="D21" s="320"/>
      <c r="E21" s="320"/>
      <c r="F21" s="322"/>
    </row>
    <row r="23" spans="1:6" ht="22.5" customHeight="1" x14ac:dyDescent="0.2">
      <c r="A23" s="252" t="s">
        <v>56</v>
      </c>
      <c r="B23" s="291"/>
      <c r="C23" s="291"/>
      <c r="D23" s="291"/>
      <c r="E23" s="291"/>
      <c r="F23" s="253"/>
    </row>
    <row r="24" spans="1:6" ht="22.5" customHeight="1" x14ac:dyDescent="0.2">
      <c r="A24" s="252" t="s">
        <v>16</v>
      </c>
      <c r="B24" s="291"/>
      <c r="C24" s="291"/>
      <c r="D24" s="291"/>
      <c r="E24" s="291"/>
      <c r="F24" s="253"/>
    </row>
    <row r="25" spans="1:6" ht="33" customHeight="1" x14ac:dyDescent="0.2">
      <c r="A25" s="22" t="s">
        <v>10</v>
      </c>
      <c r="B25" s="22" t="s">
        <v>5</v>
      </c>
      <c r="C25" s="22" t="s">
        <v>6</v>
      </c>
      <c r="D25" s="22" t="s">
        <v>7</v>
      </c>
      <c r="E25" s="22" t="s">
        <v>8</v>
      </c>
      <c r="F25" s="22" t="s">
        <v>9</v>
      </c>
    </row>
    <row r="26" spans="1:6" ht="22.5" customHeight="1" x14ac:dyDescent="0.2">
      <c r="A26" s="1" t="s">
        <v>11</v>
      </c>
      <c r="B26" s="11"/>
      <c r="C26" s="11"/>
      <c r="D26" s="11"/>
      <c r="E26" s="11"/>
      <c r="F26" s="11"/>
    </row>
    <row r="27" spans="1:6" ht="22.5" customHeight="1" x14ac:dyDescent="0.2">
      <c r="A27" s="1" t="s">
        <v>12</v>
      </c>
      <c r="B27" s="11"/>
      <c r="C27" s="11"/>
      <c r="D27" s="11"/>
      <c r="E27" s="11"/>
      <c r="F27" s="11"/>
    </row>
    <row r="28" spans="1:6" ht="22.5" customHeight="1" x14ac:dyDescent="0.2">
      <c r="A28" s="1" t="s">
        <v>13</v>
      </c>
      <c r="B28" s="11"/>
      <c r="C28" s="11"/>
      <c r="D28" s="11"/>
      <c r="E28" s="11"/>
      <c r="F28" s="11"/>
    </row>
    <row r="29" spans="1:6" ht="22.5" customHeight="1" x14ac:dyDescent="0.2">
      <c r="A29" s="1" t="s">
        <v>14</v>
      </c>
      <c r="B29" s="11"/>
      <c r="C29" s="11"/>
      <c r="D29" s="11"/>
      <c r="E29" s="11"/>
      <c r="F29" s="11"/>
    </row>
    <row r="30" spans="1:6" ht="22.5" customHeight="1" x14ac:dyDescent="0.2">
      <c r="A30" s="1" t="s">
        <v>15</v>
      </c>
      <c r="B30" s="11"/>
      <c r="C30" s="11"/>
      <c r="D30" s="11"/>
      <c r="E30" s="11"/>
      <c r="F30" s="11"/>
    </row>
    <row r="32" spans="1:6" ht="22.5" customHeight="1" x14ac:dyDescent="0.2">
      <c r="A32" s="252" t="s">
        <v>56</v>
      </c>
      <c r="B32" s="291"/>
      <c r="C32" s="291"/>
      <c r="D32" s="291"/>
      <c r="E32" s="291"/>
      <c r="F32" s="253"/>
    </row>
    <row r="33" spans="1:6" ht="22.5" customHeight="1" x14ac:dyDescent="0.2">
      <c r="A33" s="252" t="s">
        <v>17</v>
      </c>
      <c r="B33" s="291"/>
      <c r="C33" s="291"/>
      <c r="D33" s="291"/>
      <c r="E33" s="291"/>
      <c r="F33" s="253"/>
    </row>
    <row r="34" spans="1:6" ht="33" customHeight="1" x14ac:dyDescent="0.2">
      <c r="A34" s="22" t="s">
        <v>10</v>
      </c>
      <c r="B34" s="22" t="s">
        <v>5</v>
      </c>
      <c r="C34" s="22" t="s">
        <v>6</v>
      </c>
      <c r="D34" s="22" t="s">
        <v>7</v>
      </c>
      <c r="E34" s="22" t="s">
        <v>8</v>
      </c>
      <c r="F34" s="22" t="s">
        <v>9</v>
      </c>
    </row>
    <row r="35" spans="1:6" ht="22.5" customHeight="1" x14ac:dyDescent="0.2">
      <c r="A35" s="1" t="s">
        <v>11</v>
      </c>
      <c r="B35" s="11"/>
      <c r="C35" s="11"/>
      <c r="D35" s="11"/>
      <c r="E35" s="11"/>
      <c r="F35" s="11"/>
    </row>
    <row r="36" spans="1:6" ht="22.5" customHeight="1" x14ac:dyDescent="0.2">
      <c r="A36" s="1" t="s">
        <v>12</v>
      </c>
      <c r="B36" s="11"/>
      <c r="C36" s="11"/>
      <c r="D36" s="11"/>
      <c r="E36" s="11"/>
      <c r="F36" s="11"/>
    </row>
    <row r="37" spans="1:6" ht="22.5" customHeight="1" x14ac:dyDescent="0.2">
      <c r="A37" s="1" t="s">
        <v>13</v>
      </c>
      <c r="B37" s="11"/>
      <c r="C37" s="11"/>
      <c r="D37" s="11"/>
      <c r="E37" s="11"/>
      <c r="F37" s="11"/>
    </row>
    <row r="38" spans="1:6" ht="22.5" customHeight="1" x14ac:dyDescent="0.2">
      <c r="A38" s="1" t="s">
        <v>14</v>
      </c>
      <c r="B38" s="11"/>
      <c r="C38" s="11"/>
      <c r="D38" s="11"/>
      <c r="E38" s="11"/>
      <c r="F38" s="11"/>
    </row>
    <row r="39" spans="1:6" ht="22.5" customHeight="1" x14ac:dyDescent="0.2">
      <c r="A39" s="1" t="s">
        <v>15</v>
      </c>
      <c r="B39" s="11"/>
      <c r="C39" s="11"/>
      <c r="D39" s="11"/>
      <c r="E39" s="11"/>
      <c r="F39"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28515625" defaultRowHeight="27.75" customHeight="1" x14ac:dyDescent="0.2"/>
  <cols>
    <col min="1" max="2" width="15.5703125" style="2" customWidth="1"/>
    <col min="3" max="3" width="19.7109375" style="2" customWidth="1"/>
    <col min="4" max="4" width="15.5703125" style="2" customWidth="1"/>
    <col min="5" max="5" width="19.7109375" style="3" customWidth="1"/>
    <col min="6" max="6" width="15.5703125" style="3" customWidth="1"/>
    <col min="7" max="7" width="15.5703125" style="2" customWidth="1"/>
    <col min="8" max="10" width="15.5703125" style="3" customWidth="1"/>
    <col min="11" max="11" width="15.5703125" style="9" customWidth="1"/>
    <col min="12" max="13" width="15.5703125" style="4" customWidth="1"/>
    <col min="14" max="17" width="15.5703125" style="2" customWidth="1"/>
    <col min="18" max="16384" width="9.28515625" style="2"/>
  </cols>
  <sheetData>
    <row r="1" spans="1:16" ht="100.5" customHeight="1" x14ac:dyDescent="0.2">
      <c r="A1" s="15" t="s">
        <v>25</v>
      </c>
      <c r="B1" s="15"/>
      <c r="C1" s="15"/>
      <c r="D1" s="15"/>
      <c r="G1" s="26"/>
      <c r="H1" s="293" t="s">
        <v>139</v>
      </c>
      <c r="I1" s="294"/>
      <c r="J1" s="295"/>
      <c r="K1" s="295"/>
    </row>
    <row r="2" spans="1:16" ht="27.75" customHeight="1" x14ac:dyDescent="0.2">
      <c r="A2" s="267" t="s">
        <v>138</v>
      </c>
      <c r="B2" s="268"/>
      <c r="C2" s="268"/>
      <c r="D2" s="268"/>
      <c r="E2" s="268"/>
      <c r="F2" s="268"/>
      <c r="G2" s="268"/>
      <c r="H2" s="268"/>
      <c r="I2" s="268"/>
      <c r="J2" s="268"/>
      <c r="K2" s="268"/>
      <c r="L2" s="268"/>
      <c r="M2" s="268"/>
      <c r="N2" s="292"/>
    </row>
    <row r="3" spans="1:16" ht="17.25" customHeight="1" x14ac:dyDescent="0.2">
      <c r="A3" s="15"/>
      <c r="B3" s="15"/>
      <c r="C3" s="15"/>
      <c r="D3" s="15"/>
      <c r="G3" s="26"/>
    </row>
    <row r="4" spans="1:16" s="10" customFormat="1" ht="25.5" customHeight="1" x14ac:dyDescent="0.2">
      <c r="A4" s="267" t="str">
        <f>Overview!B4&amp; " - Effective from "&amp;Overview!D4&amp;" - "&amp;Overview!E4&amp;" new designated EHV charges"</f>
        <v>Fulcrum Electricity Assets Ltd - Effective from 1 April 2022 - Final new designated EHV charges</v>
      </c>
      <c r="B4" s="268"/>
      <c r="C4" s="268"/>
      <c r="D4" s="268"/>
      <c r="E4" s="268"/>
      <c r="F4" s="268"/>
      <c r="G4" s="268"/>
      <c r="H4" s="268"/>
      <c r="I4" s="268"/>
      <c r="J4" s="268"/>
      <c r="K4" s="268"/>
      <c r="L4" s="268"/>
      <c r="M4" s="268"/>
      <c r="N4" s="292"/>
      <c r="O4" s="2"/>
      <c r="P4" s="2"/>
    </row>
    <row r="5" spans="1:16" ht="69.75" customHeight="1" x14ac:dyDescent="0.2">
      <c r="A5" s="30" t="s">
        <v>142</v>
      </c>
      <c r="B5" s="30" t="s">
        <v>891</v>
      </c>
      <c r="C5" s="30" t="s">
        <v>42</v>
      </c>
      <c r="D5" s="30" t="s">
        <v>892</v>
      </c>
      <c r="E5" s="30" t="s">
        <v>43</v>
      </c>
      <c r="F5" s="79" t="s">
        <v>36</v>
      </c>
      <c r="G5" s="79" t="s">
        <v>122</v>
      </c>
      <c r="H5" s="79" t="s">
        <v>58</v>
      </c>
      <c r="I5" s="79" t="s">
        <v>120</v>
      </c>
      <c r="J5" s="79" t="s">
        <v>131</v>
      </c>
      <c r="K5" s="79" t="s">
        <v>123</v>
      </c>
      <c r="L5" s="79" t="s">
        <v>59</v>
      </c>
      <c r="M5" s="79" t="s">
        <v>121</v>
      </c>
      <c r="N5" s="79" t="s">
        <v>132</v>
      </c>
    </row>
    <row r="6" spans="1:16" ht="22.5" customHeight="1" x14ac:dyDescent="0.2">
      <c r="A6" s="51"/>
      <c r="B6" s="51"/>
      <c r="C6" s="51"/>
      <c r="D6" s="52"/>
      <c r="E6" s="52"/>
      <c r="F6" s="53"/>
      <c r="G6" s="32"/>
      <c r="H6" s="33"/>
      <c r="I6" s="33"/>
      <c r="J6" s="33"/>
      <c r="K6" s="41"/>
      <c r="L6" s="42"/>
      <c r="M6" s="42"/>
      <c r="N6" s="42"/>
    </row>
    <row r="7" spans="1:16" ht="22.5" customHeight="1" x14ac:dyDescent="0.2">
      <c r="A7" s="51"/>
      <c r="B7" s="51"/>
      <c r="C7" s="51"/>
      <c r="D7" s="52"/>
      <c r="E7" s="52"/>
      <c r="F7" s="53"/>
      <c r="G7" s="32"/>
      <c r="H7" s="33"/>
      <c r="I7" s="33"/>
      <c r="J7" s="33"/>
      <c r="K7" s="41"/>
      <c r="L7" s="42"/>
      <c r="M7" s="42"/>
      <c r="N7" s="42"/>
    </row>
    <row r="8" spans="1:16" ht="22.5" customHeight="1" x14ac:dyDescent="0.2">
      <c r="A8" s="51"/>
      <c r="B8" s="51"/>
      <c r="C8" s="51"/>
      <c r="D8" s="52"/>
      <c r="E8" s="52"/>
      <c r="F8" s="53"/>
      <c r="G8" s="32"/>
      <c r="H8" s="33"/>
      <c r="I8" s="33"/>
      <c r="J8" s="33"/>
      <c r="K8" s="41"/>
      <c r="L8" s="42"/>
      <c r="M8" s="42"/>
      <c r="N8" s="42"/>
    </row>
    <row r="9" spans="1:16" ht="22.5" customHeight="1" x14ac:dyDescent="0.2">
      <c r="A9" s="51"/>
      <c r="B9" s="51"/>
      <c r="C9" s="51"/>
      <c r="D9" s="52"/>
      <c r="E9" s="52"/>
      <c r="F9" s="53"/>
      <c r="G9" s="32"/>
      <c r="H9" s="33"/>
      <c r="I9" s="33"/>
      <c r="J9" s="33"/>
      <c r="K9" s="41"/>
      <c r="L9" s="42"/>
      <c r="M9" s="42"/>
      <c r="N9" s="42"/>
    </row>
    <row r="10" spans="1:16" ht="22.5" customHeight="1" x14ac:dyDescent="0.2">
      <c r="A10" s="51"/>
      <c r="B10" s="51"/>
      <c r="C10" s="51"/>
      <c r="D10" s="52"/>
      <c r="E10" s="52"/>
      <c r="F10" s="53"/>
      <c r="G10" s="32"/>
      <c r="H10" s="33"/>
      <c r="I10" s="33"/>
      <c r="J10" s="33"/>
      <c r="K10" s="41"/>
      <c r="L10" s="42"/>
      <c r="M10" s="42"/>
      <c r="N10" s="42"/>
    </row>
    <row r="11" spans="1:16" ht="22.5" customHeight="1" x14ac:dyDescent="0.2">
      <c r="A11" s="51"/>
      <c r="B11" s="51"/>
      <c r="C11" s="51"/>
      <c r="D11" s="52"/>
      <c r="E11" s="52"/>
      <c r="F11" s="53"/>
      <c r="G11" s="32"/>
      <c r="H11" s="33"/>
      <c r="I11" s="33"/>
      <c r="J11" s="33"/>
      <c r="K11" s="41"/>
      <c r="L11" s="42"/>
      <c r="M11" s="42"/>
      <c r="N11" s="42"/>
    </row>
    <row r="12" spans="1:16" ht="22.5" customHeight="1" x14ac:dyDescent="0.2">
      <c r="A12" s="51"/>
      <c r="B12" s="51"/>
      <c r="C12" s="51"/>
      <c r="D12" s="52"/>
      <c r="E12" s="52"/>
      <c r="F12" s="53"/>
      <c r="G12" s="32"/>
      <c r="H12" s="33"/>
      <c r="I12" s="33"/>
      <c r="J12" s="33"/>
      <c r="K12" s="41"/>
      <c r="L12" s="42"/>
      <c r="M12" s="42"/>
      <c r="N12" s="42"/>
    </row>
    <row r="13" spans="1:16" ht="22.5" customHeight="1" x14ac:dyDescent="0.2">
      <c r="A13" s="51"/>
      <c r="B13" s="51"/>
      <c r="C13" s="51"/>
      <c r="D13" s="52"/>
      <c r="E13" s="52"/>
      <c r="F13" s="53"/>
      <c r="G13" s="32"/>
      <c r="H13" s="33"/>
      <c r="I13" s="33"/>
      <c r="J13" s="33"/>
      <c r="K13" s="41"/>
      <c r="L13" s="42"/>
      <c r="M13" s="42"/>
      <c r="N13" s="42"/>
    </row>
    <row r="14" spans="1:16" ht="22.5" customHeight="1" x14ac:dyDescent="0.2">
      <c r="A14" s="51"/>
      <c r="B14" s="51"/>
      <c r="C14" s="51"/>
      <c r="D14" s="52"/>
      <c r="E14" s="52"/>
      <c r="F14" s="53"/>
      <c r="G14" s="32"/>
      <c r="H14" s="33"/>
      <c r="I14" s="33"/>
      <c r="J14" s="33"/>
      <c r="K14" s="41"/>
      <c r="L14" s="42"/>
      <c r="M14" s="42"/>
      <c r="N14" s="42"/>
    </row>
    <row r="15" spans="1:16" ht="22.5" customHeight="1" x14ac:dyDescent="0.2">
      <c r="A15" s="51"/>
      <c r="B15" s="51"/>
      <c r="C15" s="51"/>
      <c r="D15" s="52"/>
      <c r="E15" s="52"/>
      <c r="F15" s="53"/>
      <c r="G15" s="32"/>
      <c r="H15" s="33"/>
      <c r="I15" s="33"/>
      <c r="J15" s="33"/>
      <c r="K15" s="41"/>
      <c r="L15" s="42"/>
      <c r="M15" s="42"/>
      <c r="N15" s="42"/>
    </row>
    <row r="17" spans="1:14" ht="27.75" customHeight="1" x14ac:dyDescent="0.2">
      <c r="A17" s="267" t="str">
        <f>Overview!B4&amp; " - Effective from "&amp;Overview!D4&amp;" - "&amp;Overview!E4&amp;" new designated EHV line loss factors"</f>
        <v>Fulcrum Electricity Assets Ltd - Effective from 1 April 2022 - Final new designated EHV line loss factors</v>
      </c>
      <c r="B17" s="268"/>
      <c r="C17" s="268"/>
      <c r="D17" s="268"/>
      <c r="E17" s="268"/>
      <c r="F17" s="268"/>
      <c r="G17" s="268"/>
      <c r="H17" s="268"/>
      <c r="I17" s="268"/>
      <c r="J17" s="268"/>
      <c r="K17" s="268"/>
      <c r="L17" s="268"/>
      <c r="M17" s="268"/>
      <c r="N17" s="292"/>
    </row>
    <row r="18" spans="1:14" ht="62.25" customHeight="1" x14ac:dyDescent="0.2">
      <c r="A18" s="30" t="s">
        <v>142</v>
      </c>
      <c r="B18" s="30" t="s">
        <v>891</v>
      </c>
      <c r="C18" s="30" t="s">
        <v>42</v>
      </c>
      <c r="D18" s="30" t="s">
        <v>892</v>
      </c>
      <c r="E18" s="30" t="s">
        <v>43</v>
      </c>
      <c r="F18" s="79" t="s">
        <v>36</v>
      </c>
      <c r="G18" s="36" t="s">
        <v>113</v>
      </c>
      <c r="H18" s="36" t="s">
        <v>112</v>
      </c>
      <c r="I18" s="36" t="s">
        <v>114</v>
      </c>
      <c r="J18" s="36" t="s">
        <v>115</v>
      </c>
      <c r="K18" s="38" t="s">
        <v>116</v>
      </c>
      <c r="L18" s="38" t="s">
        <v>117</v>
      </c>
      <c r="M18" s="38" t="s">
        <v>118</v>
      </c>
      <c r="N18" s="38" t="s">
        <v>119</v>
      </c>
    </row>
    <row r="19" spans="1:14" ht="22.5" customHeight="1" x14ac:dyDescent="0.2">
      <c r="A19" s="51"/>
      <c r="B19" s="51"/>
      <c r="C19" s="51"/>
      <c r="D19" s="39"/>
      <c r="E19" s="39"/>
      <c r="F19" s="40"/>
      <c r="G19" s="43"/>
      <c r="H19" s="43"/>
      <c r="I19" s="34"/>
      <c r="J19" s="35"/>
      <c r="K19" s="37"/>
      <c r="L19" s="37"/>
      <c r="M19" s="37"/>
      <c r="N19" s="37"/>
    </row>
    <row r="20" spans="1:14" ht="22.5" customHeight="1" x14ac:dyDescent="0.2">
      <c r="A20" s="51"/>
      <c r="B20" s="51"/>
      <c r="C20" s="51"/>
      <c r="D20" s="39"/>
      <c r="E20" s="39"/>
      <c r="F20" s="40"/>
      <c r="G20" s="43"/>
      <c r="H20" s="43"/>
      <c r="I20" s="34"/>
      <c r="J20" s="35"/>
      <c r="K20" s="37"/>
      <c r="L20" s="37"/>
      <c r="M20" s="37"/>
      <c r="N20" s="37"/>
    </row>
    <row r="21" spans="1:14" ht="22.5" customHeight="1" x14ac:dyDescent="0.2">
      <c r="A21" s="51"/>
      <c r="B21" s="51"/>
      <c r="C21" s="51"/>
      <c r="D21" s="39"/>
      <c r="E21" s="39"/>
      <c r="F21" s="40"/>
      <c r="G21" s="43"/>
      <c r="H21" s="43"/>
      <c r="I21" s="34"/>
      <c r="J21" s="35"/>
      <c r="K21" s="37"/>
      <c r="L21" s="37"/>
      <c r="M21" s="37"/>
      <c r="N21" s="37"/>
    </row>
    <row r="22" spans="1:14" ht="22.5" customHeight="1" x14ac:dyDescent="0.2">
      <c r="A22" s="51"/>
      <c r="B22" s="51"/>
      <c r="C22" s="51"/>
      <c r="D22" s="39"/>
      <c r="E22" s="39"/>
      <c r="F22" s="40"/>
      <c r="G22" s="43"/>
      <c r="H22" s="43"/>
      <c r="I22" s="34"/>
      <c r="J22" s="35"/>
      <c r="K22" s="37"/>
      <c r="L22" s="37"/>
      <c r="M22" s="37"/>
      <c r="N22" s="37"/>
    </row>
    <row r="23" spans="1:14" ht="22.5" customHeight="1" x14ac:dyDescent="0.2">
      <c r="A23" s="51"/>
      <c r="B23" s="51"/>
      <c r="C23" s="51"/>
      <c r="D23" s="39"/>
      <c r="E23" s="39"/>
      <c r="F23" s="40"/>
      <c r="G23" s="43"/>
      <c r="H23" s="43"/>
      <c r="I23" s="34"/>
      <c r="J23" s="35"/>
      <c r="K23" s="37"/>
      <c r="L23" s="37"/>
      <c r="M23" s="37"/>
      <c r="N23" s="37"/>
    </row>
    <row r="24" spans="1:14" ht="22.5" customHeight="1" x14ac:dyDescent="0.2">
      <c r="A24" s="51"/>
      <c r="B24" s="51"/>
      <c r="C24" s="51"/>
      <c r="D24" s="39"/>
      <c r="E24" s="39"/>
      <c r="F24" s="40"/>
      <c r="G24" s="43"/>
      <c r="H24" s="43"/>
      <c r="I24" s="34"/>
      <c r="J24" s="35"/>
      <c r="K24" s="37"/>
      <c r="L24" s="37"/>
      <c r="M24" s="37"/>
      <c r="N24" s="37"/>
    </row>
    <row r="25" spans="1:14" ht="22.5" customHeight="1" x14ac:dyDescent="0.2">
      <c r="A25" s="51"/>
      <c r="B25" s="51"/>
      <c r="C25" s="51"/>
      <c r="D25" s="39"/>
      <c r="E25" s="39"/>
      <c r="F25" s="40"/>
      <c r="G25" s="43"/>
      <c r="H25" s="43"/>
      <c r="I25" s="34"/>
      <c r="J25" s="35"/>
      <c r="K25" s="37"/>
      <c r="L25" s="37"/>
      <c r="M25" s="37"/>
      <c r="N25" s="37"/>
    </row>
    <row r="26" spans="1:14" ht="22.5" customHeight="1" x14ac:dyDescent="0.2">
      <c r="A26" s="51"/>
      <c r="B26" s="51"/>
      <c r="C26" s="51"/>
      <c r="D26" s="39"/>
      <c r="E26" s="39"/>
      <c r="F26" s="40"/>
      <c r="G26" s="43"/>
      <c r="H26" s="43"/>
      <c r="I26" s="34"/>
      <c r="J26" s="35"/>
      <c r="K26" s="37"/>
      <c r="L26" s="37"/>
      <c r="M26" s="37"/>
      <c r="N26" s="37"/>
    </row>
    <row r="27" spans="1:14" ht="22.5" customHeight="1" x14ac:dyDescent="0.2">
      <c r="A27" s="51"/>
      <c r="B27" s="51"/>
      <c r="C27" s="51"/>
      <c r="D27" s="39"/>
      <c r="E27" s="39"/>
      <c r="F27" s="40"/>
      <c r="G27" s="43"/>
      <c r="H27" s="43"/>
      <c r="I27" s="34"/>
      <c r="J27" s="35"/>
      <c r="K27" s="37"/>
      <c r="L27" s="37"/>
      <c r="M27" s="37"/>
      <c r="N27" s="37"/>
    </row>
    <row r="28" spans="1:14" ht="22.5" customHeight="1" x14ac:dyDescent="0.2">
      <c r="A28" s="51"/>
      <c r="B28" s="51"/>
      <c r="C28" s="51"/>
      <c r="D28" s="39"/>
      <c r="E28" s="39"/>
      <c r="F28" s="40"/>
      <c r="G28" s="43"/>
      <c r="H28" s="43"/>
      <c r="I28" s="34"/>
      <c r="J28" s="35"/>
      <c r="K28" s="37"/>
      <c r="L28" s="37"/>
      <c r="M28" s="37"/>
      <c r="N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5" sqref="B5:B1048576"/>
    </sheetView>
  </sheetViews>
  <sheetFormatPr defaultColWidth="9.28515625" defaultRowHeight="27.75" customHeight="1" x14ac:dyDescent="0.2"/>
  <cols>
    <col min="1" max="1" width="49" style="2" bestFit="1" customWidth="1"/>
    <col min="2" max="2" width="17.5703125" style="3" customWidth="1"/>
    <col min="3" max="3" width="6.7109375" style="2" customWidth="1"/>
    <col min="4" max="6" width="17.5703125" style="3" customWidth="1"/>
    <col min="7" max="16384" width="9.28515625" style="2"/>
  </cols>
  <sheetData>
    <row r="1" spans="1:6" ht="27.75" customHeight="1" x14ac:dyDescent="0.2">
      <c r="A1" s="15" t="s">
        <v>25</v>
      </c>
      <c r="B1" s="298"/>
      <c r="C1" s="298"/>
      <c r="D1" s="201"/>
      <c r="E1" s="201"/>
      <c r="F1" s="201"/>
    </row>
    <row r="2" spans="1:6" ht="35.1" customHeight="1" x14ac:dyDescent="0.2">
      <c r="A2" s="267"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96"/>
      <c r="C2" s="296"/>
      <c r="D2" s="296"/>
      <c r="E2" s="296"/>
      <c r="F2" s="297"/>
    </row>
    <row r="3" spans="1:6" s="92" customFormat="1" ht="21" customHeight="1" x14ac:dyDescent="0.2">
      <c r="A3" s="202"/>
      <c r="B3" s="202"/>
      <c r="C3" s="202"/>
      <c r="D3" s="202"/>
      <c r="E3" s="202"/>
      <c r="F3" s="202"/>
    </row>
    <row r="4" spans="1:6" ht="78.75" customHeight="1" x14ac:dyDescent="0.2">
      <c r="A4" s="30" t="s">
        <v>129</v>
      </c>
      <c r="B4" s="211" t="s">
        <v>421</v>
      </c>
      <c r="C4" s="211" t="s">
        <v>30</v>
      </c>
      <c r="D4" s="211" t="s">
        <v>472</v>
      </c>
      <c r="E4" s="211" t="s">
        <v>473</v>
      </c>
      <c r="F4" s="211" t="s">
        <v>474</v>
      </c>
    </row>
    <row r="5" spans="1:6" ht="91.9" customHeight="1" x14ac:dyDescent="0.2">
      <c r="A5" s="18" t="s">
        <v>477</v>
      </c>
      <c r="B5" s="190"/>
      <c r="C5" s="210" t="s">
        <v>650</v>
      </c>
      <c r="D5" s="212">
        <v>2.5231604274883121E-2</v>
      </c>
      <c r="E5" s="212"/>
      <c r="F5" s="212">
        <v>4.9696068210495895E-2</v>
      </c>
    </row>
    <row r="6" spans="1:6" ht="30" x14ac:dyDescent="0.2">
      <c r="A6" s="18" t="s">
        <v>479</v>
      </c>
      <c r="B6" s="190"/>
      <c r="C6" s="191" t="s">
        <v>649</v>
      </c>
      <c r="D6" s="213"/>
      <c r="E6" s="213"/>
      <c r="F6" s="212">
        <v>4.9696068210495895E-2</v>
      </c>
    </row>
    <row r="7" spans="1:6" ht="30" x14ac:dyDescent="0.2">
      <c r="A7" s="18" t="s">
        <v>480</v>
      </c>
      <c r="B7" s="190"/>
      <c r="C7" s="191" t="s">
        <v>649</v>
      </c>
      <c r="D7" s="213"/>
      <c r="E7" s="213"/>
      <c r="F7" s="212">
        <v>4.9696068210495895E-2</v>
      </c>
    </row>
    <row r="8" spans="1:6" ht="30" x14ac:dyDescent="0.2">
      <c r="A8" s="18" t="s">
        <v>481</v>
      </c>
      <c r="B8" s="190"/>
      <c r="C8" s="191" t="s">
        <v>649</v>
      </c>
      <c r="D8" s="213"/>
      <c r="E8" s="213"/>
      <c r="F8" s="212">
        <v>4.9696068210495895E-2</v>
      </c>
    </row>
    <row r="9" spans="1:6" ht="30" x14ac:dyDescent="0.2">
      <c r="A9" s="18" t="s">
        <v>482</v>
      </c>
      <c r="B9" s="190"/>
      <c r="C9" s="191" t="s">
        <v>649</v>
      </c>
      <c r="D9" s="213"/>
      <c r="E9" s="213"/>
      <c r="F9" s="212">
        <v>4.9696068210495895E-2</v>
      </c>
    </row>
    <row r="10" spans="1:6" ht="30" x14ac:dyDescent="0.2">
      <c r="A10" s="18" t="s">
        <v>483</v>
      </c>
      <c r="B10" s="190"/>
      <c r="C10" s="191" t="s">
        <v>649</v>
      </c>
      <c r="D10" s="213"/>
      <c r="E10" s="213"/>
      <c r="F10" s="212">
        <v>4.9696068210495895E-2</v>
      </c>
    </row>
    <row r="11" spans="1:6" ht="27" customHeight="1" x14ac:dyDescent="0.2">
      <c r="A11" s="192" t="s">
        <v>484</v>
      </c>
      <c r="B11" s="190"/>
      <c r="C11" s="191">
        <v>0</v>
      </c>
      <c r="D11" s="213"/>
      <c r="E11" s="213"/>
      <c r="F11" s="212">
        <v>4.9696068210495895E-2</v>
      </c>
    </row>
    <row r="12" spans="1:6" ht="27" customHeight="1" x14ac:dyDescent="0.2">
      <c r="A12" s="192" t="s">
        <v>485</v>
      </c>
      <c r="B12" s="190"/>
      <c r="C12" s="191">
        <v>0</v>
      </c>
      <c r="D12" s="213"/>
      <c r="E12" s="213"/>
      <c r="F12" s="212">
        <v>4.9696068210495895E-2</v>
      </c>
    </row>
    <row r="13" spans="1:6" ht="27" customHeight="1" x14ac:dyDescent="0.2">
      <c r="A13" s="192" t="s">
        <v>486</v>
      </c>
      <c r="B13" s="190"/>
      <c r="C13" s="191">
        <v>0</v>
      </c>
      <c r="D13" s="213"/>
      <c r="E13" s="213"/>
      <c r="F13" s="212">
        <v>4.9696068210495895E-2</v>
      </c>
    </row>
    <row r="14" spans="1:6" ht="27.75" customHeight="1" x14ac:dyDescent="0.2">
      <c r="A14" s="192" t="s">
        <v>487</v>
      </c>
      <c r="B14" s="190"/>
      <c r="C14" s="191">
        <v>0</v>
      </c>
      <c r="D14" s="213"/>
      <c r="E14" s="213"/>
      <c r="F14" s="212">
        <v>4.9696068210495895E-2</v>
      </c>
    </row>
    <row r="15" spans="1:6" ht="27.75" customHeight="1" x14ac:dyDescent="0.2">
      <c r="A15" s="196" t="s">
        <v>488</v>
      </c>
      <c r="B15" s="190"/>
      <c r="C15" s="191">
        <v>0</v>
      </c>
      <c r="D15" s="213"/>
      <c r="E15" s="213"/>
      <c r="F15" s="212">
        <v>4.9696068210495895E-2</v>
      </c>
    </row>
    <row r="16" spans="1:6" ht="27.75" customHeight="1" x14ac:dyDescent="0.2">
      <c r="A16" s="196" t="s">
        <v>489</v>
      </c>
      <c r="B16" s="190"/>
      <c r="C16" s="191">
        <v>0</v>
      </c>
      <c r="D16" s="213"/>
      <c r="E16" s="213"/>
      <c r="F16" s="212">
        <v>4.9696068210495895E-2</v>
      </c>
    </row>
    <row r="17" spans="1:6" ht="27.75" customHeight="1" x14ac:dyDescent="0.2">
      <c r="A17" s="196" t="s">
        <v>490</v>
      </c>
      <c r="B17" s="190"/>
      <c r="C17" s="191">
        <v>0</v>
      </c>
      <c r="D17" s="213"/>
      <c r="E17" s="213"/>
      <c r="F17" s="212">
        <v>4.9696068210495895E-2</v>
      </c>
    </row>
    <row r="18" spans="1:6" ht="27.75" customHeight="1" x14ac:dyDescent="0.2">
      <c r="A18" s="196" t="s">
        <v>491</v>
      </c>
      <c r="B18" s="190"/>
      <c r="C18" s="191">
        <v>0</v>
      </c>
      <c r="D18" s="213"/>
      <c r="E18" s="213"/>
      <c r="F18" s="212">
        <v>4.9696068210495895E-2</v>
      </c>
    </row>
    <row r="19" spans="1:6" ht="27.75" customHeight="1" x14ac:dyDescent="0.2">
      <c r="A19" s="196" t="s">
        <v>492</v>
      </c>
      <c r="B19" s="190"/>
      <c r="C19" s="191">
        <v>0</v>
      </c>
      <c r="D19" s="213"/>
      <c r="E19" s="213"/>
      <c r="F19" s="212">
        <v>4.9696068210495895E-2</v>
      </c>
    </row>
    <row r="20" spans="1:6" ht="27.75" customHeight="1" x14ac:dyDescent="0.2">
      <c r="A20" s="196" t="s">
        <v>493</v>
      </c>
      <c r="B20" s="190"/>
      <c r="C20" s="191">
        <v>0</v>
      </c>
      <c r="D20" s="213"/>
      <c r="E20" s="213"/>
      <c r="F20" s="212">
        <v>4.9696068210495895E-2</v>
      </c>
    </row>
    <row r="21" spans="1:6" ht="27.75" customHeight="1" x14ac:dyDescent="0.2">
      <c r="A21" s="196" t="s">
        <v>494</v>
      </c>
      <c r="B21" s="190"/>
      <c r="C21" s="191">
        <v>0</v>
      </c>
      <c r="D21" s="213"/>
      <c r="E21" s="213"/>
      <c r="F21" s="212">
        <v>4.9696068210495895E-2</v>
      </c>
    </row>
    <row r="22" spans="1:6" ht="27.75" customHeight="1" x14ac:dyDescent="0.2">
      <c r="A22" s="196" t="s">
        <v>495</v>
      </c>
      <c r="B22" s="190"/>
      <c r="C22" s="191">
        <v>0</v>
      </c>
      <c r="D22" s="213"/>
      <c r="E22" s="213"/>
      <c r="F22" s="212">
        <v>4.9696068210495895E-2</v>
      </c>
    </row>
    <row r="23" spans="1:6" ht="27.75" customHeight="1" x14ac:dyDescent="0.2">
      <c r="A23" s="192" t="s">
        <v>496</v>
      </c>
      <c r="B23" s="190"/>
      <c r="C23" s="191">
        <v>0</v>
      </c>
      <c r="D23" s="213"/>
      <c r="E23" s="213"/>
      <c r="F23" s="212">
        <v>4.9696068210495895E-2</v>
      </c>
    </row>
    <row r="24" spans="1:6" ht="27.75" customHeight="1" x14ac:dyDescent="0.2">
      <c r="A24" s="192" t="s">
        <v>497</v>
      </c>
      <c r="B24" s="190"/>
      <c r="C24" s="191">
        <v>0</v>
      </c>
      <c r="D24" s="213"/>
      <c r="E24" s="213"/>
      <c r="F24" s="212">
        <v>4.9696068210495895E-2</v>
      </c>
    </row>
    <row r="25" spans="1:6" ht="27.75" customHeight="1" x14ac:dyDescent="0.2">
      <c r="A25" s="192" t="s">
        <v>498</v>
      </c>
      <c r="B25" s="190"/>
      <c r="C25" s="191">
        <v>0</v>
      </c>
      <c r="D25" s="213"/>
      <c r="E25" s="213"/>
      <c r="F25" s="212">
        <v>4.9696068210495895E-2</v>
      </c>
    </row>
    <row r="26" spans="1:6" ht="27.75" customHeight="1" x14ac:dyDescent="0.2">
      <c r="A26" s="192" t="s">
        <v>499</v>
      </c>
      <c r="B26" s="190"/>
      <c r="C26" s="210" t="s">
        <v>650</v>
      </c>
      <c r="D26" s="212">
        <v>2.5231604274883121E-2</v>
      </c>
      <c r="E26" s="212"/>
      <c r="F26" s="212">
        <v>4.9696068210495895E-2</v>
      </c>
    </row>
    <row r="27" spans="1:6" ht="27.75" customHeight="1" x14ac:dyDescent="0.2">
      <c r="A27" s="192" t="s">
        <v>501</v>
      </c>
      <c r="B27" s="190"/>
      <c r="C27" s="191" t="s">
        <v>649</v>
      </c>
      <c r="D27" s="213"/>
      <c r="E27" s="213"/>
      <c r="F27" s="212">
        <v>4.9696068210495895E-2</v>
      </c>
    </row>
    <row r="28" spans="1:6" ht="27.75" customHeight="1" x14ac:dyDescent="0.2">
      <c r="A28" s="192" t="s">
        <v>502</v>
      </c>
      <c r="B28" s="190"/>
      <c r="C28" s="191" t="s">
        <v>649</v>
      </c>
      <c r="D28" s="213"/>
      <c r="E28" s="213"/>
      <c r="F28" s="212">
        <v>4.9696068210495895E-2</v>
      </c>
    </row>
    <row r="29" spans="1:6" ht="27.75" customHeight="1" x14ac:dyDescent="0.2">
      <c r="A29" s="192" t="s">
        <v>503</v>
      </c>
      <c r="B29" s="190"/>
      <c r="C29" s="191" t="s">
        <v>649</v>
      </c>
      <c r="D29" s="213"/>
      <c r="E29" s="213"/>
      <c r="F29" s="212">
        <v>4.9696068210495895E-2</v>
      </c>
    </row>
    <row r="30" spans="1:6" ht="27.75" customHeight="1" x14ac:dyDescent="0.2">
      <c r="A30" s="192" t="s">
        <v>504</v>
      </c>
      <c r="B30" s="190"/>
      <c r="C30" s="191" t="s">
        <v>649</v>
      </c>
      <c r="D30" s="213"/>
      <c r="E30" s="213"/>
      <c r="F30" s="212">
        <v>4.9696068210495895E-2</v>
      </c>
    </row>
    <row r="31" spans="1:6" ht="27.75" customHeight="1" x14ac:dyDescent="0.2">
      <c r="A31" s="192" t="s">
        <v>505</v>
      </c>
      <c r="B31" s="190"/>
      <c r="C31" s="191" t="s">
        <v>649</v>
      </c>
      <c r="D31" s="213"/>
      <c r="E31" s="213"/>
      <c r="F31" s="212">
        <v>4.9696068210495895E-2</v>
      </c>
    </row>
    <row r="32" spans="1:6" ht="27.75" customHeight="1" x14ac:dyDescent="0.2">
      <c r="A32" s="192" t="s">
        <v>506</v>
      </c>
      <c r="B32" s="190"/>
      <c r="C32" s="191">
        <v>0</v>
      </c>
      <c r="D32" s="213"/>
      <c r="E32" s="213"/>
      <c r="F32" s="212">
        <v>4.9696068210495895E-2</v>
      </c>
    </row>
    <row r="33" spans="1:6" ht="27.75" customHeight="1" x14ac:dyDescent="0.2">
      <c r="A33" s="192" t="s">
        <v>507</v>
      </c>
      <c r="B33" s="190"/>
      <c r="C33" s="191">
        <v>0</v>
      </c>
      <c r="D33" s="213"/>
      <c r="E33" s="213"/>
      <c r="F33" s="212">
        <v>4.9696068210495895E-2</v>
      </c>
    </row>
    <row r="34" spans="1:6" ht="27.75" customHeight="1" x14ac:dyDescent="0.2">
      <c r="A34" s="192" t="s">
        <v>508</v>
      </c>
      <c r="B34" s="190"/>
      <c r="C34" s="191">
        <v>0</v>
      </c>
      <c r="D34" s="213"/>
      <c r="E34" s="213"/>
      <c r="F34" s="212">
        <v>4.9696068210495895E-2</v>
      </c>
    </row>
    <row r="35" spans="1:6" ht="27.75" customHeight="1" x14ac:dyDescent="0.2">
      <c r="A35" s="192" t="s">
        <v>509</v>
      </c>
      <c r="B35" s="190"/>
      <c r="C35" s="191">
        <v>0</v>
      </c>
      <c r="D35" s="213"/>
      <c r="E35" s="213"/>
      <c r="F35" s="212">
        <v>4.9696068210495895E-2</v>
      </c>
    </row>
    <row r="36" spans="1:6" ht="27.75" customHeight="1" x14ac:dyDescent="0.2">
      <c r="A36" s="192" t="s">
        <v>510</v>
      </c>
      <c r="B36" s="190"/>
      <c r="C36" s="191">
        <v>0</v>
      </c>
      <c r="D36" s="213"/>
      <c r="E36" s="213"/>
      <c r="F36" s="212">
        <v>4.9696068210495895E-2</v>
      </c>
    </row>
    <row r="37" spans="1:6" ht="27.75" customHeight="1" x14ac:dyDescent="0.2">
      <c r="A37" s="196" t="s">
        <v>511</v>
      </c>
      <c r="B37" s="190"/>
      <c r="C37" s="210" t="s">
        <v>650</v>
      </c>
      <c r="D37" s="212">
        <v>2.5231604274883121E-2</v>
      </c>
      <c r="E37" s="212"/>
      <c r="F37" s="212">
        <v>4.9696068210495895E-2</v>
      </c>
    </row>
    <row r="38" spans="1:6" ht="27.75" customHeight="1" x14ac:dyDescent="0.2">
      <c r="A38" s="192" t="s">
        <v>513</v>
      </c>
      <c r="B38" s="190"/>
      <c r="C38" s="191" t="s">
        <v>649</v>
      </c>
      <c r="D38" s="213"/>
      <c r="E38" s="213"/>
      <c r="F38" s="212">
        <v>4.9696068210495895E-2</v>
      </c>
    </row>
    <row r="39" spans="1:6" ht="27.75" customHeight="1" x14ac:dyDescent="0.2">
      <c r="A39" s="192" t="s">
        <v>514</v>
      </c>
      <c r="B39" s="190"/>
      <c r="C39" s="191" t="s">
        <v>649</v>
      </c>
      <c r="D39" s="213"/>
      <c r="E39" s="213"/>
      <c r="F39" s="212">
        <v>4.9696068210495895E-2</v>
      </c>
    </row>
    <row r="40" spans="1:6" ht="27.75" customHeight="1" x14ac:dyDescent="0.2">
      <c r="A40" s="192" t="s">
        <v>515</v>
      </c>
      <c r="B40" s="190"/>
      <c r="C40" s="191" t="s">
        <v>649</v>
      </c>
      <c r="D40" s="213"/>
      <c r="E40" s="213"/>
      <c r="F40" s="212">
        <v>4.9696068210495895E-2</v>
      </c>
    </row>
    <row r="41" spans="1:6" ht="27.75" customHeight="1" x14ac:dyDescent="0.2">
      <c r="A41" s="192" t="s">
        <v>516</v>
      </c>
      <c r="B41" s="190"/>
      <c r="C41" s="191" t="s">
        <v>649</v>
      </c>
      <c r="D41" s="213"/>
      <c r="E41" s="213"/>
      <c r="F41" s="212">
        <v>4.9696068210495895E-2</v>
      </c>
    </row>
    <row r="42" spans="1:6" ht="27.75" customHeight="1" x14ac:dyDescent="0.2">
      <c r="A42" s="192" t="s">
        <v>517</v>
      </c>
      <c r="B42" s="190"/>
      <c r="C42" s="191" t="s">
        <v>649</v>
      </c>
      <c r="D42" s="213"/>
      <c r="E42" s="213"/>
      <c r="F42" s="212">
        <v>4.9696068210495895E-2</v>
      </c>
    </row>
    <row r="43" spans="1:6" ht="27.75" customHeight="1" x14ac:dyDescent="0.2">
      <c r="A43" s="192" t="s">
        <v>518</v>
      </c>
      <c r="B43" s="190"/>
      <c r="C43" s="191">
        <v>0</v>
      </c>
      <c r="D43" s="213"/>
      <c r="E43" s="213"/>
      <c r="F43" s="212">
        <v>4.9696068210495895E-2</v>
      </c>
    </row>
    <row r="44" spans="1:6" ht="27.75" customHeight="1" x14ac:dyDescent="0.2">
      <c r="A44" s="192" t="s">
        <v>519</v>
      </c>
      <c r="B44" s="190"/>
      <c r="C44" s="191">
        <v>0</v>
      </c>
      <c r="D44" s="213"/>
      <c r="E44" s="213"/>
      <c r="F44" s="212">
        <v>4.9696068210495895E-2</v>
      </c>
    </row>
    <row r="45" spans="1:6" ht="27.75" customHeight="1" x14ac:dyDescent="0.2">
      <c r="A45" s="192" t="s">
        <v>520</v>
      </c>
      <c r="B45" s="190"/>
      <c r="C45" s="191">
        <v>0</v>
      </c>
      <c r="D45" s="213"/>
      <c r="E45" s="213"/>
      <c r="F45" s="212">
        <v>4.9696068210495895E-2</v>
      </c>
    </row>
    <row r="46" spans="1:6" ht="27.75" customHeight="1" x14ac:dyDescent="0.2">
      <c r="A46" s="192" t="s">
        <v>521</v>
      </c>
      <c r="B46" s="190"/>
      <c r="C46" s="191">
        <v>0</v>
      </c>
      <c r="D46" s="213"/>
      <c r="E46" s="213"/>
      <c r="F46" s="212">
        <v>4.9696068210495895E-2</v>
      </c>
    </row>
    <row r="47" spans="1:6" ht="27.75" customHeight="1" x14ac:dyDescent="0.2">
      <c r="A47" s="192" t="s">
        <v>522</v>
      </c>
      <c r="B47" s="190"/>
      <c r="C47" s="191">
        <v>0</v>
      </c>
      <c r="D47" s="213"/>
      <c r="E47" s="213"/>
      <c r="F47" s="212">
        <v>4.9696068210495895E-2</v>
      </c>
    </row>
    <row r="48" spans="1:6" ht="27.75" customHeight="1" x14ac:dyDescent="0.2">
      <c r="A48" s="192" t="s">
        <v>523</v>
      </c>
      <c r="B48" s="190"/>
      <c r="C48" s="191">
        <v>0</v>
      </c>
      <c r="D48" s="213"/>
      <c r="E48" s="213"/>
      <c r="F48" s="212">
        <v>4.9696068210495895E-2</v>
      </c>
    </row>
    <row r="49" spans="1:6" ht="27.75" customHeight="1" x14ac:dyDescent="0.2">
      <c r="A49" s="192" t="s">
        <v>524</v>
      </c>
      <c r="B49" s="190"/>
      <c r="C49" s="191">
        <v>0</v>
      </c>
      <c r="D49" s="213"/>
      <c r="E49" s="213"/>
      <c r="F49" s="212">
        <v>4.9696068210495895E-2</v>
      </c>
    </row>
    <row r="50" spans="1:6" ht="27.75" customHeight="1" x14ac:dyDescent="0.2">
      <c r="A50" s="192" t="s">
        <v>525</v>
      </c>
      <c r="B50" s="190"/>
      <c r="C50" s="191">
        <v>0</v>
      </c>
      <c r="D50" s="213"/>
      <c r="E50" s="213"/>
      <c r="F50" s="212">
        <v>4.9696068210495895E-2</v>
      </c>
    </row>
    <row r="51" spans="1:6" ht="27.75" customHeight="1" x14ac:dyDescent="0.2">
      <c r="A51" s="192" t="s">
        <v>526</v>
      </c>
      <c r="B51" s="190"/>
      <c r="C51" s="191">
        <v>0</v>
      </c>
      <c r="D51" s="213"/>
      <c r="E51" s="213"/>
      <c r="F51" s="212">
        <v>4.9696068210495895E-2</v>
      </c>
    </row>
    <row r="52" spans="1:6" ht="27.75" customHeight="1" x14ac:dyDescent="0.2">
      <c r="A52" s="192" t="s">
        <v>527</v>
      </c>
      <c r="B52" s="190"/>
      <c r="C52" s="191">
        <v>0</v>
      </c>
      <c r="D52" s="213"/>
      <c r="E52" s="213"/>
      <c r="F52" s="212">
        <v>4.9696068210495895E-2</v>
      </c>
    </row>
    <row r="53" spans="1:6" ht="27.75" customHeight="1" x14ac:dyDescent="0.2">
      <c r="A53" s="192" t="s">
        <v>528</v>
      </c>
      <c r="B53" s="190"/>
      <c r="C53" s="191">
        <v>0</v>
      </c>
      <c r="D53" s="213"/>
      <c r="E53" s="213"/>
      <c r="F53" s="212">
        <v>4.9696068210495895E-2</v>
      </c>
    </row>
    <row r="54" spans="1:6" ht="27.75" customHeight="1" x14ac:dyDescent="0.2">
      <c r="A54" s="192" t="s">
        <v>529</v>
      </c>
      <c r="B54" s="190"/>
      <c r="C54" s="191">
        <v>0</v>
      </c>
      <c r="D54" s="213"/>
      <c r="E54" s="213"/>
      <c r="F54" s="212">
        <v>4.9696068210495895E-2</v>
      </c>
    </row>
    <row r="55" spans="1:6" ht="27.75" customHeight="1" x14ac:dyDescent="0.2">
      <c r="A55" s="192" t="s">
        <v>530</v>
      </c>
      <c r="B55" s="190"/>
      <c r="C55" s="191">
        <v>0</v>
      </c>
      <c r="D55" s="213"/>
      <c r="E55" s="213"/>
      <c r="F55" s="212">
        <v>4.9696068210495895E-2</v>
      </c>
    </row>
    <row r="56" spans="1:6" ht="27.75" customHeight="1" x14ac:dyDescent="0.2">
      <c r="A56" s="192" t="s">
        <v>531</v>
      </c>
      <c r="B56" s="190"/>
      <c r="C56" s="191">
        <v>0</v>
      </c>
      <c r="D56" s="213"/>
      <c r="E56" s="213"/>
      <c r="F56" s="212">
        <v>4.9696068210495895E-2</v>
      </c>
    </row>
    <row r="57" spans="1:6" ht="27.75" customHeight="1" x14ac:dyDescent="0.2">
      <c r="A57" s="192" t="s">
        <v>532</v>
      </c>
      <c r="B57" s="190"/>
      <c r="C57" s="191">
        <v>0</v>
      </c>
      <c r="D57" s="213"/>
      <c r="E57" s="213"/>
      <c r="F57" s="212">
        <v>4.9696068210495895E-2</v>
      </c>
    </row>
    <row r="58" spans="1:6" ht="27.75" customHeight="1" x14ac:dyDescent="0.2">
      <c r="A58" s="192" t="s">
        <v>621</v>
      </c>
      <c r="B58" s="190"/>
      <c r="C58" s="210" t="s">
        <v>650</v>
      </c>
      <c r="D58" s="212">
        <v>2.5231604274883121E-2</v>
      </c>
      <c r="E58" s="212"/>
      <c r="F58" s="212">
        <v>4.9696068210495895E-2</v>
      </c>
    </row>
    <row r="59" spans="1:6" ht="27.75" customHeight="1" x14ac:dyDescent="0.2">
      <c r="A59" s="192" t="s">
        <v>623</v>
      </c>
      <c r="B59" s="190"/>
      <c r="C59" s="191" t="s">
        <v>649</v>
      </c>
      <c r="D59" s="213"/>
      <c r="E59" s="213"/>
      <c r="F59" s="212">
        <v>4.9696068210495895E-2</v>
      </c>
    </row>
    <row r="60" spans="1:6" ht="27.75" customHeight="1" x14ac:dyDescent="0.2">
      <c r="A60" s="192" t="s">
        <v>624</v>
      </c>
      <c r="B60" s="190"/>
      <c r="C60" s="191" t="s">
        <v>649</v>
      </c>
      <c r="D60" s="213"/>
      <c r="E60" s="213"/>
      <c r="F60" s="212">
        <v>4.9696068210495895E-2</v>
      </c>
    </row>
    <row r="61" spans="1:6" ht="27.75" customHeight="1" x14ac:dyDescent="0.2">
      <c r="A61" s="192" t="s">
        <v>625</v>
      </c>
      <c r="B61" s="190"/>
      <c r="C61" s="191" t="s">
        <v>649</v>
      </c>
      <c r="D61" s="213"/>
      <c r="E61" s="213"/>
      <c r="F61" s="212">
        <v>4.9696068210495895E-2</v>
      </c>
    </row>
    <row r="62" spans="1:6" ht="27.75" customHeight="1" x14ac:dyDescent="0.2">
      <c r="A62" s="192" t="s">
        <v>626</v>
      </c>
      <c r="B62" s="190"/>
      <c r="C62" s="191" t="s">
        <v>649</v>
      </c>
      <c r="D62" s="213"/>
      <c r="E62" s="213"/>
      <c r="F62" s="212">
        <v>4.9696068210495895E-2</v>
      </c>
    </row>
    <row r="63" spans="1:6" ht="27.75" customHeight="1" x14ac:dyDescent="0.2">
      <c r="A63" s="192" t="s">
        <v>627</v>
      </c>
      <c r="B63" s="190"/>
      <c r="C63" s="191" t="s">
        <v>649</v>
      </c>
      <c r="D63" s="213"/>
      <c r="E63" s="213"/>
      <c r="F63" s="212">
        <v>4.9696068210495895E-2</v>
      </c>
    </row>
    <row r="64" spans="1:6" ht="27.75" customHeight="1" x14ac:dyDescent="0.2">
      <c r="A64" s="192" t="s">
        <v>628</v>
      </c>
      <c r="B64" s="190"/>
      <c r="C64" s="191">
        <v>0</v>
      </c>
      <c r="D64" s="213"/>
      <c r="E64" s="213"/>
      <c r="F64" s="212">
        <v>4.9696068210495895E-2</v>
      </c>
    </row>
    <row r="65" spans="1:6" ht="27.75" customHeight="1" x14ac:dyDescent="0.2">
      <c r="A65" s="192" t="s">
        <v>629</v>
      </c>
      <c r="B65" s="190"/>
      <c r="C65" s="191">
        <v>0</v>
      </c>
      <c r="D65" s="213"/>
      <c r="E65" s="213"/>
      <c r="F65" s="212">
        <v>4.9696068210495895E-2</v>
      </c>
    </row>
    <row r="66" spans="1:6" ht="27.75" customHeight="1" x14ac:dyDescent="0.2">
      <c r="A66" s="192" t="s">
        <v>630</v>
      </c>
      <c r="B66" s="190"/>
      <c r="C66" s="191">
        <v>0</v>
      </c>
      <c r="D66" s="213"/>
      <c r="E66" s="213"/>
      <c r="F66" s="212">
        <v>4.9696068210495895E-2</v>
      </c>
    </row>
    <row r="67" spans="1:6" ht="27.75" customHeight="1" x14ac:dyDescent="0.2">
      <c r="A67" s="192" t="s">
        <v>631</v>
      </c>
      <c r="B67" s="190"/>
      <c r="C67" s="191">
        <v>0</v>
      </c>
      <c r="D67" s="213"/>
      <c r="E67" s="213"/>
      <c r="F67" s="212">
        <v>4.9696068210495895E-2</v>
      </c>
    </row>
    <row r="68" spans="1:6" ht="27.75" customHeight="1" x14ac:dyDescent="0.2">
      <c r="A68" s="192" t="s">
        <v>632</v>
      </c>
      <c r="B68" s="190"/>
      <c r="C68" s="191">
        <v>0</v>
      </c>
      <c r="D68" s="213"/>
      <c r="E68" s="213"/>
      <c r="F68" s="212">
        <v>4.9696068210495895E-2</v>
      </c>
    </row>
    <row r="69" spans="1:6" ht="27.75" customHeight="1" x14ac:dyDescent="0.2">
      <c r="A69" s="192" t="s">
        <v>633</v>
      </c>
      <c r="B69" s="190"/>
      <c r="C69" s="191">
        <v>0</v>
      </c>
      <c r="D69" s="213"/>
      <c r="E69" s="213"/>
      <c r="F69" s="212">
        <v>4.9696068210495895E-2</v>
      </c>
    </row>
    <row r="70" spans="1:6" ht="27.75" customHeight="1" x14ac:dyDescent="0.2">
      <c r="A70" s="192" t="s">
        <v>634</v>
      </c>
      <c r="B70" s="190"/>
      <c r="C70" s="191">
        <v>0</v>
      </c>
      <c r="D70" s="213"/>
      <c r="E70" s="213"/>
      <c r="F70" s="212">
        <v>4.9696068210495895E-2</v>
      </c>
    </row>
    <row r="71" spans="1:6" ht="27.75" customHeight="1" x14ac:dyDescent="0.2">
      <c r="A71" s="192" t="s">
        <v>635</v>
      </c>
      <c r="B71" s="190"/>
      <c r="C71" s="191">
        <v>0</v>
      </c>
      <c r="D71" s="213"/>
      <c r="E71" s="213"/>
      <c r="F71" s="212">
        <v>4.9696068210495895E-2</v>
      </c>
    </row>
    <row r="72" spans="1:6" ht="27.75" customHeight="1" x14ac:dyDescent="0.2">
      <c r="A72" s="192" t="s">
        <v>636</v>
      </c>
      <c r="B72" s="190"/>
      <c r="C72" s="191">
        <v>0</v>
      </c>
      <c r="D72" s="213"/>
      <c r="E72" s="213"/>
      <c r="F72" s="212">
        <v>4.9696068210495895E-2</v>
      </c>
    </row>
    <row r="73" spans="1:6" ht="27.75" customHeight="1" x14ac:dyDescent="0.2">
      <c r="A73" s="192" t="s">
        <v>637</v>
      </c>
      <c r="B73" s="190"/>
      <c r="C73" s="191">
        <v>0</v>
      </c>
      <c r="D73" s="213"/>
      <c r="E73" s="213"/>
      <c r="F73" s="212">
        <v>4.9696068210495895E-2</v>
      </c>
    </row>
    <row r="74" spans="1:6" ht="27.75" customHeight="1" x14ac:dyDescent="0.2">
      <c r="A74" s="192" t="s">
        <v>638</v>
      </c>
      <c r="B74" s="190"/>
      <c r="C74" s="191">
        <v>0</v>
      </c>
      <c r="D74" s="213"/>
      <c r="E74" s="213"/>
      <c r="F74" s="212">
        <v>4.9696068210495895E-2</v>
      </c>
    </row>
    <row r="75" spans="1:6" ht="27.75" customHeight="1" x14ac:dyDescent="0.2">
      <c r="A75" s="192" t="s">
        <v>639</v>
      </c>
      <c r="B75" s="190"/>
      <c r="C75" s="191">
        <v>0</v>
      </c>
      <c r="D75" s="213"/>
      <c r="E75" s="213"/>
      <c r="F75" s="212">
        <v>4.9696068210495895E-2</v>
      </c>
    </row>
    <row r="76" spans="1:6" ht="27.75" customHeight="1" x14ac:dyDescent="0.2">
      <c r="A76" s="192" t="s">
        <v>640</v>
      </c>
      <c r="B76" s="190"/>
      <c r="C76" s="191">
        <v>0</v>
      </c>
      <c r="D76" s="213"/>
      <c r="E76" s="213"/>
      <c r="F76" s="212">
        <v>4.9696068210495895E-2</v>
      </c>
    </row>
    <row r="77" spans="1:6" ht="27.75" customHeight="1" x14ac:dyDescent="0.2">
      <c r="A77" s="192" t="s">
        <v>641</v>
      </c>
      <c r="B77" s="190"/>
      <c r="C77" s="191">
        <v>0</v>
      </c>
      <c r="D77" s="213"/>
      <c r="E77" s="213"/>
      <c r="F77" s="212">
        <v>4.9696068210495895E-2</v>
      </c>
    </row>
    <row r="78" spans="1:6" ht="27.75" customHeight="1" x14ac:dyDescent="0.2">
      <c r="A78" s="192" t="s">
        <v>642</v>
      </c>
      <c r="B78" s="190"/>
      <c r="C78" s="191">
        <v>0</v>
      </c>
      <c r="D78" s="213"/>
      <c r="E78" s="213"/>
      <c r="F78" s="212">
        <v>4.9696068210495895E-2</v>
      </c>
    </row>
    <row r="79" spans="1:6" ht="27.75" customHeight="1" x14ac:dyDescent="0.2">
      <c r="A79" s="192" t="s">
        <v>599</v>
      </c>
      <c r="B79" s="190"/>
      <c r="C79" s="210" t="s">
        <v>650</v>
      </c>
      <c r="D79" s="212">
        <v>2.5231604274883121E-2</v>
      </c>
      <c r="E79" s="212"/>
      <c r="F79" s="212">
        <v>4.9696068210495895E-2</v>
      </c>
    </row>
    <row r="80" spans="1:6" ht="27.75" customHeight="1" x14ac:dyDescent="0.2">
      <c r="A80" s="192" t="s">
        <v>601</v>
      </c>
      <c r="B80" s="190"/>
      <c r="C80" s="191" t="s">
        <v>649</v>
      </c>
      <c r="D80" s="213"/>
      <c r="E80" s="213"/>
      <c r="F80" s="212">
        <v>4.9696068210495895E-2</v>
      </c>
    </row>
    <row r="81" spans="1:6" ht="27.75" customHeight="1" x14ac:dyDescent="0.2">
      <c r="A81" s="192" t="s">
        <v>602</v>
      </c>
      <c r="B81" s="190"/>
      <c r="C81" s="191" t="s">
        <v>649</v>
      </c>
      <c r="D81" s="213"/>
      <c r="E81" s="213"/>
      <c r="F81" s="212">
        <v>4.9696068210495895E-2</v>
      </c>
    </row>
    <row r="82" spans="1:6" ht="27.75" customHeight="1" x14ac:dyDescent="0.2">
      <c r="A82" s="192" t="s">
        <v>603</v>
      </c>
      <c r="B82" s="190"/>
      <c r="C82" s="191" t="s">
        <v>649</v>
      </c>
      <c r="D82" s="213"/>
      <c r="E82" s="213"/>
      <c r="F82" s="212">
        <v>4.9696068210495895E-2</v>
      </c>
    </row>
    <row r="83" spans="1:6" ht="27.75" customHeight="1" x14ac:dyDescent="0.2">
      <c r="A83" s="192" t="s">
        <v>604</v>
      </c>
      <c r="B83" s="190"/>
      <c r="C83" s="191" t="s">
        <v>649</v>
      </c>
      <c r="D83" s="213"/>
      <c r="E83" s="213"/>
      <c r="F83" s="212">
        <v>4.9696068210495895E-2</v>
      </c>
    </row>
    <row r="84" spans="1:6" ht="27.75" customHeight="1" x14ac:dyDescent="0.2">
      <c r="A84" s="192" t="s">
        <v>605</v>
      </c>
      <c r="B84" s="190"/>
      <c r="C84" s="191" t="s">
        <v>649</v>
      </c>
      <c r="D84" s="213"/>
      <c r="E84" s="213"/>
      <c r="F84" s="212">
        <v>4.9696068210495895E-2</v>
      </c>
    </row>
    <row r="85" spans="1:6" ht="27.75" customHeight="1" x14ac:dyDescent="0.2">
      <c r="A85" s="192" t="s">
        <v>606</v>
      </c>
      <c r="B85" s="190"/>
      <c r="C85" s="191">
        <v>0</v>
      </c>
      <c r="D85" s="213"/>
      <c r="E85" s="213"/>
      <c r="F85" s="212">
        <v>4.9696068210495895E-2</v>
      </c>
    </row>
    <row r="86" spans="1:6" ht="27.75" customHeight="1" x14ac:dyDescent="0.2">
      <c r="A86" s="192" t="s">
        <v>607</v>
      </c>
      <c r="B86" s="190"/>
      <c r="C86" s="191">
        <v>0</v>
      </c>
      <c r="D86" s="213"/>
      <c r="E86" s="213"/>
      <c r="F86" s="212">
        <v>4.9696068210495895E-2</v>
      </c>
    </row>
    <row r="87" spans="1:6" ht="27.75" customHeight="1" x14ac:dyDescent="0.2">
      <c r="A87" s="192" t="s">
        <v>608</v>
      </c>
      <c r="B87" s="190"/>
      <c r="C87" s="191">
        <v>0</v>
      </c>
      <c r="D87" s="213"/>
      <c r="E87" s="213"/>
      <c r="F87" s="212">
        <v>4.9696068210495895E-2</v>
      </c>
    </row>
    <row r="88" spans="1:6" ht="27.75" customHeight="1" x14ac:dyDescent="0.2">
      <c r="A88" s="192" t="s">
        <v>609</v>
      </c>
      <c r="B88" s="190"/>
      <c r="C88" s="191">
        <v>0</v>
      </c>
      <c r="D88" s="213"/>
      <c r="E88" s="213"/>
      <c r="F88" s="212">
        <v>4.9696068210495895E-2</v>
      </c>
    </row>
    <row r="89" spans="1:6" ht="27.75" customHeight="1" x14ac:dyDescent="0.2">
      <c r="A89" s="192" t="s">
        <v>610</v>
      </c>
      <c r="B89" s="190"/>
      <c r="C89" s="191">
        <v>0</v>
      </c>
      <c r="D89" s="213"/>
      <c r="E89" s="213"/>
      <c r="F89" s="212">
        <v>4.9696068210495895E-2</v>
      </c>
    </row>
    <row r="90" spans="1:6" ht="27.75" customHeight="1" x14ac:dyDescent="0.2">
      <c r="A90" s="192" t="s">
        <v>611</v>
      </c>
      <c r="B90" s="190"/>
      <c r="C90" s="191">
        <v>0</v>
      </c>
      <c r="D90" s="213"/>
      <c r="E90" s="213"/>
      <c r="F90" s="212">
        <v>4.9696068210495895E-2</v>
      </c>
    </row>
    <row r="91" spans="1:6" ht="27.75" customHeight="1" x14ac:dyDescent="0.2">
      <c r="A91" s="192" t="s">
        <v>612</v>
      </c>
      <c r="B91" s="190"/>
      <c r="C91" s="191">
        <v>0</v>
      </c>
      <c r="D91" s="213"/>
      <c r="E91" s="213"/>
      <c r="F91" s="212">
        <v>4.9696068210495895E-2</v>
      </c>
    </row>
    <row r="92" spans="1:6" ht="27.75" customHeight="1" x14ac:dyDescent="0.2">
      <c r="A92" s="192" t="s">
        <v>613</v>
      </c>
      <c r="B92" s="190"/>
      <c r="C92" s="191">
        <v>0</v>
      </c>
      <c r="D92" s="213"/>
      <c r="E92" s="213"/>
      <c r="F92" s="212">
        <v>4.9696068210495895E-2</v>
      </c>
    </row>
    <row r="93" spans="1:6" ht="27.75" customHeight="1" x14ac:dyDescent="0.2">
      <c r="A93" s="192" t="s">
        <v>614</v>
      </c>
      <c r="B93" s="190"/>
      <c r="C93" s="191">
        <v>0</v>
      </c>
      <c r="D93" s="213"/>
      <c r="E93" s="213"/>
      <c r="F93" s="212">
        <v>4.9696068210495895E-2</v>
      </c>
    </row>
    <row r="94" spans="1:6" ht="27.75" customHeight="1" x14ac:dyDescent="0.2">
      <c r="A94" s="192" t="s">
        <v>615</v>
      </c>
      <c r="B94" s="190"/>
      <c r="C94" s="191">
        <v>0</v>
      </c>
      <c r="D94" s="213"/>
      <c r="E94" s="213"/>
      <c r="F94" s="212">
        <v>4.9696068210495895E-2</v>
      </c>
    </row>
    <row r="95" spans="1:6" ht="27.75" customHeight="1" x14ac:dyDescent="0.2">
      <c r="A95" s="192" t="s">
        <v>616</v>
      </c>
      <c r="B95" s="190"/>
      <c r="C95" s="191">
        <v>0</v>
      </c>
      <c r="D95" s="213"/>
      <c r="E95" s="213"/>
      <c r="F95" s="212">
        <v>4.9696068210495895E-2</v>
      </c>
    </row>
    <row r="96" spans="1:6" ht="27.75" customHeight="1" x14ac:dyDescent="0.2">
      <c r="A96" s="192" t="s">
        <v>617</v>
      </c>
      <c r="B96" s="190"/>
      <c r="C96" s="191">
        <v>0</v>
      </c>
      <c r="D96" s="213"/>
      <c r="E96" s="213"/>
      <c r="F96" s="212">
        <v>4.9696068210495895E-2</v>
      </c>
    </row>
    <row r="97" spans="1:6" ht="27.75" customHeight="1" x14ac:dyDescent="0.2">
      <c r="A97" s="192" t="s">
        <v>618</v>
      </c>
      <c r="B97" s="190"/>
      <c r="C97" s="191">
        <v>0</v>
      </c>
      <c r="D97" s="213"/>
      <c r="E97" s="213"/>
      <c r="F97" s="212">
        <v>4.9696068210495895E-2</v>
      </c>
    </row>
    <row r="98" spans="1:6" ht="27.75" customHeight="1" x14ac:dyDescent="0.2">
      <c r="A98" s="192" t="s">
        <v>619</v>
      </c>
      <c r="B98" s="190"/>
      <c r="C98" s="191">
        <v>0</v>
      </c>
      <c r="D98" s="213"/>
      <c r="E98" s="213"/>
      <c r="F98" s="212">
        <v>4.9696068210495895E-2</v>
      </c>
    </row>
    <row r="99" spans="1:6" ht="27.75" customHeight="1" x14ac:dyDescent="0.2">
      <c r="A99" s="192" t="s">
        <v>620</v>
      </c>
      <c r="B99" s="190"/>
      <c r="C99" s="191">
        <v>0</v>
      </c>
      <c r="D99" s="213"/>
      <c r="E99" s="213"/>
      <c r="F99" s="212">
        <v>4.9696068210495895E-2</v>
      </c>
    </row>
    <row r="100" spans="1:6" ht="27.75" customHeight="1" x14ac:dyDescent="0.2">
      <c r="A100" s="192" t="s">
        <v>577</v>
      </c>
      <c r="B100" s="190"/>
      <c r="C100" s="210" t="s">
        <v>650</v>
      </c>
      <c r="D100" s="212">
        <v>2.5231604274883121E-2</v>
      </c>
      <c r="E100" s="212"/>
      <c r="F100" s="212">
        <v>4.9696068210495895E-2</v>
      </c>
    </row>
    <row r="101" spans="1:6" ht="27.75" customHeight="1" x14ac:dyDescent="0.2">
      <c r="A101" s="192" t="s">
        <v>579</v>
      </c>
      <c r="B101" s="190"/>
      <c r="C101" s="191" t="s">
        <v>649</v>
      </c>
      <c r="D101" s="213"/>
      <c r="E101" s="213"/>
      <c r="F101" s="212">
        <v>4.9696068210495895E-2</v>
      </c>
    </row>
    <row r="102" spans="1:6" ht="27.75" customHeight="1" x14ac:dyDescent="0.2">
      <c r="A102" s="192" t="s">
        <v>580</v>
      </c>
      <c r="B102" s="190"/>
      <c r="C102" s="191" t="s">
        <v>649</v>
      </c>
      <c r="D102" s="213"/>
      <c r="E102" s="213"/>
      <c r="F102" s="212">
        <v>4.9696068210495895E-2</v>
      </c>
    </row>
    <row r="103" spans="1:6" ht="27.75" customHeight="1" x14ac:dyDescent="0.2">
      <c r="A103" s="192" t="s">
        <v>581</v>
      </c>
      <c r="B103" s="190"/>
      <c r="C103" s="191" t="s">
        <v>649</v>
      </c>
      <c r="D103" s="213"/>
      <c r="E103" s="213"/>
      <c r="F103" s="212">
        <v>4.9696068210495895E-2</v>
      </c>
    </row>
    <row r="104" spans="1:6" ht="27.75" customHeight="1" x14ac:dyDescent="0.2">
      <c r="A104" s="192" t="s">
        <v>582</v>
      </c>
      <c r="B104" s="190"/>
      <c r="C104" s="191" t="s">
        <v>649</v>
      </c>
      <c r="D104" s="213"/>
      <c r="E104" s="213"/>
      <c r="F104" s="212">
        <v>4.9696068210495895E-2</v>
      </c>
    </row>
    <row r="105" spans="1:6" ht="27.75" customHeight="1" x14ac:dyDescent="0.2">
      <c r="A105" s="192" t="s">
        <v>583</v>
      </c>
      <c r="B105" s="190"/>
      <c r="C105" s="191" t="s">
        <v>649</v>
      </c>
      <c r="D105" s="213"/>
      <c r="E105" s="213"/>
      <c r="F105" s="212">
        <v>4.9696068210495895E-2</v>
      </c>
    </row>
    <row r="106" spans="1:6" ht="27.75" customHeight="1" x14ac:dyDescent="0.2">
      <c r="A106" s="192" t="s">
        <v>584</v>
      </c>
      <c r="B106" s="190"/>
      <c r="C106" s="191">
        <v>0</v>
      </c>
      <c r="D106" s="213"/>
      <c r="E106" s="213"/>
      <c r="F106" s="212">
        <v>4.9696068210495895E-2</v>
      </c>
    </row>
    <row r="107" spans="1:6" ht="27.75" customHeight="1" x14ac:dyDescent="0.2">
      <c r="A107" s="192" t="s">
        <v>585</v>
      </c>
      <c r="B107" s="190"/>
      <c r="C107" s="191">
        <v>0</v>
      </c>
      <c r="D107" s="213"/>
      <c r="E107" s="213"/>
      <c r="F107" s="212">
        <v>4.9696068210495895E-2</v>
      </c>
    </row>
    <row r="108" spans="1:6" ht="27.75" customHeight="1" x14ac:dyDescent="0.2">
      <c r="A108" s="192" t="s">
        <v>586</v>
      </c>
      <c r="B108" s="190"/>
      <c r="C108" s="191">
        <v>0</v>
      </c>
      <c r="D108" s="213"/>
      <c r="E108" s="213"/>
      <c r="F108" s="212">
        <v>4.9696068210495895E-2</v>
      </c>
    </row>
    <row r="109" spans="1:6" ht="27.75" customHeight="1" x14ac:dyDescent="0.2">
      <c r="A109" s="192" t="s">
        <v>587</v>
      </c>
      <c r="B109" s="190"/>
      <c r="C109" s="191">
        <v>0</v>
      </c>
      <c r="D109" s="213"/>
      <c r="E109" s="213"/>
      <c r="F109" s="212">
        <v>4.9696068210495895E-2</v>
      </c>
    </row>
    <row r="110" spans="1:6" ht="27.75" customHeight="1" x14ac:dyDescent="0.2">
      <c r="A110" s="192" t="s">
        <v>588</v>
      </c>
      <c r="B110" s="190"/>
      <c r="C110" s="191">
        <v>0</v>
      </c>
      <c r="D110" s="213"/>
      <c r="E110" s="213"/>
      <c r="F110" s="212">
        <v>4.9696068210495895E-2</v>
      </c>
    </row>
    <row r="111" spans="1:6" ht="27.75" customHeight="1" x14ac:dyDescent="0.2">
      <c r="A111" s="192" t="s">
        <v>589</v>
      </c>
      <c r="B111" s="190"/>
      <c r="C111" s="191">
        <v>0</v>
      </c>
      <c r="D111" s="213"/>
      <c r="E111" s="213"/>
      <c r="F111" s="212">
        <v>4.9696068210495895E-2</v>
      </c>
    </row>
    <row r="112" spans="1:6" ht="27.75" customHeight="1" x14ac:dyDescent="0.2">
      <c r="A112" s="192" t="s">
        <v>590</v>
      </c>
      <c r="B112" s="190"/>
      <c r="C112" s="191">
        <v>0</v>
      </c>
      <c r="D112" s="213"/>
      <c r="E112" s="213"/>
      <c r="F112" s="212">
        <v>4.9696068210495895E-2</v>
      </c>
    </row>
    <row r="113" spans="1:6" ht="27.75" customHeight="1" x14ac:dyDescent="0.2">
      <c r="A113" s="192" t="s">
        <v>591</v>
      </c>
      <c r="B113" s="190"/>
      <c r="C113" s="191">
        <v>0</v>
      </c>
      <c r="D113" s="213"/>
      <c r="E113" s="213"/>
      <c r="F113" s="212">
        <v>4.9696068210495895E-2</v>
      </c>
    </row>
    <row r="114" spans="1:6" ht="27.75" customHeight="1" x14ac:dyDescent="0.2">
      <c r="A114" s="192" t="s">
        <v>592</v>
      </c>
      <c r="B114" s="190"/>
      <c r="C114" s="191">
        <v>0</v>
      </c>
      <c r="D114" s="213"/>
      <c r="E114" s="213"/>
      <c r="F114" s="212">
        <v>4.9696068210495895E-2</v>
      </c>
    </row>
    <row r="115" spans="1:6" ht="27.75" customHeight="1" x14ac:dyDescent="0.2">
      <c r="A115" s="192" t="s">
        <v>593</v>
      </c>
      <c r="B115" s="190"/>
      <c r="C115" s="191">
        <v>0</v>
      </c>
      <c r="D115" s="213"/>
      <c r="E115" s="213"/>
      <c r="F115" s="212">
        <v>4.9696068210495895E-2</v>
      </c>
    </row>
    <row r="116" spans="1:6" ht="27.75" customHeight="1" x14ac:dyDescent="0.2">
      <c r="A116" s="192" t="s">
        <v>594</v>
      </c>
      <c r="B116" s="190"/>
      <c r="C116" s="191">
        <v>0</v>
      </c>
      <c r="D116" s="213"/>
      <c r="E116" s="213"/>
      <c r="F116" s="212">
        <v>4.9696068210495895E-2</v>
      </c>
    </row>
    <row r="117" spans="1:6" ht="27.75" customHeight="1" x14ac:dyDescent="0.2">
      <c r="A117" s="192" t="s">
        <v>595</v>
      </c>
      <c r="B117" s="190"/>
      <c r="C117" s="191">
        <v>0</v>
      </c>
      <c r="D117" s="213"/>
      <c r="E117" s="213"/>
      <c r="F117" s="212">
        <v>4.9696068210495895E-2</v>
      </c>
    </row>
    <row r="118" spans="1:6" ht="27.75" customHeight="1" x14ac:dyDescent="0.2">
      <c r="A118" s="192" t="s">
        <v>596</v>
      </c>
      <c r="B118" s="190"/>
      <c r="C118" s="191">
        <v>0</v>
      </c>
      <c r="D118" s="213"/>
      <c r="E118" s="213"/>
      <c r="F118" s="212">
        <v>4.9696068210495895E-2</v>
      </c>
    </row>
    <row r="119" spans="1:6" ht="27.75" customHeight="1" x14ac:dyDescent="0.2">
      <c r="A119" s="192" t="s">
        <v>597</v>
      </c>
      <c r="B119" s="190"/>
      <c r="C119" s="191">
        <v>0</v>
      </c>
      <c r="D119" s="213"/>
      <c r="E119" s="213"/>
      <c r="F119" s="212">
        <v>4.9696068210495895E-2</v>
      </c>
    </row>
    <row r="120" spans="1:6" ht="27.75" customHeight="1" x14ac:dyDescent="0.2">
      <c r="A120" s="192" t="s">
        <v>598</v>
      </c>
      <c r="B120" s="190"/>
      <c r="C120" s="191">
        <v>0</v>
      </c>
      <c r="D120" s="213"/>
      <c r="E120" s="213"/>
      <c r="F120" s="212">
        <v>4.9696068210495895E-2</v>
      </c>
    </row>
    <row r="121" spans="1:6" ht="27.75" customHeight="1" x14ac:dyDescent="0.2">
      <c r="A121" s="192" t="s">
        <v>555</v>
      </c>
      <c r="B121" s="190"/>
      <c r="C121" s="210" t="s">
        <v>650</v>
      </c>
      <c r="D121" s="212">
        <v>2.5231604274883121E-2</v>
      </c>
      <c r="E121" s="212"/>
      <c r="F121" s="212">
        <v>4.9696068210495895E-2</v>
      </c>
    </row>
    <row r="122" spans="1:6" ht="27.75" customHeight="1" x14ac:dyDescent="0.2">
      <c r="A122" s="192" t="s">
        <v>557</v>
      </c>
      <c r="B122" s="190"/>
      <c r="C122" s="191" t="s">
        <v>649</v>
      </c>
      <c r="D122" s="213"/>
      <c r="E122" s="213"/>
      <c r="F122" s="212">
        <v>4.9696068210495895E-2</v>
      </c>
    </row>
    <row r="123" spans="1:6" ht="27.75" customHeight="1" x14ac:dyDescent="0.2">
      <c r="A123" s="192" t="s">
        <v>558</v>
      </c>
      <c r="B123" s="190"/>
      <c r="C123" s="191" t="s">
        <v>649</v>
      </c>
      <c r="D123" s="213"/>
      <c r="E123" s="213"/>
      <c r="F123" s="212">
        <v>4.9696068210495895E-2</v>
      </c>
    </row>
    <row r="124" spans="1:6" ht="27.75" customHeight="1" x14ac:dyDescent="0.2">
      <c r="A124" s="192" t="s">
        <v>559</v>
      </c>
      <c r="B124" s="190"/>
      <c r="C124" s="191" t="s">
        <v>649</v>
      </c>
      <c r="D124" s="213"/>
      <c r="E124" s="213"/>
      <c r="F124" s="212">
        <v>4.9696068210495895E-2</v>
      </c>
    </row>
    <row r="125" spans="1:6" ht="27.75" customHeight="1" x14ac:dyDescent="0.2">
      <c r="A125" s="192" t="s">
        <v>560</v>
      </c>
      <c r="B125" s="190"/>
      <c r="C125" s="191" t="s">
        <v>649</v>
      </c>
      <c r="D125" s="213"/>
      <c r="E125" s="213"/>
      <c r="F125" s="212">
        <v>4.9696068210495895E-2</v>
      </c>
    </row>
    <row r="126" spans="1:6" ht="27.75" customHeight="1" x14ac:dyDescent="0.2">
      <c r="A126" s="192" t="s">
        <v>561</v>
      </c>
      <c r="B126" s="190"/>
      <c r="C126" s="191" t="s">
        <v>649</v>
      </c>
      <c r="D126" s="213"/>
      <c r="E126" s="213"/>
      <c r="F126" s="212">
        <v>4.9696068210495895E-2</v>
      </c>
    </row>
    <row r="127" spans="1:6" ht="27.75" customHeight="1" x14ac:dyDescent="0.2">
      <c r="A127" s="192" t="s">
        <v>562</v>
      </c>
      <c r="B127" s="190"/>
      <c r="C127" s="191">
        <v>0</v>
      </c>
      <c r="D127" s="213"/>
      <c r="E127" s="213"/>
      <c r="F127" s="212">
        <v>4.9696068210495895E-2</v>
      </c>
    </row>
    <row r="128" spans="1:6" ht="27.75" customHeight="1" x14ac:dyDescent="0.2">
      <c r="A128" s="192" t="s">
        <v>563</v>
      </c>
      <c r="B128" s="190"/>
      <c r="C128" s="191">
        <v>0</v>
      </c>
      <c r="D128" s="213"/>
      <c r="E128" s="213"/>
      <c r="F128" s="212">
        <v>4.9696068210495895E-2</v>
      </c>
    </row>
    <row r="129" spans="1:6" ht="27.75" customHeight="1" x14ac:dyDescent="0.2">
      <c r="A129" s="192" t="s">
        <v>564</v>
      </c>
      <c r="B129" s="190"/>
      <c r="C129" s="191">
        <v>0</v>
      </c>
      <c r="D129" s="213"/>
      <c r="E129" s="213"/>
      <c r="F129" s="212">
        <v>4.9696068210495895E-2</v>
      </c>
    </row>
    <row r="130" spans="1:6" ht="27.75" customHeight="1" x14ac:dyDescent="0.2">
      <c r="A130" s="192" t="s">
        <v>565</v>
      </c>
      <c r="B130" s="190"/>
      <c r="C130" s="191">
        <v>0</v>
      </c>
      <c r="D130" s="213"/>
      <c r="E130" s="213"/>
      <c r="F130" s="212">
        <v>4.9696068210495895E-2</v>
      </c>
    </row>
    <row r="131" spans="1:6" ht="27.75" customHeight="1" x14ac:dyDescent="0.2">
      <c r="A131" s="192" t="s">
        <v>566</v>
      </c>
      <c r="B131" s="190"/>
      <c r="C131" s="191">
        <v>0</v>
      </c>
      <c r="D131" s="213"/>
      <c r="E131" s="213"/>
      <c r="F131" s="212">
        <v>4.9696068210495895E-2</v>
      </c>
    </row>
    <row r="132" spans="1:6" ht="27.75" customHeight="1" x14ac:dyDescent="0.2">
      <c r="A132" s="192" t="s">
        <v>567</v>
      </c>
      <c r="B132" s="190"/>
      <c r="C132" s="191">
        <v>0</v>
      </c>
      <c r="D132" s="213"/>
      <c r="E132" s="213"/>
      <c r="F132" s="212">
        <v>4.9696068210495895E-2</v>
      </c>
    </row>
    <row r="133" spans="1:6" ht="27.75" customHeight="1" x14ac:dyDescent="0.2">
      <c r="A133" s="192" t="s">
        <v>568</v>
      </c>
      <c r="B133" s="190"/>
      <c r="C133" s="191">
        <v>0</v>
      </c>
      <c r="D133" s="213"/>
      <c r="E133" s="213"/>
      <c r="F133" s="212">
        <v>4.9696068210495895E-2</v>
      </c>
    </row>
    <row r="134" spans="1:6" ht="27.75" customHeight="1" x14ac:dyDescent="0.2">
      <c r="A134" s="192" t="s">
        <v>569</v>
      </c>
      <c r="B134" s="190"/>
      <c r="C134" s="191">
        <v>0</v>
      </c>
      <c r="D134" s="213"/>
      <c r="E134" s="213"/>
      <c r="F134" s="212">
        <v>4.9696068210495895E-2</v>
      </c>
    </row>
    <row r="135" spans="1:6" ht="27.75" customHeight="1" x14ac:dyDescent="0.2">
      <c r="A135" s="192" t="s">
        <v>570</v>
      </c>
      <c r="B135" s="190"/>
      <c r="C135" s="191">
        <v>0</v>
      </c>
      <c r="D135" s="213"/>
      <c r="E135" s="213"/>
      <c r="F135" s="212">
        <v>4.9696068210495895E-2</v>
      </c>
    </row>
    <row r="136" spans="1:6" ht="27.75" customHeight="1" x14ac:dyDescent="0.2">
      <c r="A136" s="192" t="s">
        <v>571</v>
      </c>
      <c r="B136" s="190"/>
      <c r="C136" s="191">
        <v>0</v>
      </c>
      <c r="D136" s="213"/>
      <c r="E136" s="213"/>
      <c r="F136" s="212">
        <v>4.9696068210495895E-2</v>
      </c>
    </row>
    <row r="137" spans="1:6" ht="27.75" customHeight="1" x14ac:dyDescent="0.2">
      <c r="A137" s="192" t="s">
        <v>572</v>
      </c>
      <c r="B137" s="190"/>
      <c r="C137" s="191">
        <v>0</v>
      </c>
      <c r="D137" s="213"/>
      <c r="E137" s="213"/>
      <c r="F137" s="212">
        <v>4.9696068210495895E-2</v>
      </c>
    </row>
    <row r="138" spans="1:6" ht="27.75" customHeight="1" x14ac:dyDescent="0.2">
      <c r="A138" s="192" t="s">
        <v>573</v>
      </c>
      <c r="B138" s="190"/>
      <c r="C138" s="191">
        <v>0</v>
      </c>
      <c r="D138" s="213"/>
      <c r="E138" s="213"/>
      <c r="F138" s="212">
        <v>4.9696068210495895E-2</v>
      </c>
    </row>
    <row r="139" spans="1:6" ht="27.75" customHeight="1" x14ac:dyDescent="0.2">
      <c r="A139" s="192" t="s">
        <v>574</v>
      </c>
      <c r="B139" s="190"/>
      <c r="C139" s="191">
        <v>0</v>
      </c>
      <c r="D139" s="213"/>
      <c r="E139" s="213"/>
      <c r="F139" s="212">
        <v>4.9696068210495895E-2</v>
      </c>
    </row>
    <row r="140" spans="1:6" ht="27.75" customHeight="1" x14ac:dyDescent="0.2">
      <c r="A140" s="192" t="s">
        <v>575</v>
      </c>
      <c r="B140" s="190"/>
      <c r="C140" s="191">
        <v>0</v>
      </c>
      <c r="D140" s="213"/>
      <c r="E140" s="213"/>
      <c r="F140" s="212">
        <v>4.9696068210495895E-2</v>
      </c>
    </row>
    <row r="141" spans="1:6" ht="27.75" customHeight="1" x14ac:dyDescent="0.2">
      <c r="A141" s="192" t="s">
        <v>576</v>
      </c>
      <c r="B141" s="190"/>
      <c r="C141" s="191">
        <v>0</v>
      </c>
      <c r="D141" s="213"/>
      <c r="E141" s="213"/>
      <c r="F141" s="212">
        <v>4.9696068210495895E-2</v>
      </c>
    </row>
    <row r="142" spans="1:6" ht="27.75" customHeight="1" x14ac:dyDescent="0.2">
      <c r="A142" s="192" t="s">
        <v>533</v>
      </c>
      <c r="B142" s="190"/>
      <c r="C142" s="210" t="s">
        <v>650</v>
      </c>
      <c r="D142" s="212">
        <v>2.5231604274883121E-2</v>
      </c>
      <c r="E142" s="212"/>
      <c r="F142" s="212">
        <v>4.9696068210495895E-2</v>
      </c>
    </row>
    <row r="143" spans="1:6" ht="27.75" customHeight="1" x14ac:dyDescent="0.2">
      <c r="A143" s="192" t="s">
        <v>535</v>
      </c>
      <c r="B143" s="190"/>
      <c r="C143" s="191" t="s">
        <v>649</v>
      </c>
      <c r="D143" s="213"/>
      <c r="E143" s="213"/>
      <c r="F143" s="212">
        <v>4.9696068210495895E-2</v>
      </c>
    </row>
    <row r="144" spans="1:6" ht="27.75" customHeight="1" x14ac:dyDescent="0.2">
      <c r="A144" s="192" t="s">
        <v>536</v>
      </c>
      <c r="B144" s="190"/>
      <c r="C144" s="191" t="s">
        <v>649</v>
      </c>
      <c r="D144" s="213"/>
      <c r="E144" s="213"/>
      <c r="F144" s="212">
        <v>4.9696068210495895E-2</v>
      </c>
    </row>
    <row r="145" spans="1:6" ht="27.75" customHeight="1" x14ac:dyDescent="0.2">
      <c r="A145" s="192" t="s">
        <v>537</v>
      </c>
      <c r="B145" s="190"/>
      <c r="C145" s="191" t="s">
        <v>649</v>
      </c>
      <c r="D145" s="213"/>
      <c r="E145" s="213"/>
      <c r="F145" s="212">
        <v>4.9696068210495895E-2</v>
      </c>
    </row>
    <row r="146" spans="1:6" ht="27.75" customHeight="1" x14ac:dyDescent="0.2">
      <c r="A146" s="192" t="s">
        <v>538</v>
      </c>
      <c r="B146" s="190"/>
      <c r="C146" s="191" t="s">
        <v>649</v>
      </c>
      <c r="D146" s="213"/>
      <c r="E146" s="213"/>
      <c r="F146" s="212">
        <v>4.9696068210495895E-2</v>
      </c>
    </row>
    <row r="147" spans="1:6" ht="27.75" customHeight="1" x14ac:dyDescent="0.2">
      <c r="A147" s="192" t="s">
        <v>539</v>
      </c>
      <c r="B147" s="190"/>
      <c r="C147" s="191" t="s">
        <v>649</v>
      </c>
      <c r="D147" s="213"/>
      <c r="E147" s="213"/>
      <c r="F147" s="212">
        <v>4.9696068210495895E-2</v>
      </c>
    </row>
    <row r="148" spans="1:6" ht="27.75" customHeight="1" x14ac:dyDescent="0.2">
      <c r="A148" s="192" t="s">
        <v>540</v>
      </c>
      <c r="B148" s="190"/>
      <c r="C148" s="191">
        <v>0</v>
      </c>
      <c r="D148" s="213"/>
      <c r="E148" s="213"/>
      <c r="F148" s="212">
        <v>4.9696068210495895E-2</v>
      </c>
    </row>
    <row r="149" spans="1:6" ht="27.75" customHeight="1" x14ac:dyDescent="0.2">
      <c r="A149" s="192" t="s">
        <v>541</v>
      </c>
      <c r="B149" s="190"/>
      <c r="C149" s="191">
        <v>0</v>
      </c>
      <c r="D149" s="213"/>
      <c r="E149" s="213"/>
      <c r="F149" s="212">
        <v>4.9696068210495895E-2</v>
      </c>
    </row>
    <row r="150" spans="1:6" ht="27.75" customHeight="1" x14ac:dyDescent="0.2">
      <c r="A150" s="192" t="s">
        <v>542</v>
      </c>
      <c r="B150" s="190"/>
      <c r="C150" s="191">
        <v>0</v>
      </c>
      <c r="D150" s="213"/>
      <c r="E150" s="213"/>
      <c r="F150" s="212">
        <v>4.9696068210495895E-2</v>
      </c>
    </row>
    <row r="151" spans="1:6" ht="27.75" customHeight="1" x14ac:dyDescent="0.2">
      <c r="A151" s="192" t="s">
        <v>543</v>
      </c>
      <c r="B151" s="190"/>
      <c r="C151" s="191">
        <v>0</v>
      </c>
      <c r="D151" s="213"/>
      <c r="E151" s="213"/>
      <c r="F151" s="212">
        <v>4.9696068210495895E-2</v>
      </c>
    </row>
    <row r="152" spans="1:6" ht="27.75" customHeight="1" x14ac:dyDescent="0.2">
      <c r="A152" s="192" t="s">
        <v>544</v>
      </c>
      <c r="B152" s="190"/>
      <c r="C152" s="191">
        <v>0</v>
      </c>
      <c r="D152" s="213"/>
      <c r="E152" s="213"/>
      <c r="F152" s="212">
        <v>4.9696068210495895E-2</v>
      </c>
    </row>
    <row r="153" spans="1:6" ht="27.75" customHeight="1" x14ac:dyDescent="0.2">
      <c r="A153" s="192" t="s">
        <v>545</v>
      </c>
      <c r="B153" s="190"/>
      <c r="C153" s="191">
        <v>0</v>
      </c>
      <c r="D153" s="213"/>
      <c r="E153" s="213"/>
      <c r="F153" s="212">
        <v>4.9696068210495895E-2</v>
      </c>
    </row>
    <row r="154" spans="1:6" ht="27.75" customHeight="1" x14ac:dyDescent="0.2">
      <c r="A154" s="192" t="s">
        <v>546</v>
      </c>
      <c r="B154" s="190"/>
      <c r="C154" s="191">
        <v>0</v>
      </c>
      <c r="D154" s="213"/>
      <c r="E154" s="213"/>
      <c r="F154" s="212">
        <v>4.9696068210495895E-2</v>
      </c>
    </row>
    <row r="155" spans="1:6" ht="27.75" customHeight="1" x14ac:dyDescent="0.2">
      <c r="A155" s="192" t="s">
        <v>547</v>
      </c>
      <c r="B155" s="190"/>
      <c r="C155" s="191">
        <v>0</v>
      </c>
      <c r="D155" s="213"/>
      <c r="E155" s="213"/>
      <c r="F155" s="212">
        <v>4.9696068210495895E-2</v>
      </c>
    </row>
    <row r="156" spans="1:6" ht="27.75" customHeight="1" x14ac:dyDescent="0.2">
      <c r="A156" s="192" t="s">
        <v>548</v>
      </c>
      <c r="B156" s="190"/>
      <c r="C156" s="191">
        <v>0</v>
      </c>
      <c r="D156" s="213"/>
      <c r="E156" s="213"/>
      <c r="F156" s="212">
        <v>4.9696068210495895E-2</v>
      </c>
    </row>
    <row r="157" spans="1:6" ht="27.75" customHeight="1" x14ac:dyDescent="0.2">
      <c r="A157" s="192" t="s">
        <v>549</v>
      </c>
      <c r="B157" s="190"/>
      <c r="C157" s="191">
        <v>0</v>
      </c>
      <c r="D157" s="213"/>
      <c r="E157" s="213"/>
      <c r="F157" s="212">
        <v>4.9696068210495895E-2</v>
      </c>
    </row>
    <row r="158" spans="1:6" ht="27.75" customHeight="1" x14ac:dyDescent="0.2">
      <c r="A158" s="192" t="s">
        <v>550</v>
      </c>
      <c r="B158" s="190"/>
      <c r="C158" s="191">
        <v>0</v>
      </c>
      <c r="D158" s="213"/>
      <c r="E158" s="213"/>
      <c r="F158" s="212">
        <v>4.9696068210495895E-2</v>
      </c>
    </row>
    <row r="159" spans="1:6" ht="27.75" customHeight="1" x14ac:dyDescent="0.2">
      <c r="A159" s="192" t="s">
        <v>551</v>
      </c>
      <c r="B159" s="190"/>
      <c r="C159" s="191">
        <v>0</v>
      </c>
      <c r="D159" s="213"/>
      <c r="E159" s="213"/>
      <c r="F159" s="212">
        <v>4.9696068210495895E-2</v>
      </c>
    </row>
    <row r="160" spans="1:6" ht="27.75" customHeight="1" x14ac:dyDescent="0.2">
      <c r="A160" s="192" t="s">
        <v>552</v>
      </c>
      <c r="B160" s="190"/>
      <c r="C160" s="191">
        <v>0</v>
      </c>
      <c r="D160" s="213"/>
      <c r="E160" s="213"/>
      <c r="F160" s="212">
        <v>4.9696068210495895E-2</v>
      </c>
    </row>
    <row r="161" spans="1:6" ht="27.75" customHeight="1" x14ac:dyDescent="0.2">
      <c r="A161" s="192" t="s">
        <v>553</v>
      </c>
      <c r="B161" s="190"/>
      <c r="C161" s="191">
        <v>0</v>
      </c>
      <c r="D161" s="213"/>
      <c r="E161" s="213"/>
      <c r="F161" s="212">
        <v>4.9696068210495895E-2</v>
      </c>
    </row>
    <row r="162" spans="1:6" ht="27.75" customHeight="1" x14ac:dyDescent="0.2">
      <c r="A162" s="192" t="s">
        <v>554</v>
      </c>
      <c r="B162" s="190"/>
      <c r="C162" s="191">
        <v>0</v>
      </c>
      <c r="D162" s="213"/>
      <c r="E162" s="213"/>
      <c r="F162" s="212">
        <v>4.9696068210495895E-2</v>
      </c>
    </row>
    <row r="163" spans="1:6" ht="27.75" customHeight="1" x14ac:dyDescent="0.2">
      <c r="A163" s="2" t="s">
        <v>469</v>
      </c>
      <c r="B163" s="2"/>
      <c r="C163" s="3"/>
    </row>
    <row r="164" spans="1:6" ht="27.75" customHeight="1" x14ac:dyDescent="0.2">
      <c r="A164" s="2" t="s">
        <v>470</v>
      </c>
      <c r="B164" s="2"/>
      <c r="C164" s="3"/>
    </row>
    <row r="165" spans="1:6" ht="27.75" customHeight="1" x14ac:dyDescent="0.2">
      <c r="A165" s="2" t="s">
        <v>471</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4"/>
  <sheetViews>
    <sheetView zoomScale="85" zoomScaleNormal="85" zoomScaleSheetLayoutView="100" workbookViewId="0">
      <selection activeCell="A4" sqref="A4:D504"/>
    </sheetView>
  </sheetViews>
  <sheetFormatPr defaultColWidth="9.28515625" defaultRowHeight="27.75" customHeight="1" x14ac:dyDescent="0.2"/>
  <cols>
    <col min="1" max="1" width="29.7109375" style="2" customWidth="1"/>
    <col min="2" max="2" width="48.5703125" style="2" customWidth="1"/>
    <col min="3" max="4" width="23.7109375" style="3" customWidth="1"/>
    <col min="5" max="5" width="15.5703125" style="2" customWidth="1"/>
    <col min="6" max="16384" width="9.28515625" style="2"/>
  </cols>
  <sheetData>
    <row r="1" spans="1:7" ht="27.75" customHeight="1" x14ac:dyDescent="0.2">
      <c r="A1" s="15" t="s">
        <v>25</v>
      </c>
      <c r="B1" s="3"/>
      <c r="C1" s="2"/>
      <c r="E1" s="9"/>
      <c r="F1" s="4"/>
      <c r="G1" s="4"/>
    </row>
    <row r="2" spans="1:7" s="10" customFormat="1" ht="40.5" customHeight="1" x14ac:dyDescent="0.2">
      <c r="A2" s="267" t="str">
        <f>Overview!B4&amp; " - Effective from "&amp;Overview!D4&amp;" - "&amp;Overview!E4&amp;" Nodal/Zonal charges"</f>
        <v>Fulcrum Electricity Assets Ltd - Effective from 1 April 2022 - Final Nodal/Zonal charges</v>
      </c>
      <c r="B2" s="296"/>
      <c r="C2" s="296"/>
      <c r="D2" s="297"/>
    </row>
    <row r="3" spans="1:7" ht="60.75" customHeight="1" x14ac:dyDescent="0.2">
      <c r="A3" s="22" t="s">
        <v>57</v>
      </c>
      <c r="B3" s="22" t="s">
        <v>1</v>
      </c>
      <c r="C3" s="22" t="s">
        <v>40</v>
      </c>
      <c r="D3" s="22" t="s">
        <v>41</v>
      </c>
    </row>
    <row r="4" spans="1:7" ht="21.75" customHeight="1" x14ac:dyDescent="0.2">
      <c r="A4" s="7"/>
      <c r="B4" s="7"/>
      <c r="C4" s="221"/>
      <c r="D4" s="221"/>
    </row>
    <row r="5" spans="1:7" ht="21.75" customHeight="1" x14ac:dyDescent="0.2">
      <c r="A5" s="7"/>
      <c r="B5" s="7"/>
      <c r="C5" s="221"/>
      <c r="D5" s="221"/>
    </row>
    <row r="6" spans="1:7" ht="21.75" customHeight="1" x14ac:dyDescent="0.2">
      <c r="A6" s="7"/>
      <c r="B6" s="7"/>
      <c r="C6" s="221"/>
      <c r="D6" s="221"/>
    </row>
    <row r="7" spans="1:7" ht="21.75" customHeight="1" x14ac:dyDescent="0.2">
      <c r="A7" s="7"/>
      <c r="B7" s="7"/>
      <c r="C7" s="221"/>
      <c r="D7" s="221"/>
    </row>
    <row r="8" spans="1:7" ht="21.75" customHeight="1" x14ac:dyDescent="0.2">
      <c r="A8" s="7"/>
      <c r="B8" s="7"/>
      <c r="C8" s="221"/>
      <c r="D8" s="221"/>
    </row>
    <row r="9" spans="1:7" ht="21.75" customHeight="1" x14ac:dyDescent="0.2">
      <c r="A9" s="7"/>
      <c r="B9" s="7"/>
      <c r="C9" s="221"/>
      <c r="D9" s="221"/>
    </row>
    <row r="10" spans="1:7" ht="21.75" customHeight="1" x14ac:dyDescent="0.2">
      <c r="A10" s="7"/>
      <c r="B10" s="7"/>
      <c r="C10" s="221"/>
      <c r="D10" s="221"/>
    </row>
    <row r="11" spans="1:7" ht="21.75" customHeight="1" x14ac:dyDescent="0.2">
      <c r="A11" s="7"/>
      <c r="B11" s="7"/>
      <c r="C11" s="221"/>
      <c r="D11" s="221"/>
    </row>
    <row r="12" spans="1:7" ht="21.75" customHeight="1" x14ac:dyDescent="0.2">
      <c r="A12" s="7"/>
      <c r="B12" s="7"/>
      <c r="C12" s="221"/>
      <c r="D12" s="221"/>
    </row>
    <row r="13" spans="1:7" ht="21.75" customHeight="1" x14ac:dyDescent="0.2">
      <c r="A13" s="7"/>
      <c r="B13" s="7"/>
      <c r="C13" s="221"/>
      <c r="D13" s="221"/>
    </row>
    <row r="14" spans="1:7" ht="21.75" customHeight="1" x14ac:dyDescent="0.2">
      <c r="A14" s="7"/>
      <c r="B14" s="7"/>
      <c r="C14" s="221"/>
      <c r="D14" s="221"/>
    </row>
    <row r="15" spans="1:7" ht="21.75" customHeight="1" x14ac:dyDescent="0.2">
      <c r="A15" s="7"/>
      <c r="B15" s="7"/>
      <c r="C15" s="221"/>
      <c r="D15" s="221"/>
    </row>
    <row r="16" spans="1:7" ht="21.75" customHeight="1" x14ac:dyDescent="0.2">
      <c r="A16" s="7"/>
      <c r="B16" s="7"/>
      <c r="C16" s="221"/>
      <c r="D16" s="221"/>
    </row>
    <row r="17" spans="1:4" ht="21.75" customHeight="1" x14ac:dyDescent="0.2">
      <c r="A17" s="7"/>
      <c r="B17" s="7"/>
      <c r="C17" s="221"/>
      <c r="D17" s="221"/>
    </row>
    <row r="18" spans="1:4" ht="21.75" customHeight="1" x14ac:dyDescent="0.2">
      <c r="A18" s="7"/>
      <c r="B18" s="7"/>
      <c r="C18" s="221"/>
      <c r="D18" s="221"/>
    </row>
    <row r="19" spans="1:4" ht="21.75" customHeight="1" x14ac:dyDescent="0.2">
      <c r="A19" s="7"/>
      <c r="B19" s="7"/>
      <c r="C19" s="221"/>
      <c r="D19" s="221"/>
    </row>
    <row r="20" spans="1:4" ht="21.75" customHeight="1" x14ac:dyDescent="0.2">
      <c r="A20" s="7"/>
      <c r="B20" s="7"/>
      <c r="C20" s="221"/>
      <c r="D20" s="221"/>
    </row>
    <row r="21" spans="1:4" ht="21.75" customHeight="1" x14ac:dyDescent="0.2">
      <c r="A21" s="7"/>
      <c r="B21" s="7"/>
      <c r="C21" s="221"/>
      <c r="D21" s="221"/>
    </row>
    <row r="22" spans="1:4" ht="21.75" customHeight="1" x14ac:dyDescent="0.2">
      <c r="A22" s="7"/>
      <c r="B22" s="7"/>
      <c r="C22" s="221"/>
      <c r="D22" s="221"/>
    </row>
    <row r="23" spans="1:4" ht="21.75" customHeight="1" x14ac:dyDescent="0.2">
      <c r="A23" s="7"/>
      <c r="B23" s="7"/>
      <c r="C23" s="221"/>
      <c r="D23" s="221"/>
    </row>
    <row r="24" spans="1:4" ht="21.75" customHeight="1" x14ac:dyDescent="0.2">
      <c r="A24" s="7"/>
      <c r="B24" s="7"/>
      <c r="C24" s="221"/>
      <c r="D24" s="221"/>
    </row>
    <row r="25" spans="1:4" ht="21.75" customHeight="1" x14ac:dyDescent="0.2">
      <c r="A25" s="7"/>
      <c r="B25" s="7"/>
      <c r="C25" s="221"/>
      <c r="D25" s="221"/>
    </row>
    <row r="26" spans="1:4" ht="21.75" customHeight="1" x14ac:dyDescent="0.2">
      <c r="A26" s="7"/>
      <c r="B26" s="7"/>
      <c r="C26" s="221"/>
      <c r="D26" s="221"/>
    </row>
    <row r="27" spans="1:4" ht="27.75" customHeight="1" x14ac:dyDescent="0.2">
      <c r="A27" s="7"/>
      <c r="B27" s="7"/>
      <c r="C27" s="221"/>
      <c r="D27" s="221"/>
    </row>
    <row r="28" spans="1:4" ht="27.75" customHeight="1" x14ac:dyDescent="0.2">
      <c r="A28" s="7"/>
      <c r="B28" s="7"/>
      <c r="C28" s="221"/>
      <c r="D28" s="221"/>
    </row>
    <row r="29" spans="1:4" ht="27.75" customHeight="1" x14ac:dyDescent="0.2">
      <c r="A29" s="7"/>
      <c r="B29" s="7"/>
      <c r="C29" s="221"/>
      <c r="D29" s="221"/>
    </row>
    <row r="30" spans="1:4" ht="27.75" customHeight="1" x14ac:dyDescent="0.2">
      <c r="A30" s="7"/>
      <c r="B30" s="7"/>
      <c r="C30" s="221"/>
      <c r="D30" s="221"/>
    </row>
    <row r="31" spans="1:4" ht="27.75" customHeight="1" x14ac:dyDescent="0.2">
      <c r="A31" s="7"/>
      <c r="B31" s="7"/>
      <c r="C31" s="221"/>
      <c r="D31" s="221"/>
    </row>
    <row r="32" spans="1:4" ht="27.75" customHeight="1" x14ac:dyDescent="0.2">
      <c r="A32" s="7"/>
      <c r="B32" s="7"/>
      <c r="C32" s="221"/>
      <c r="D32" s="221"/>
    </row>
    <row r="33" spans="1:4" ht="27.75" customHeight="1" x14ac:dyDescent="0.2">
      <c r="A33" s="7"/>
      <c r="B33" s="7"/>
      <c r="C33" s="221"/>
      <c r="D33" s="221"/>
    </row>
    <row r="34" spans="1:4" ht="27.75" customHeight="1" x14ac:dyDescent="0.2">
      <c r="A34" s="7"/>
      <c r="B34" s="7"/>
      <c r="C34" s="221"/>
      <c r="D34" s="221"/>
    </row>
    <row r="35" spans="1:4" ht="27.75" customHeight="1" x14ac:dyDescent="0.2">
      <c r="A35" s="7"/>
      <c r="B35" s="7"/>
      <c r="C35" s="221"/>
      <c r="D35" s="221"/>
    </row>
    <row r="36" spans="1:4" ht="27.75" customHeight="1" x14ac:dyDescent="0.2">
      <c r="A36" s="7"/>
      <c r="B36" s="7"/>
      <c r="C36" s="221"/>
      <c r="D36" s="221"/>
    </row>
    <row r="37" spans="1:4" ht="27.75" customHeight="1" x14ac:dyDescent="0.2">
      <c r="A37" s="7"/>
      <c r="B37" s="7"/>
      <c r="C37" s="221"/>
      <c r="D37" s="221"/>
    </row>
    <row r="38" spans="1:4" ht="27.75" customHeight="1" x14ac:dyDescent="0.2">
      <c r="A38" s="7"/>
      <c r="B38" s="7"/>
      <c r="C38" s="221"/>
      <c r="D38" s="221"/>
    </row>
    <row r="39" spans="1:4" ht="27.75" customHeight="1" x14ac:dyDescent="0.2">
      <c r="A39" s="7"/>
      <c r="B39" s="7"/>
      <c r="C39" s="221"/>
      <c r="D39" s="221"/>
    </row>
    <row r="40" spans="1:4" ht="27.75" customHeight="1" x14ac:dyDescent="0.2">
      <c r="A40" s="7"/>
      <c r="B40" s="7"/>
      <c r="C40" s="221"/>
      <c r="D40" s="221"/>
    </row>
    <row r="41" spans="1:4" ht="27.75" customHeight="1" x14ac:dyDescent="0.2">
      <c r="A41" s="7"/>
      <c r="B41" s="7"/>
      <c r="C41" s="221"/>
      <c r="D41" s="221"/>
    </row>
    <row r="42" spans="1:4" ht="27.75" customHeight="1" x14ac:dyDescent="0.2">
      <c r="A42" s="7"/>
      <c r="B42" s="7"/>
      <c r="C42" s="221"/>
      <c r="D42" s="221"/>
    </row>
    <row r="43" spans="1:4" ht="27.75" customHeight="1" x14ac:dyDescent="0.2">
      <c r="A43" s="7"/>
      <c r="B43" s="7"/>
      <c r="C43" s="221"/>
      <c r="D43" s="221"/>
    </row>
    <row r="44" spans="1:4" ht="27.75" customHeight="1" x14ac:dyDescent="0.2">
      <c r="A44" s="7"/>
      <c r="B44" s="7"/>
      <c r="C44" s="221"/>
      <c r="D44" s="221"/>
    </row>
    <row r="45" spans="1:4" ht="27.75" customHeight="1" x14ac:dyDescent="0.2">
      <c r="A45" s="7"/>
      <c r="B45" s="7"/>
      <c r="C45" s="221"/>
      <c r="D45" s="221"/>
    </row>
    <row r="46" spans="1:4" ht="27.75" customHeight="1" x14ac:dyDescent="0.2">
      <c r="A46" s="7"/>
      <c r="B46" s="7"/>
      <c r="C46" s="221"/>
      <c r="D46" s="221"/>
    </row>
    <row r="47" spans="1:4" ht="27.75" customHeight="1" x14ac:dyDescent="0.2">
      <c r="A47" s="7"/>
      <c r="B47" s="7"/>
      <c r="C47" s="221"/>
      <c r="D47" s="221"/>
    </row>
    <row r="48" spans="1:4" ht="27.75" customHeight="1" x14ac:dyDescent="0.2">
      <c r="A48" s="7"/>
      <c r="B48" s="7"/>
      <c r="C48" s="221"/>
      <c r="D48" s="221"/>
    </row>
    <row r="49" spans="1:4" ht="27.75" customHeight="1" x14ac:dyDescent="0.2">
      <c r="A49" s="7"/>
      <c r="B49" s="7"/>
      <c r="C49" s="221"/>
      <c r="D49" s="221"/>
    </row>
    <row r="50" spans="1:4" ht="27.75" customHeight="1" x14ac:dyDescent="0.2">
      <c r="A50" s="7"/>
      <c r="B50" s="7"/>
      <c r="C50" s="221"/>
      <c r="D50" s="221"/>
    </row>
    <row r="51" spans="1:4" ht="27.75" customHeight="1" x14ac:dyDescent="0.2">
      <c r="A51" s="7"/>
      <c r="B51" s="7"/>
      <c r="C51" s="221"/>
      <c r="D51" s="221"/>
    </row>
    <row r="52" spans="1:4" ht="27.75" customHeight="1" x14ac:dyDescent="0.2">
      <c r="A52" s="7"/>
      <c r="B52" s="7"/>
      <c r="C52" s="221"/>
      <c r="D52" s="221"/>
    </row>
    <row r="53" spans="1:4" ht="27.75" customHeight="1" x14ac:dyDescent="0.2">
      <c r="A53" s="7"/>
      <c r="B53" s="7"/>
      <c r="C53" s="221"/>
      <c r="D53" s="221"/>
    </row>
    <row r="54" spans="1:4" ht="27.75" customHeight="1" x14ac:dyDescent="0.2">
      <c r="A54" s="7"/>
      <c r="B54" s="7"/>
      <c r="C54" s="221"/>
      <c r="D54" s="221"/>
    </row>
    <row r="55" spans="1:4" ht="27.75" customHeight="1" x14ac:dyDescent="0.2">
      <c r="A55" s="7"/>
      <c r="B55" s="7"/>
      <c r="C55" s="221"/>
      <c r="D55" s="221"/>
    </row>
    <row r="56" spans="1:4" ht="27.75" customHeight="1" x14ac:dyDescent="0.2">
      <c r="A56" s="7"/>
      <c r="B56" s="7"/>
      <c r="C56" s="221"/>
      <c r="D56" s="221"/>
    </row>
    <row r="57" spans="1:4" ht="27.75" customHeight="1" x14ac:dyDescent="0.2">
      <c r="A57" s="7"/>
      <c r="B57" s="7"/>
      <c r="C57" s="221"/>
      <c r="D57" s="221"/>
    </row>
    <row r="58" spans="1:4" ht="27.75" customHeight="1" x14ac:dyDescent="0.2">
      <c r="A58" s="7"/>
      <c r="B58" s="7"/>
      <c r="C58" s="221"/>
      <c r="D58" s="221"/>
    </row>
    <row r="59" spans="1:4" ht="27.75" customHeight="1" x14ac:dyDescent="0.2">
      <c r="A59" s="7"/>
      <c r="B59" s="7"/>
      <c r="C59" s="221"/>
      <c r="D59" s="221"/>
    </row>
    <row r="60" spans="1:4" ht="27.75" customHeight="1" x14ac:dyDescent="0.2">
      <c r="A60" s="7"/>
      <c r="B60" s="7"/>
      <c r="C60" s="221"/>
      <c r="D60" s="221"/>
    </row>
    <row r="61" spans="1:4" ht="27.75" customHeight="1" x14ac:dyDescent="0.2">
      <c r="A61" s="7"/>
      <c r="B61" s="7"/>
      <c r="C61" s="221"/>
      <c r="D61" s="221"/>
    </row>
    <row r="62" spans="1:4" ht="27.75" customHeight="1" x14ac:dyDescent="0.2">
      <c r="A62" s="7"/>
      <c r="B62" s="7"/>
      <c r="C62" s="221"/>
      <c r="D62" s="221"/>
    </row>
    <row r="63" spans="1:4" ht="27.75" customHeight="1" x14ac:dyDescent="0.2">
      <c r="A63" s="7"/>
      <c r="B63" s="7"/>
      <c r="C63" s="221"/>
      <c r="D63" s="221"/>
    </row>
    <row r="64" spans="1:4" ht="27.75" customHeight="1" x14ac:dyDescent="0.2">
      <c r="A64" s="7"/>
      <c r="B64" s="7"/>
      <c r="C64" s="221"/>
      <c r="D64" s="221"/>
    </row>
    <row r="65" spans="1:4" ht="27.75" customHeight="1" x14ac:dyDescent="0.2">
      <c r="A65" s="7"/>
      <c r="B65" s="7"/>
      <c r="C65" s="221"/>
      <c r="D65" s="221"/>
    </row>
    <row r="66" spans="1:4" ht="27.75" customHeight="1" x14ac:dyDescent="0.2">
      <c r="A66" s="7"/>
      <c r="B66" s="7"/>
      <c r="C66" s="221"/>
      <c r="D66" s="221"/>
    </row>
    <row r="67" spans="1:4" ht="27.75" customHeight="1" x14ac:dyDescent="0.2">
      <c r="A67" s="7"/>
      <c r="B67" s="7"/>
      <c r="C67" s="221"/>
      <c r="D67" s="221"/>
    </row>
    <row r="68" spans="1:4" ht="27.75" customHeight="1" x14ac:dyDescent="0.2">
      <c r="A68" s="7"/>
      <c r="B68" s="7"/>
      <c r="C68" s="221"/>
      <c r="D68" s="221"/>
    </row>
    <row r="69" spans="1:4" ht="27.75" customHeight="1" x14ac:dyDescent="0.2">
      <c r="A69" s="7"/>
      <c r="B69" s="7"/>
      <c r="C69" s="221"/>
      <c r="D69" s="221"/>
    </row>
    <row r="70" spans="1:4" ht="27.75" customHeight="1" x14ac:dyDescent="0.2">
      <c r="A70" s="7"/>
      <c r="B70" s="7"/>
      <c r="C70" s="221"/>
      <c r="D70" s="221"/>
    </row>
    <row r="71" spans="1:4" ht="27.75" customHeight="1" x14ac:dyDescent="0.2">
      <c r="A71" s="7"/>
      <c r="B71" s="7"/>
      <c r="C71" s="221"/>
      <c r="D71" s="221"/>
    </row>
    <row r="72" spans="1:4" ht="27.75" customHeight="1" x14ac:dyDescent="0.2">
      <c r="A72" s="7"/>
      <c r="B72" s="7"/>
      <c r="C72" s="221"/>
      <c r="D72" s="221"/>
    </row>
    <row r="73" spans="1:4" ht="27.75" customHeight="1" x14ac:dyDescent="0.2">
      <c r="A73" s="7"/>
      <c r="B73" s="7"/>
      <c r="C73" s="221"/>
      <c r="D73" s="221"/>
    </row>
    <row r="74" spans="1:4" ht="27.75" customHeight="1" x14ac:dyDescent="0.2">
      <c r="A74" s="7"/>
      <c r="B74" s="7"/>
      <c r="C74" s="221"/>
      <c r="D74" s="221"/>
    </row>
    <row r="75" spans="1:4" ht="27.75" customHeight="1" x14ac:dyDescent="0.2">
      <c r="A75" s="7"/>
      <c r="B75" s="7"/>
      <c r="C75" s="221"/>
      <c r="D75" s="221"/>
    </row>
    <row r="76" spans="1:4" ht="27.75" customHeight="1" x14ac:dyDescent="0.2">
      <c r="A76" s="7"/>
      <c r="B76" s="7"/>
      <c r="C76" s="221"/>
      <c r="D76" s="221"/>
    </row>
    <row r="77" spans="1:4" ht="27.75" customHeight="1" x14ac:dyDescent="0.2">
      <c r="A77" s="7"/>
      <c r="B77" s="7"/>
      <c r="C77" s="221"/>
      <c r="D77" s="221"/>
    </row>
    <row r="78" spans="1:4" ht="27.75" customHeight="1" x14ac:dyDescent="0.2">
      <c r="A78" s="7"/>
      <c r="B78" s="7"/>
      <c r="C78" s="221"/>
      <c r="D78" s="221"/>
    </row>
    <row r="79" spans="1:4" ht="27.75" customHeight="1" x14ac:dyDescent="0.2">
      <c r="A79" s="7"/>
      <c r="B79" s="7"/>
      <c r="C79" s="221"/>
      <c r="D79" s="221"/>
    </row>
    <row r="80" spans="1:4" ht="27.75" customHeight="1" x14ac:dyDescent="0.2">
      <c r="A80" s="7"/>
      <c r="B80" s="7"/>
      <c r="C80" s="221"/>
      <c r="D80" s="221"/>
    </row>
    <row r="81" spans="1:4" ht="27.75" customHeight="1" x14ac:dyDescent="0.2">
      <c r="A81" s="7"/>
      <c r="B81" s="7"/>
      <c r="C81" s="221"/>
      <c r="D81" s="221"/>
    </row>
    <row r="82" spans="1:4" ht="27.75" customHeight="1" x14ac:dyDescent="0.2">
      <c r="A82" s="7"/>
      <c r="B82" s="7"/>
      <c r="C82" s="221"/>
      <c r="D82" s="221"/>
    </row>
    <row r="83" spans="1:4" ht="27.75" customHeight="1" x14ac:dyDescent="0.2">
      <c r="A83" s="7"/>
      <c r="B83" s="7"/>
      <c r="C83" s="221"/>
      <c r="D83" s="221"/>
    </row>
    <row r="84" spans="1:4" ht="27.75" customHeight="1" x14ac:dyDescent="0.2">
      <c r="A84" s="7"/>
      <c r="B84" s="7"/>
      <c r="C84" s="221"/>
      <c r="D84" s="221"/>
    </row>
    <row r="85" spans="1:4" ht="27.75" customHeight="1" x14ac:dyDescent="0.2">
      <c r="A85" s="7"/>
      <c r="B85" s="7"/>
      <c r="C85" s="221"/>
      <c r="D85" s="221"/>
    </row>
    <row r="86" spans="1:4" ht="27.75" customHeight="1" x14ac:dyDescent="0.2">
      <c r="A86" s="7"/>
      <c r="B86" s="7"/>
      <c r="C86" s="221"/>
      <c r="D86" s="221"/>
    </row>
    <row r="87" spans="1:4" ht="27.75" customHeight="1" x14ac:dyDescent="0.2">
      <c r="A87" s="7"/>
      <c r="B87" s="7"/>
      <c r="C87" s="221"/>
      <c r="D87" s="221"/>
    </row>
    <row r="88" spans="1:4" ht="27.75" customHeight="1" x14ac:dyDescent="0.2">
      <c r="A88" s="7"/>
      <c r="B88" s="7"/>
      <c r="C88" s="221"/>
      <c r="D88" s="221"/>
    </row>
    <row r="89" spans="1:4" ht="27.75" customHeight="1" x14ac:dyDescent="0.2">
      <c r="A89" s="7"/>
      <c r="B89" s="7"/>
      <c r="C89" s="221"/>
      <c r="D89" s="221"/>
    </row>
    <row r="90" spans="1:4" ht="27.75" customHeight="1" x14ac:dyDescent="0.2">
      <c r="A90" s="7"/>
      <c r="B90" s="7"/>
      <c r="C90" s="221"/>
      <c r="D90" s="221"/>
    </row>
    <row r="91" spans="1:4" ht="27.75" customHeight="1" x14ac:dyDescent="0.2">
      <c r="A91" s="7"/>
      <c r="B91" s="7"/>
      <c r="C91" s="221"/>
      <c r="D91" s="221"/>
    </row>
    <row r="92" spans="1:4" ht="27.75" customHeight="1" x14ac:dyDescent="0.2">
      <c r="A92" s="7"/>
      <c r="B92" s="7"/>
      <c r="C92" s="221"/>
      <c r="D92" s="221"/>
    </row>
    <row r="93" spans="1:4" ht="27.75" customHeight="1" x14ac:dyDescent="0.2">
      <c r="A93" s="7"/>
      <c r="B93" s="7"/>
      <c r="C93" s="221"/>
      <c r="D93" s="221"/>
    </row>
    <row r="94" spans="1:4" ht="27.75" customHeight="1" x14ac:dyDescent="0.2">
      <c r="A94" s="7"/>
      <c r="B94" s="7"/>
      <c r="C94" s="221"/>
      <c r="D94" s="221"/>
    </row>
    <row r="95" spans="1:4" ht="27.75" customHeight="1" x14ac:dyDescent="0.2">
      <c r="A95" s="7"/>
      <c r="B95" s="7"/>
      <c r="C95" s="221"/>
      <c r="D95" s="221"/>
    </row>
    <row r="96" spans="1:4" ht="27.75" customHeight="1" x14ac:dyDescent="0.2">
      <c r="A96" s="7"/>
      <c r="B96" s="7"/>
      <c r="C96" s="221"/>
      <c r="D96" s="221"/>
    </row>
    <row r="97" spans="1:4" ht="27.75" customHeight="1" x14ac:dyDescent="0.2">
      <c r="A97" s="7"/>
      <c r="B97" s="7"/>
      <c r="C97" s="221"/>
      <c r="D97" s="221"/>
    </row>
    <row r="98" spans="1:4" ht="27.75" customHeight="1" x14ac:dyDescent="0.2">
      <c r="A98" s="7"/>
      <c r="B98" s="7"/>
      <c r="C98" s="221"/>
      <c r="D98" s="221"/>
    </row>
    <row r="99" spans="1:4" ht="27.75" customHeight="1" x14ac:dyDescent="0.2">
      <c r="A99" s="7"/>
      <c r="B99" s="7"/>
      <c r="C99" s="221"/>
      <c r="D99" s="221"/>
    </row>
    <row r="100" spans="1:4" ht="27.75" customHeight="1" x14ac:dyDescent="0.2">
      <c r="A100" s="7"/>
      <c r="B100" s="7"/>
      <c r="C100" s="221"/>
      <c r="D100" s="221"/>
    </row>
    <row r="101" spans="1:4" ht="27.75" customHeight="1" x14ac:dyDescent="0.2">
      <c r="A101" s="7"/>
      <c r="B101" s="7"/>
      <c r="C101" s="221"/>
      <c r="D101" s="221"/>
    </row>
    <row r="102" spans="1:4" ht="27.75" customHeight="1" x14ac:dyDescent="0.2">
      <c r="A102" s="7"/>
      <c r="B102" s="7"/>
      <c r="C102" s="221"/>
      <c r="D102" s="221"/>
    </row>
    <row r="103" spans="1:4" ht="27.75" customHeight="1" x14ac:dyDescent="0.2">
      <c r="A103" s="7"/>
      <c r="B103" s="7"/>
      <c r="C103" s="221"/>
      <c r="D103" s="221"/>
    </row>
    <row r="104" spans="1:4" ht="27.75" customHeight="1" x14ac:dyDescent="0.2">
      <c r="A104" s="7"/>
      <c r="B104" s="7"/>
      <c r="C104" s="221"/>
      <c r="D104" s="221"/>
    </row>
    <row r="105" spans="1:4" ht="27.75" customHeight="1" x14ac:dyDescent="0.2">
      <c r="A105" s="7"/>
      <c r="B105" s="7"/>
      <c r="C105" s="221"/>
      <c r="D105" s="221"/>
    </row>
    <row r="106" spans="1:4" ht="27.75" customHeight="1" x14ac:dyDescent="0.2">
      <c r="A106" s="7"/>
      <c r="B106" s="7"/>
      <c r="C106" s="221"/>
      <c r="D106" s="221"/>
    </row>
    <row r="107" spans="1:4" ht="27.75" customHeight="1" x14ac:dyDescent="0.2">
      <c r="A107" s="7"/>
      <c r="B107" s="7"/>
      <c r="C107" s="221"/>
      <c r="D107" s="221"/>
    </row>
    <row r="108" spans="1:4" ht="27.75" customHeight="1" x14ac:dyDescent="0.2">
      <c r="A108" s="7"/>
      <c r="B108" s="7"/>
      <c r="C108" s="221"/>
      <c r="D108" s="221"/>
    </row>
    <row r="109" spans="1:4" ht="27.75" customHeight="1" x14ac:dyDescent="0.2">
      <c r="A109" s="7"/>
      <c r="B109" s="7"/>
      <c r="C109" s="221"/>
      <c r="D109" s="221"/>
    </row>
    <row r="110" spans="1:4" ht="27.75" customHeight="1" x14ac:dyDescent="0.2">
      <c r="A110" s="7"/>
      <c r="B110" s="7"/>
      <c r="C110" s="221"/>
      <c r="D110" s="221"/>
    </row>
    <row r="111" spans="1:4" ht="27.75" customHeight="1" x14ac:dyDescent="0.2">
      <c r="A111" s="7"/>
      <c r="B111" s="7"/>
      <c r="C111" s="221"/>
      <c r="D111" s="221"/>
    </row>
    <row r="112" spans="1:4" ht="27.75" customHeight="1" x14ac:dyDescent="0.2">
      <c r="A112" s="7"/>
      <c r="B112" s="7"/>
      <c r="C112" s="221"/>
      <c r="D112" s="221"/>
    </row>
    <row r="113" spans="1:4" ht="27.75" customHeight="1" x14ac:dyDescent="0.2">
      <c r="A113" s="7"/>
      <c r="B113" s="7"/>
      <c r="C113" s="221"/>
      <c r="D113" s="221"/>
    </row>
    <row r="114" spans="1:4" ht="27.75" customHeight="1" x14ac:dyDescent="0.2">
      <c r="A114" s="7"/>
      <c r="B114" s="7"/>
      <c r="C114" s="221"/>
      <c r="D114" s="221"/>
    </row>
    <row r="115" spans="1:4" ht="27.75" customHeight="1" x14ac:dyDescent="0.2">
      <c r="A115" s="7"/>
      <c r="B115" s="7"/>
      <c r="C115" s="221"/>
      <c r="D115" s="221"/>
    </row>
    <row r="116" spans="1:4" ht="27.75" customHeight="1" x14ac:dyDescent="0.2">
      <c r="A116" s="7"/>
      <c r="B116" s="7"/>
      <c r="C116" s="221"/>
      <c r="D116" s="221"/>
    </row>
    <row r="117" spans="1:4" ht="27.75" customHeight="1" x14ac:dyDescent="0.2">
      <c r="A117" s="7"/>
      <c r="B117" s="7"/>
      <c r="C117" s="221"/>
      <c r="D117" s="221"/>
    </row>
    <row r="118" spans="1:4" ht="27.75" customHeight="1" x14ac:dyDescent="0.2">
      <c r="A118" s="7"/>
      <c r="B118" s="7"/>
      <c r="C118" s="221"/>
      <c r="D118" s="221"/>
    </row>
    <row r="119" spans="1:4" ht="27.75" customHeight="1" x14ac:dyDescent="0.2">
      <c r="A119" s="7"/>
      <c r="B119" s="7"/>
      <c r="C119" s="221"/>
      <c r="D119" s="221"/>
    </row>
    <row r="120" spans="1:4" ht="27.75" customHeight="1" x14ac:dyDescent="0.2">
      <c r="A120" s="7"/>
      <c r="B120" s="7"/>
      <c r="C120" s="221"/>
      <c r="D120" s="221"/>
    </row>
    <row r="121" spans="1:4" ht="27.75" customHeight="1" x14ac:dyDescent="0.2">
      <c r="A121" s="7"/>
      <c r="B121" s="7"/>
      <c r="C121" s="221"/>
      <c r="D121" s="221"/>
    </row>
    <row r="122" spans="1:4" ht="27.75" customHeight="1" x14ac:dyDescent="0.2">
      <c r="A122" s="7"/>
      <c r="B122" s="7"/>
      <c r="C122" s="221"/>
      <c r="D122" s="221"/>
    </row>
    <row r="123" spans="1:4" ht="27.75" customHeight="1" x14ac:dyDescent="0.2">
      <c r="A123" s="7"/>
      <c r="B123" s="7"/>
      <c r="C123" s="221"/>
      <c r="D123" s="221"/>
    </row>
    <row r="124" spans="1:4" ht="27.75" customHeight="1" x14ac:dyDescent="0.2">
      <c r="A124" s="7"/>
      <c r="B124" s="7"/>
      <c r="C124" s="221"/>
      <c r="D124" s="221"/>
    </row>
    <row r="125" spans="1:4" ht="27.75" customHeight="1" x14ac:dyDescent="0.2">
      <c r="A125" s="7"/>
      <c r="B125" s="7"/>
      <c r="C125" s="221"/>
      <c r="D125" s="221"/>
    </row>
    <row r="126" spans="1:4" ht="27.75" customHeight="1" x14ac:dyDescent="0.2">
      <c r="A126" s="7"/>
      <c r="B126" s="7"/>
      <c r="C126" s="221"/>
      <c r="D126" s="221"/>
    </row>
    <row r="127" spans="1:4" ht="27.75" customHeight="1" x14ac:dyDescent="0.2">
      <c r="A127" s="7"/>
      <c r="B127" s="7"/>
      <c r="C127" s="221"/>
      <c r="D127" s="221"/>
    </row>
    <row r="128" spans="1:4" ht="27.75" customHeight="1" x14ac:dyDescent="0.2">
      <c r="A128" s="7"/>
      <c r="B128" s="7"/>
      <c r="C128" s="221"/>
      <c r="D128" s="221"/>
    </row>
    <row r="129" spans="1:4" ht="27.75" customHeight="1" x14ac:dyDescent="0.2">
      <c r="A129" s="7"/>
      <c r="B129" s="7"/>
      <c r="C129" s="221"/>
      <c r="D129" s="221"/>
    </row>
    <row r="130" spans="1:4" ht="27.75" customHeight="1" x14ac:dyDescent="0.2">
      <c r="A130" s="7"/>
      <c r="B130" s="7"/>
      <c r="C130" s="221"/>
      <c r="D130" s="221"/>
    </row>
    <row r="131" spans="1:4" ht="27.75" customHeight="1" x14ac:dyDescent="0.2">
      <c r="A131" s="7"/>
      <c r="B131" s="7"/>
      <c r="C131" s="221"/>
      <c r="D131" s="221"/>
    </row>
    <row r="132" spans="1:4" ht="27.75" customHeight="1" x14ac:dyDescent="0.2">
      <c r="A132" s="7"/>
      <c r="B132" s="7"/>
      <c r="C132" s="221"/>
      <c r="D132" s="221"/>
    </row>
    <row r="133" spans="1:4" ht="27.75" customHeight="1" x14ac:dyDescent="0.2">
      <c r="A133" s="7"/>
      <c r="B133" s="7"/>
      <c r="C133" s="221"/>
      <c r="D133" s="221"/>
    </row>
    <row r="134" spans="1:4" ht="27.75" customHeight="1" x14ac:dyDescent="0.2">
      <c r="A134" s="7"/>
      <c r="B134" s="7"/>
      <c r="C134" s="221"/>
      <c r="D134" s="221"/>
    </row>
    <row r="135" spans="1:4" ht="27.75" customHeight="1" x14ac:dyDescent="0.2">
      <c r="A135" s="7"/>
      <c r="B135" s="7"/>
      <c r="C135" s="221"/>
      <c r="D135" s="221"/>
    </row>
    <row r="136" spans="1:4" ht="27.75" customHeight="1" x14ac:dyDescent="0.2">
      <c r="A136" s="7"/>
      <c r="B136" s="7"/>
      <c r="C136" s="221"/>
      <c r="D136" s="221"/>
    </row>
    <row r="137" spans="1:4" ht="27.75" customHeight="1" x14ac:dyDescent="0.2">
      <c r="A137" s="7"/>
      <c r="B137" s="7"/>
      <c r="C137" s="221"/>
      <c r="D137" s="221"/>
    </row>
    <row r="138" spans="1:4" ht="27.75" customHeight="1" x14ac:dyDescent="0.2">
      <c r="A138" s="7"/>
      <c r="B138" s="7"/>
      <c r="C138" s="221"/>
      <c r="D138" s="221"/>
    </row>
    <row r="139" spans="1:4" ht="27.75" customHeight="1" x14ac:dyDescent="0.2">
      <c r="A139" s="7"/>
      <c r="B139" s="7"/>
      <c r="C139" s="221"/>
      <c r="D139" s="221"/>
    </row>
    <row r="140" spans="1:4" ht="27.75" customHeight="1" x14ac:dyDescent="0.2">
      <c r="A140" s="7"/>
      <c r="B140" s="7"/>
      <c r="C140" s="221"/>
      <c r="D140" s="221"/>
    </row>
    <row r="141" spans="1:4" ht="27.75" customHeight="1" x14ac:dyDescent="0.2">
      <c r="A141" s="7"/>
      <c r="B141" s="7"/>
      <c r="C141" s="221"/>
      <c r="D141" s="221"/>
    </row>
    <row r="142" spans="1:4" ht="27.75" customHeight="1" x14ac:dyDescent="0.2">
      <c r="A142" s="7"/>
      <c r="B142" s="7"/>
      <c r="C142" s="221"/>
      <c r="D142" s="221"/>
    </row>
    <row r="143" spans="1:4" ht="27.75" customHeight="1" x14ac:dyDescent="0.2">
      <c r="A143" s="7"/>
      <c r="B143" s="7"/>
      <c r="C143" s="221"/>
      <c r="D143" s="221"/>
    </row>
    <row r="144" spans="1:4" ht="27.75" customHeight="1" x14ac:dyDescent="0.2">
      <c r="A144" s="7"/>
      <c r="B144" s="7"/>
      <c r="C144" s="221"/>
      <c r="D144" s="221"/>
    </row>
    <row r="145" spans="1:4" ht="27.75" customHeight="1" x14ac:dyDescent="0.2">
      <c r="A145" s="7"/>
      <c r="B145" s="7"/>
      <c r="C145" s="221"/>
      <c r="D145" s="221"/>
    </row>
    <row r="146" spans="1:4" ht="27.75" customHeight="1" x14ac:dyDescent="0.2">
      <c r="A146" s="7"/>
      <c r="B146" s="7"/>
      <c r="C146" s="221"/>
      <c r="D146" s="221"/>
    </row>
    <row r="147" spans="1:4" ht="27.75" customHeight="1" x14ac:dyDescent="0.2">
      <c r="A147" s="7"/>
      <c r="B147" s="7"/>
      <c r="C147" s="221"/>
      <c r="D147" s="221"/>
    </row>
    <row r="148" spans="1:4" ht="27.75" customHeight="1" x14ac:dyDescent="0.2">
      <c r="A148" s="7"/>
      <c r="B148" s="7"/>
      <c r="C148" s="221"/>
      <c r="D148" s="221"/>
    </row>
    <row r="149" spans="1:4" ht="27.75" customHeight="1" x14ac:dyDescent="0.2">
      <c r="A149" s="7"/>
      <c r="B149" s="7"/>
      <c r="C149" s="221"/>
      <c r="D149" s="221"/>
    </row>
    <row r="150" spans="1:4" ht="27.75" customHeight="1" x14ac:dyDescent="0.2">
      <c r="A150" s="7"/>
      <c r="B150" s="7"/>
      <c r="C150" s="221"/>
      <c r="D150" s="221"/>
    </row>
    <row r="151" spans="1:4" ht="27.75" customHeight="1" x14ac:dyDescent="0.2">
      <c r="A151" s="7"/>
      <c r="B151" s="7"/>
      <c r="C151" s="221"/>
      <c r="D151" s="221"/>
    </row>
    <row r="152" spans="1:4" ht="27.75" customHeight="1" x14ac:dyDescent="0.2">
      <c r="A152" s="7"/>
      <c r="B152" s="7"/>
      <c r="C152" s="221"/>
      <c r="D152" s="221"/>
    </row>
    <row r="153" spans="1:4" ht="27.75" customHeight="1" x14ac:dyDescent="0.2">
      <c r="A153" s="7"/>
      <c r="B153" s="7"/>
      <c r="C153" s="221"/>
      <c r="D153" s="221"/>
    </row>
    <row r="154" spans="1:4" ht="27.75" customHeight="1" x14ac:dyDescent="0.2">
      <c r="A154" s="7"/>
      <c r="B154" s="7"/>
      <c r="C154" s="221"/>
      <c r="D154" s="221"/>
    </row>
    <row r="155" spans="1:4" ht="27.75" customHeight="1" x14ac:dyDescent="0.2">
      <c r="A155" s="7"/>
      <c r="B155" s="7"/>
      <c r="C155" s="221"/>
      <c r="D155" s="221"/>
    </row>
    <row r="156" spans="1:4" ht="27.75" customHeight="1" x14ac:dyDescent="0.2">
      <c r="A156" s="7"/>
      <c r="B156" s="7"/>
      <c r="C156" s="221"/>
      <c r="D156" s="221"/>
    </row>
    <row r="157" spans="1:4" ht="27.75" customHeight="1" x14ac:dyDescent="0.2">
      <c r="A157" s="7"/>
      <c r="B157" s="7"/>
      <c r="C157" s="221"/>
      <c r="D157" s="221"/>
    </row>
    <row r="158" spans="1:4" ht="27.75" customHeight="1" x14ac:dyDescent="0.2">
      <c r="A158" s="7"/>
      <c r="B158" s="7"/>
      <c r="C158" s="221"/>
      <c r="D158" s="221"/>
    </row>
    <row r="159" spans="1:4" ht="27.75" customHeight="1" x14ac:dyDescent="0.2">
      <c r="A159" s="7"/>
      <c r="B159" s="7"/>
      <c r="C159" s="221"/>
      <c r="D159" s="221"/>
    </row>
    <row r="160" spans="1:4" ht="27.75" customHeight="1" x14ac:dyDescent="0.2">
      <c r="A160" s="7"/>
      <c r="B160" s="7"/>
      <c r="C160" s="221"/>
      <c r="D160" s="221"/>
    </row>
    <row r="161" spans="1:4" ht="27.75" customHeight="1" x14ac:dyDescent="0.2">
      <c r="A161" s="7"/>
      <c r="B161" s="7"/>
      <c r="C161" s="221"/>
      <c r="D161" s="221"/>
    </row>
    <row r="162" spans="1:4" ht="27.75" customHeight="1" x14ac:dyDescent="0.2">
      <c r="A162" s="7"/>
      <c r="B162" s="7"/>
      <c r="C162" s="221"/>
      <c r="D162" s="221"/>
    </row>
    <row r="163" spans="1:4" ht="27.75" customHeight="1" x14ac:dyDescent="0.2">
      <c r="A163" s="7"/>
      <c r="B163" s="7"/>
      <c r="C163" s="221"/>
      <c r="D163" s="221"/>
    </row>
    <row r="164" spans="1:4" ht="27.75" customHeight="1" x14ac:dyDescent="0.2">
      <c r="A164" s="7"/>
      <c r="B164" s="7"/>
      <c r="C164" s="221"/>
      <c r="D164" s="221"/>
    </row>
    <row r="165" spans="1:4" ht="27.75" customHeight="1" x14ac:dyDescent="0.2">
      <c r="A165" s="7"/>
      <c r="B165" s="7"/>
      <c r="C165" s="221"/>
      <c r="D165" s="221"/>
    </row>
    <row r="166" spans="1:4" ht="27.75" customHeight="1" x14ac:dyDescent="0.2">
      <c r="A166" s="7"/>
      <c r="B166" s="7"/>
      <c r="C166" s="221"/>
      <c r="D166" s="221"/>
    </row>
    <row r="167" spans="1:4" ht="27.75" customHeight="1" x14ac:dyDescent="0.2">
      <c r="A167" s="7"/>
      <c r="B167" s="7"/>
      <c r="C167" s="221"/>
      <c r="D167" s="221"/>
    </row>
    <row r="168" spans="1:4" ht="27.75" customHeight="1" x14ac:dyDescent="0.2">
      <c r="A168" s="7"/>
      <c r="B168" s="7"/>
      <c r="C168" s="221"/>
      <c r="D168" s="221"/>
    </row>
    <row r="169" spans="1:4" ht="27.75" customHeight="1" x14ac:dyDescent="0.2">
      <c r="A169" s="7"/>
      <c r="B169" s="7"/>
      <c r="C169" s="221"/>
      <c r="D169" s="221"/>
    </row>
    <row r="170" spans="1:4" ht="27.75" customHeight="1" x14ac:dyDescent="0.2">
      <c r="A170" s="7"/>
      <c r="B170" s="7"/>
      <c r="C170" s="221"/>
      <c r="D170" s="221"/>
    </row>
    <row r="171" spans="1:4" ht="27.75" customHeight="1" x14ac:dyDescent="0.2">
      <c r="A171" s="7"/>
      <c r="B171" s="7"/>
      <c r="C171" s="221"/>
      <c r="D171" s="221"/>
    </row>
    <row r="172" spans="1:4" ht="27.75" customHeight="1" x14ac:dyDescent="0.2">
      <c r="A172" s="7"/>
      <c r="B172" s="7"/>
      <c r="C172" s="221"/>
      <c r="D172" s="221"/>
    </row>
    <row r="173" spans="1:4" ht="27.75" customHeight="1" x14ac:dyDescent="0.2">
      <c r="A173" s="7"/>
      <c r="B173" s="7"/>
      <c r="C173" s="221"/>
      <c r="D173" s="221"/>
    </row>
    <row r="174" spans="1:4" ht="27.75" customHeight="1" x14ac:dyDescent="0.2">
      <c r="A174" s="7"/>
      <c r="B174" s="7"/>
      <c r="C174" s="221"/>
      <c r="D174" s="221"/>
    </row>
    <row r="175" spans="1:4" ht="27.75" customHeight="1" x14ac:dyDescent="0.2">
      <c r="A175" s="7"/>
      <c r="B175" s="7"/>
      <c r="C175" s="221"/>
      <c r="D175" s="221"/>
    </row>
    <row r="176" spans="1:4" ht="27.75" customHeight="1" x14ac:dyDescent="0.2">
      <c r="A176" s="7"/>
      <c r="B176" s="7"/>
      <c r="C176" s="221"/>
      <c r="D176" s="221"/>
    </row>
    <row r="177" spans="1:4" ht="27.75" customHeight="1" x14ac:dyDescent="0.2">
      <c r="A177" s="7"/>
      <c r="B177" s="7"/>
      <c r="C177" s="221"/>
      <c r="D177" s="221"/>
    </row>
    <row r="178" spans="1:4" ht="27.75" customHeight="1" x14ac:dyDescent="0.2">
      <c r="A178" s="7"/>
      <c r="B178" s="7"/>
      <c r="C178" s="221"/>
      <c r="D178" s="221"/>
    </row>
    <row r="179" spans="1:4" ht="27.75" customHeight="1" x14ac:dyDescent="0.2">
      <c r="A179" s="7"/>
      <c r="B179" s="7"/>
      <c r="C179" s="221"/>
      <c r="D179" s="221"/>
    </row>
    <row r="180" spans="1:4" ht="27.75" customHeight="1" x14ac:dyDescent="0.2">
      <c r="A180" s="7"/>
      <c r="B180" s="7"/>
      <c r="C180" s="221"/>
      <c r="D180" s="221"/>
    </row>
    <row r="181" spans="1:4" ht="27.75" customHeight="1" x14ac:dyDescent="0.2">
      <c r="A181" s="7"/>
      <c r="B181" s="7"/>
      <c r="C181" s="221"/>
      <c r="D181" s="221"/>
    </row>
    <row r="182" spans="1:4" ht="27.75" customHeight="1" x14ac:dyDescent="0.2">
      <c r="A182" s="7"/>
      <c r="B182" s="7"/>
      <c r="C182" s="221"/>
      <c r="D182" s="221"/>
    </row>
    <row r="183" spans="1:4" ht="27.75" customHeight="1" x14ac:dyDescent="0.2">
      <c r="A183" s="7"/>
      <c r="B183" s="7"/>
      <c r="C183" s="221"/>
      <c r="D183" s="221"/>
    </row>
    <row r="184" spans="1:4" ht="27.75" customHeight="1" x14ac:dyDescent="0.2">
      <c r="A184" s="7"/>
      <c r="B184" s="7"/>
      <c r="C184" s="221"/>
      <c r="D184" s="221"/>
    </row>
    <row r="185" spans="1:4" ht="27.75" customHeight="1" x14ac:dyDescent="0.2">
      <c r="A185" s="7"/>
      <c r="B185" s="7"/>
      <c r="C185" s="221"/>
      <c r="D185" s="221"/>
    </row>
    <row r="186" spans="1:4" ht="27.75" customHeight="1" x14ac:dyDescent="0.2">
      <c r="A186" s="7"/>
      <c r="B186" s="7"/>
      <c r="C186" s="221"/>
      <c r="D186" s="221"/>
    </row>
    <row r="187" spans="1:4" ht="27.75" customHeight="1" x14ac:dyDescent="0.2">
      <c r="A187" s="7"/>
      <c r="B187" s="7"/>
      <c r="C187" s="221"/>
      <c r="D187" s="221"/>
    </row>
    <row r="188" spans="1:4" ht="27.75" customHeight="1" x14ac:dyDescent="0.2">
      <c r="A188" s="7"/>
      <c r="B188" s="7"/>
      <c r="C188" s="221"/>
      <c r="D188" s="221"/>
    </row>
    <row r="189" spans="1:4" ht="27.75" customHeight="1" x14ac:dyDescent="0.2">
      <c r="A189" s="7"/>
      <c r="B189" s="7"/>
      <c r="C189" s="221"/>
      <c r="D189" s="221"/>
    </row>
    <row r="190" spans="1:4" ht="27.75" customHeight="1" x14ac:dyDescent="0.2">
      <c r="A190" s="7"/>
      <c r="B190" s="7"/>
      <c r="C190" s="221"/>
      <c r="D190" s="221"/>
    </row>
    <row r="191" spans="1:4" ht="27.75" customHeight="1" x14ac:dyDescent="0.2">
      <c r="A191" s="7"/>
      <c r="B191" s="7"/>
      <c r="C191" s="221"/>
      <c r="D191" s="221"/>
    </row>
    <row r="192" spans="1:4" ht="27.75" customHeight="1" x14ac:dyDescent="0.2">
      <c r="A192" s="7"/>
      <c r="B192" s="7"/>
      <c r="C192" s="221"/>
      <c r="D192" s="221"/>
    </row>
    <row r="193" spans="1:4" ht="27.75" customHeight="1" x14ac:dyDescent="0.2">
      <c r="A193" s="7"/>
      <c r="B193" s="7"/>
      <c r="C193" s="221"/>
      <c r="D193" s="221"/>
    </row>
    <row r="194" spans="1:4" ht="27.75" customHeight="1" x14ac:dyDescent="0.2">
      <c r="A194" s="7"/>
      <c r="B194" s="7"/>
      <c r="C194" s="221"/>
      <c r="D194" s="221"/>
    </row>
    <row r="195" spans="1:4" ht="27.75" customHeight="1" x14ac:dyDescent="0.2">
      <c r="A195" s="7"/>
      <c r="B195" s="7"/>
      <c r="C195" s="221"/>
      <c r="D195" s="221"/>
    </row>
    <row r="196" spans="1:4" ht="27.75" customHeight="1" x14ac:dyDescent="0.2">
      <c r="A196" s="7"/>
      <c r="B196" s="7"/>
      <c r="C196" s="221"/>
      <c r="D196" s="221"/>
    </row>
    <row r="197" spans="1:4" ht="27.75" customHeight="1" x14ac:dyDescent="0.2">
      <c r="A197" s="7"/>
      <c r="B197" s="7"/>
      <c r="C197" s="221"/>
      <c r="D197" s="221"/>
    </row>
    <row r="198" spans="1:4" ht="27.75" customHeight="1" x14ac:dyDescent="0.2">
      <c r="A198" s="7"/>
      <c r="B198" s="7"/>
      <c r="C198" s="221"/>
      <c r="D198" s="221"/>
    </row>
    <row r="199" spans="1:4" ht="27.75" customHeight="1" x14ac:dyDescent="0.2">
      <c r="A199" s="7"/>
      <c r="B199" s="7"/>
      <c r="C199" s="221"/>
      <c r="D199" s="221"/>
    </row>
    <row r="200" spans="1:4" ht="27.75" customHeight="1" x14ac:dyDescent="0.2">
      <c r="A200" s="7"/>
      <c r="B200" s="7"/>
      <c r="C200" s="221"/>
      <c r="D200" s="221"/>
    </row>
    <row r="201" spans="1:4" ht="27.75" customHeight="1" x14ac:dyDescent="0.2">
      <c r="A201" s="7"/>
      <c r="B201" s="7"/>
      <c r="C201" s="221"/>
      <c r="D201" s="221"/>
    </row>
    <row r="202" spans="1:4" ht="27.75" customHeight="1" x14ac:dyDescent="0.2">
      <c r="A202" s="7"/>
      <c r="B202" s="7"/>
      <c r="C202" s="221"/>
      <c r="D202" s="221"/>
    </row>
    <row r="203" spans="1:4" ht="27.75" customHeight="1" x14ac:dyDescent="0.2">
      <c r="A203" s="7"/>
      <c r="B203" s="7"/>
      <c r="C203" s="221"/>
      <c r="D203" s="221"/>
    </row>
    <row r="204" spans="1:4" ht="27.75" customHeight="1" x14ac:dyDescent="0.2">
      <c r="A204" s="7"/>
      <c r="B204" s="7"/>
      <c r="C204" s="221"/>
      <c r="D204" s="221"/>
    </row>
    <row r="205" spans="1:4" ht="27.75" customHeight="1" x14ac:dyDescent="0.2">
      <c r="A205" s="7"/>
      <c r="B205" s="7"/>
      <c r="C205" s="221"/>
      <c r="D205" s="221"/>
    </row>
    <row r="206" spans="1:4" ht="27.75" customHeight="1" x14ac:dyDescent="0.2">
      <c r="A206" s="7"/>
      <c r="B206" s="7"/>
      <c r="C206" s="221"/>
      <c r="D206" s="221"/>
    </row>
    <row r="207" spans="1:4" ht="27.75" customHeight="1" x14ac:dyDescent="0.2">
      <c r="A207" s="7"/>
      <c r="B207" s="7"/>
      <c r="C207" s="221"/>
      <c r="D207" s="221"/>
    </row>
    <row r="208" spans="1:4" ht="27.75" customHeight="1" x14ac:dyDescent="0.2">
      <c r="A208" s="7"/>
      <c r="B208" s="7"/>
      <c r="C208" s="221"/>
      <c r="D208" s="221"/>
    </row>
    <row r="209" spans="1:4" ht="27.75" customHeight="1" x14ac:dyDescent="0.2">
      <c r="A209" s="7"/>
      <c r="B209" s="7"/>
      <c r="C209" s="221"/>
      <c r="D209" s="221"/>
    </row>
    <row r="210" spans="1:4" ht="27.75" customHeight="1" x14ac:dyDescent="0.2">
      <c r="A210" s="7"/>
      <c r="B210" s="7"/>
      <c r="C210" s="221"/>
      <c r="D210" s="221"/>
    </row>
    <row r="211" spans="1:4" ht="27.75" customHeight="1" x14ac:dyDescent="0.2">
      <c r="A211" s="7"/>
      <c r="B211" s="7"/>
      <c r="C211" s="221"/>
      <c r="D211" s="221"/>
    </row>
    <row r="212" spans="1:4" ht="27.75" customHeight="1" x14ac:dyDescent="0.2">
      <c r="A212" s="7"/>
      <c r="B212" s="7"/>
      <c r="C212" s="221"/>
      <c r="D212" s="221"/>
    </row>
    <row r="213" spans="1:4" ht="27.75" customHeight="1" x14ac:dyDescent="0.2">
      <c r="A213" s="7"/>
      <c r="B213" s="7"/>
      <c r="C213" s="221"/>
      <c r="D213" s="221"/>
    </row>
    <row r="214" spans="1:4" ht="27.75" customHeight="1" x14ac:dyDescent="0.2">
      <c r="A214" s="7"/>
      <c r="B214" s="7"/>
      <c r="C214" s="221"/>
      <c r="D214" s="221"/>
    </row>
    <row r="215" spans="1:4" ht="27.75" customHeight="1" x14ac:dyDescent="0.2">
      <c r="A215" s="7"/>
      <c r="B215" s="7"/>
      <c r="C215" s="221"/>
      <c r="D215" s="221"/>
    </row>
    <row r="216" spans="1:4" ht="27.75" customHeight="1" x14ac:dyDescent="0.2">
      <c r="A216" s="7"/>
      <c r="B216" s="7"/>
      <c r="C216" s="221"/>
      <c r="D216" s="221"/>
    </row>
    <row r="217" spans="1:4" ht="27.75" customHeight="1" x14ac:dyDescent="0.2">
      <c r="A217" s="7"/>
      <c r="B217" s="7"/>
      <c r="C217" s="221"/>
      <c r="D217" s="221"/>
    </row>
    <row r="218" spans="1:4" ht="27.75" customHeight="1" x14ac:dyDescent="0.2">
      <c r="A218" s="7"/>
      <c r="B218" s="7"/>
      <c r="C218" s="221"/>
      <c r="D218" s="221"/>
    </row>
    <row r="219" spans="1:4" ht="27.75" customHeight="1" x14ac:dyDescent="0.2">
      <c r="A219" s="7"/>
      <c r="B219" s="7"/>
      <c r="C219" s="221"/>
      <c r="D219" s="221"/>
    </row>
    <row r="220" spans="1:4" ht="27.75" customHeight="1" x14ac:dyDescent="0.2">
      <c r="A220" s="7"/>
      <c r="B220" s="7"/>
      <c r="C220" s="221"/>
      <c r="D220" s="221"/>
    </row>
    <row r="221" spans="1:4" ht="27.75" customHeight="1" x14ac:dyDescent="0.2">
      <c r="A221" s="7"/>
      <c r="B221" s="7"/>
      <c r="C221" s="221"/>
      <c r="D221" s="221"/>
    </row>
    <row r="222" spans="1:4" ht="27.75" customHeight="1" x14ac:dyDescent="0.2">
      <c r="A222" s="7"/>
      <c r="B222" s="7"/>
      <c r="C222" s="221"/>
      <c r="D222" s="221"/>
    </row>
    <row r="223" spans="1:4" ht="27.75" customHeight="1" x14ac:dyDescent="0.2">
      <c r="A223" s="7"/>
      <c r="B223" s="7"/>
      <c r="C223" s="221"/>
      <c r="D223" s="221"/>
    </row>
    <row r="224" spans="1:4" ht="27.75" customHeight="1" x14ac:dyDescent="0.2">
      <c r="A224" s="7"/>
      <c r="B224" s="7"/>
      <c r="C224" s="221"/>
      <c r="D224" s="221"/>
    </row>
    <row r="225" spans="1:4" ht="27.75" customHeight="1" x14ac:dyDescent="0.2">
      <c r="A225" s="7"/>
      <c r="B225" s="7"/>
      <c r="C225" s="221"/>
      <c r="D225" s="221"/>
    </row>
    <row r="226" spans="1:4" ht="27.75" customHeight="1" x14ac:dyDescent="0.2">
      <c r="A226" s="7"/>
      <c r="B226" s="7"/>
      <c r="C226" s="221"/>
      <c r="D226" s="221"/>
    </row>
    <row r="227" spans="1:4" ht="27.75" customHeight="1" x14ac:dyDescent="0.2">
      <c r="A227" s="7"/>
      <c r="B227" s="7"/>
      <c r="C227" s="221"/>
      <c r="D227" s="221"/>
    </row>
    <row r="228" spans="1:4" ht="27.75" customHeight="1" x14ac:dyDescent="0.2">
      <c r="A228" s="7"/>
      <c r="B228" s="7"/>
      <c r="C228" s="221"/>
      <c r="D228" s="221"/>
    </row>
    <row r="229" spans="1:4" ht="27.75" customHeight="1" x14ac:dyDescent="0.2">
      <c r="A229" s="7"/>
      <c r="B229" s="7"/>
      <c r="C229" s="221"/>
      <c r="D229" s="221"/>
    </row>
    <row r="230" spans="1:4" ht="27.75" customHeight="1" x14ac:dyDescent="0.2">
      <c r="A230" s="7"/>
      <c r="B230" s="7"/>
      <c r="C230" s="221"/>
      <c r="D230" s="221"/>
    </row>
    <row r="231" spans="1:4" ht="27.75" customHeight="1" x14ac:dyDescent="0.2">
      <c r="A231" s="7"/>
      <c r="B231" s="7"/>
      <c r="C231" s="221"/>
      <c r="D231" s="221"/>
    </row>
    <row r="232" spans="1:4" ht="27.75" customHeight="1" x14ac:dyDescent="0.2">
      <c r="A232" s="7"/>
      <c r="B232" s="7"/>
      <c r="C232" s="221"/>
      <c r="D232" s="221"/>
    </row>
    <row r="233" spans="1:4" ht="27.75" customHeight="1" x14ac:dyDescent="0.2">
      <c r="A233" s="7"/>
      <c r="B233" s="7"/>
      <c r="C233" s="221"/>
      <c r="D233" s="221"/>
    </row>
    <row r="234" spans="1:4" ht="27.75" customHeight="1" x14ac:dyDescent="0.2">
      <c r="A234" s="7"/>
      <c r="B234" s="7"/>
      <c r="C234" s="221"/>
      <c r="D234" s="221"/>
    </row>
    <row r="235" spans="1:4" ht="27.75" customHeight="1" x14ac:dyDescent="0.2">
      <c r="A235" s="7"/>
      <c r="B235" s="7"/>
      <c r="C235" s="221"/>
      <c r="D235" s="221"/>
    </row>
    <row r="236" spans="1:4" ht="27.75" customHeight="1" x14ac:dyDescent="0.2">
      <c r="A236" s="7"/>
      <c r="B236" s="7"/>
      <c r="C236" s="221"/>
      <c r="D236" s="221"/>
    </row>
    <row r="237" spans="1:4" ht="27.75" customHeight="1" x14ac:dyDescent="0.2">
      <c r="A237" s="7"/>
      <c r="B237" s="7"/>
      <c r="C237" s="221"/>
      <c r="D237" s="221"/>
    </row>
    <row r="238" spans="1:4" ht="27.75" customHeight="1" x14ac:dyDescent="0.2">
      <c r="A238" s="7"/>
      <c r="B238" s="7"/>
      <c r="C238" s="221"/>
      <c r="D238" s="221"/>
    </row>
    <row r="239" spans="1:4" ht="27.75" customHeight="1" x14ac:dyDescent="0.2">
      <c r="A239" s="7"/>
      <c r="B239" s="7"/>
      <c r="C239" s="221"/>
      <c r="D239" s="221"/>
    </row>
    <row r="240" spans="1:4" ht="27.75" customHeight="1" x14ac:dyDescent="0.2">
      <c r="A240" s="7"/>
      <c r="B240" s="7"/>
      <c r="C240" s="221"/>
      <c r="D240" s="221"/>
    </row>
    <row r="241" spans="1:4" ht="27.75" customHeight="1" x14ac:dyDescent="0.2">
      <c r="A241" s="7"/>
      <c r="B241" s="7"/>
      <c r="C241" s="221"/>
      <c r="D241" s="221"/>
    </row>
    <row r="242" spans="1:4" ht="27.75" customHeight="1" x14ac:dyDescent="0.2">
      <c r="A242" s="7"/>
      <c r="B242" s="7"/>
      <c r="C242" s="221"/>
      <c r="D242" s="221"/>
    </row>
    <row r="243" spans="1:4" ht="27.75" customHeight="1" x14ac:dyDescent="0.2">
      <c r="A243" s="7"/>
      <c r="B243" s="7"/>
      <c r="C243" s="221"/>
      <c r="D243" s="221"/>
    </row>
    <row r="244" spans="1:4" ht="27.75" customHeight="1" x14ac:dyDescent="0.2">
      <c r="A244" s="7"/>
      <c r="B244" s="7"/>
      <c r="C244" s="221"/>
      <c r="D244" s="221"/>
    </row>
    <row r="245" spans="1:4" ht="27.75" customHeight="1" x14ac:dyDescent="0.2">
      <c r="A245" s="7"/>
      <c r="B245" s="7"/>
      <c r="C245" s="221"/>
      <c r="D245" s="221"/>
    </row>
    <row r="246" spans="1:4" ht="27.75" customHeight="1" x14ac:dyDescent="0.2">
      <c r="A246" s="7"/>
      <c r="B246" s="7"/>
      <c r="C246" s="221"/>
      <c r="D246" s="221"/>
    </row>
    <row r="247" spans="1:4" ht="27.75" customHeight="1" x14ac:dyDescent="0.2">
      <c r="A247" s="7"/>
      <c r="B247" s="7"/>
      <c r="C247" s="221"/>
      <c r="D247" s="221"/>
    </row>
    <row r="248" spans="1:4" ht="27.75" customHeight="1" x14ac:dyDescent="0.2">
      <c r="A248" s="7"/>
      <c r="B248" s="7"/>
      <c r="C248" s="221"/>
      <c r="D248" s="221"/>
    </row>
    <row r="249" spans="1:4" ht="27.75" customHeight="1" x14ac:dyDescent="0.2">
      <c r="A249" s="7"/>
      <c r="B249" s="7"/>
      <c r="C249" s="221"/>
      <c r="D249" s="221"/>
    </row>
    <row r="250" spans="1:4" ht="27.75" customHeight="1" x14ac:dyDescent="0.2">
      <c r="A250" s="7"/>
      <c r="B250" s="7"/>
      <c r="C250" s="221"/>
      <c r="D250" s="221"/>
    </row>
    <row r="251" spans="1:4" ht="27.75" customHeight="1" x14ac:dyDescent="0.2">
      <c r="A251" s="7"/>
      <c r="B251" s="7"/>
      <c r="C251" s="221"/>
      <c r="D251" s="221"/>
    </row>
    <row r="252" spans="1:4" ht="27.75" customHeight="1" x14ac:dyDescent="0.2">
      <c r="A252" s="7"/>
      <c r="B252" s="7"/>
      <c r="C252" s="221"/>
      <c r="D252" s="221"/>
    </row>
    <row r="253" spans="1:4" ht="27.75" customHeight="1" x14ac:dyDescent="0.2">
      <c r="A253" s="7"/>
      <c r="B253" s="7"/>
      <c r="C253" s="221"/>
      <c r="D253" s="221"/>
    </row>
    <row r="254" spans="1:4" ht="27.75" customHeight="1" x14ac:dyDescent="0.2">
      <c r="A254" s="7"/>
      <c r="B254" s="7"/>
      <c r="C254" s="221"/>
      <c r="D254" s="221"/>
    </row>
    <row r="255" spans="1:4" ht="27.75" customHeight="1" x14ac:dyDescent="0.2">
      <c r="A255" s="7"/>
      <c r="B255" s="7"/>
      <c r="C255" s="221"/>
      <c r="D255" s="221"/>
    </row>
    <row r="256" spans="1:4" ht="27.75" customHeight="1" x14ac:dyDescent="0.2">
      <c r="A256" s="7"/>
      <c r="B256" s="7"/>
      <c r="C256" s="221"/>
      <c r="D256" s="221"/>
    </row>
    <row r="257" spans="1:4" ht="27.75" customHeight="1" x14ac:dyDescent="0.2">
      <c r="A257" s="7"/>
      <c r="B257" s="7"/>
      <c r="C257" s="221"/>
      <c r="D257" s="221"/>
    </row>
    <row r="258" spans="1:4" ht="27.75" customHeight="1" x14ac:dyDescent="0.2">
      <c r="A258" s="7"/>
      <c r="B258" s="7"/>
      <c r="C258" s="221"/>
      <c r="D258" s="221"/>
    </row>
    <row r="259" spans="1:4" ht="27.75" customHeight="1" x14ac:dyDescent="0.2">
      <c r="A259" s="7"/>
      <c r="B259" s="7"/>
      <c r="C259" s="221"/>
      <c r="D259" s="221"/>
    </row>
    <row r="260" spans="1:4" ht="27.75" customHeight="1" x14ac:dyDescent="0.2">
      <c r="A260" s="7"/>
      <c r="B260" s="7"/>
      <c r="C260" s="221"/>
      <c r="D260" s="221"/>
    </row>
    <row r="261" spans="1:4" ht="27.75" customHeight="1" x14ac:dyDescent="0.2">
      <c r="A261" s="7"/>
      <c r="B261" s="7"/>
      <c r="C261" s="221"/>
      <c r="D261" s="221"/>
    </row>
    <row r="262" spans="1:4" ht="27.75" customHeight="1" x14ac:dyDescent="0.2">
      <c r="A262" s="7"/>
      <c r="B262" s="7"/>
      <c r="C262" s="221"/>
      <c r="D262" s="221"/>
    </row>
    <row r="263" spans="1:4" ht="27.75" customHeight="1" x14ac:dyDescent="0.2">
      <c r="A263" s="7"/>
      <c r="B263" s="7"/>
      <c r="C263" s="221"/>
      <c r="D263" s="221"/>
    </row>
    <row r="264" spans="1:4" ht="27.75" customHeight="1" x14ac:dyDescent="0.2">
      <c r="A264" s="7"/>
      <c r="B264" s="7"/>
      <c r="C264" s="221"/>
      <c r="D264" s="221"/>
    </row>
    <row r="265" spans="1:4" ht="27.75" customHeight="1" x14ac:dyDescent="0.2">
      <c r="A265" s="7"/>
      <c r="B265" s="7"/>
      <c r="C265" s="221"/>
      <c r="D265" s="221"/>
    </row>
    <row r="266" spans="1:4" ht="27.75" customHeight="1" x14ac:dyDescent="0.2">
      <c r="A266" s="7"/>
      <c r="B266" s="7"/>
      <c r="C266" s="221"/>
      <c r="D266" s="221"/>
    </row>
    <row r="267" spans="1:4" ht="27.75" customHeight="1" x14ac:dyDescent="0.2">
      <c r="A267" s="7"/>
      <c r="B267" s="7"/>
      <c r="C267" s="221"/>
      <c r="D267" s="221"/>
    </row>
    <row r="268" spans="1:4" ht="27.75" customHeight="1" x14ac:dyDescent="0.2">
      <c r="A268" s="7"/>
      <c r="B268" s="7"/>
      <c r="C268" s="221"/>
      <c r="D268" s="221"/>
    </row>
    <row r="269" spans="1:4" ht="27.75" customHeight="1" x14ac:dyDescent="0.2">
      <c r="A269" s="7"/>
      <c r="B269" s="7"/>
      <c r="C269" s="221"/>
      <c r="D269" s="221"/>
    </row>
    <row r="270" spans="1:4" ht="27.75" customHeight="1" x14ac:dyDescent="0.2">
      <c r="A270" s="7"/>
      <c r="B270" s="7"/>
      <c r="C270" s="221"/>
      <c r="D270" s="221"/>
    </row>
    <row r="271" spans="1:4" ht="27.75" customHeight="1" x14ac:dyDescent="0.2">
      <c r="A271" s="7"/>
      <c r="B271" s="7"/>
      <c r="C271" s="221"/>
      <c r="D271" s="221"/>
    </row>
    <row r="272" spans="1:4" ht="27.75" customHeight="1" x14ac:dyDescent="0.2">
      <c r="A272" s="7"/>
      <c r="B272" s="7"/>
      <c r="C272" s="221"/>
      <c r="D272" s="221"/>
    </row>
    <row r="273" spans="1:4" ht="27.75" customHeight="1" x14ac:dyDescent="0.2">
      <c r="A273" s="7"/>
      <c r="B273" s="7"/>
      <c r="C273" s="221"/>
      <c r="D273" s="221"/>
    </row>
    <row r="274" spans="1:4" ht="27.75" customHeight="1" x14ac:dyDescent="0.2">
      <c r="A274" s="7"/>
      <c r="B274" s="7"/>
      <c r="C274" s="221"/>
      <c r="D274" s="221"/>
    </row>
    <row r="275" spans="1:4" ht="27.75" customHeight="1" x14ac:dyDescent="0.2">
      <c r="A275" s="7"/>
      <c r="B275" s="7"/>
      <c r="C275" s="221"/>
      <c r="D275" s="221"/>
    </row>
    <row r="276" spans="1:4" ht="27.75" customHeight="1" x14ac:dyDescent="0.2">
      <c r="A276" s="7"/>
      <c r="B276" s="7"/>
      <c r="C276" s="221"/>
      <c r="D276" s="221"/>
    </row>
    <row r="277" spans="1:4" ht="27.75" customHeight="1" x14ac:dyDescent="0.2">
      <c r="A277" s="7"/>
      <c r="B277" s="7"/>
      <c r="C277" s="221"/>
      <c r="D277" s="221"/>
    </row>
    <row r="278" spans="1:4" ht="27.75" customHeight="1" x14ac:dyDescent="0.2">
      <c r="A278" s="7"/>
      <c r="B278" s="7"/>
      <c r="C278" s="221"/>
      <c r="D278" s="221"/>
    </row>
    <row r="279" spans="1:4" ht="27.75" customHeight="1" x14ac:dyDescent="0.2">
      <c r="A279" s="7"/>
      <c r="B279" s="7"/>
      <c r="C279" s="221"/>
      <c r="D279" s="221"/>
    </row>
    <row r="280" spans="1:4" ht="27.75" customHeight="1" x14ac:dyDescent="0.2">
      <c r="A280" s="7"/>
      <c r="B280" s="7"/>
      <c r="C280" s="221"/>
      <c r="D280" s="221"/>
    </row>
    <row r="281" spans="1:4" ht="27.75" customHeight="1" x14ac:dyDescent="0.2">
      <c r="A281" s="7"/>
      <c r="B281" s="7"/>
      <c r="C281" s="221"/>
      <c r="D281" s="221"/>
    </row>
    <row r="282" spans="1:4" ht="27.75" customHeight="1" x14ac:dyDescent="0.2">
      <c r="A282" s="7"/>
      <c r="B282" s="7"/>
      <c r="C282" s="221"/>
      <c r="D282" s="221"/>
    </row>
    <row r="283" spans="1:4" ht="27.75" customHeight="1" x14ac:dyDescent="0.2">
      <c r="A283" s="7"/>
      <c r="B283" s="7"/>
      <c r="C283" s="221"/>
      <c r="D283" s="221"/>
    </row>
    <row r="284" spans="1:4" ht="27.75" customHeight="1" x14ac:dyDescent="0.2">
      <c r="A284" s="7"/>
      <c r="B284" s="7"/>
      <c r="C284" s="221"/>
      <c r="D284" s="221"/>
    </row>
    <row r="285" spans="1:4" ht="27.75" customHeight="1" x14ac:dyDescent="0.2">
      <c r="A285" s="7"/>
      <c r="B285" s="7"/>
      <c r="C285" s="221"/>
      <c r="D285" s="221"/>
    </row>
    <row r="286" spans="1:4" ht="27.75" customHeight="1" x14ac:dyDescent="0.2">
      <c r="A286" s="7"/>
      <c r="B286" s="7"/>
      <c r="C286" s="221"/>
      <c r="D286" s="221"/>
    </row>
    <row r="287" spans="1:4" ht="27.75" customHeight="1" x14ac:dyDescent="0.2">
      <c r="A287" s="7"/>
      <c r="B287" s="7"/>
      <c r="C287" s="221"/>
      <c r="D287" s="221"/>
    </row>
    <row r="288" spans="1:4" ht="27.75" customHeight="1" x14ac:dyDescent="0.2">
      <c r="A288" s="7"/>
      <c r="B288" s="7"/>
      <c r="C288" s="221"/>
      <c r="D288" s="221"/>
    </row>
    <row r="289" spans="1:4" ht="27.75" customHeight="1" x14ac:dyDescent="0.2">
      <c r="A289" s="7"/>
      <c r="B289" s="7"/>
      <c r="C289" s="221"/>
      <c r="D289" s="221"/>
    </row>
    <row r="290" spans="1:4" ht="27.75" customHeight="1" x14ac:dyDescent="0.2">
      <c r="A290" s="7"/>
      <c r="B290" s="7"/>
      <c r="C290" s="221"/>
      <c r="D290" s="221"/>
    </row>
    <row r="291" spans="1:4" ht="27.75" customHeight="1" x14ac:dyDescent="0.2">
      <c r="A291" s="7"/>
      <c r="B291" s="7"/>
      <c r="C291" s="221"/>
      <c r="D291" s="221"/>
    </row>
    <row r="292" spans="1:4" ht="27.75" customHeight="1" x14ac:dyDescent="0.2">
      <c r="A292" s="7"/>
      <c r="B292" s="7"/>
      <c r="C292" s="221"/>
      <c r="D292" s="221"/>
    </row>
    <row r="293" spans="1:4" ht="27.75" customHeight="1" x14ac:dyDescent="0.2">
      <c r="A293" s="7"/>
      <c r="B293" s="7"/>
      <c r="C293" s="221"/>
      <c r="D293" s="221"/>
    </row>
    <row r="294" spans="1:4" ht="27.75" customHeight="1" x14ac:dyDescent="0.2">
      <c r="A294" s="7"/>
      <c r="B294" s="7"/>
      <c r="C294" s="221"/>
      <c r="D294" s="221"/>
    </row>
    <row r="295" spans="1:4" ht="27.75" customHeight="1" x14ac:dyDescent="0.2">
      <c r="A295" s="7"/>
      <c r="B295" s="7"/>
      <c r="C295" s="221"/>
      <c r="D295" s="221"/>
    </row>
    <row r="296" spans="1:4" ht="27.75" customHeight="1" x14ac:dyDescent="0.2">
      <c r="A296" s="7"/>
      <c r="B296" s="7"/>
      <c r="C296" s="221"/>
      <c r="D296" s="221"/>
    </row>
    <row r="297" spans="1:4" ht="27.75" customHeight="1" x14ac:dyDescent="0.2">
      <c r="A297" s="7"/>
      <c r="B297" s="7"/>
      <c r="C297" s="221"/>
      <c r="D297" s="221"/>
    </row>
    <row r="298" spans="1:4" ht="27.75" customHeight="1" x14ac:dyDescent="0.2">
      <c r="A298" s="7"/>
      <c r="B298" s="7"/>
      <c r="C298" s="221"/>
      <c r="D298" s="221"/>
    </row>
    <row r="299" spans="1:4" ht="27.75" customHeight="1" x14ac:dyDescent="0.2">
      <c r="A299" s="7"/>
      <c r="B299" s="7"/>
      <c r="C299" s="221"/>
      <c r="D299" s="221"/>
    </row>
    <row r="300" spans="1:4" ht="27.75" customHeight="1" x14ac:dyDescent="0.2">
      <c r="A300" s="7"/>
      <c r="B300" s="7"/>
      <c r="C300" s="221"/>
      <c r="D300" s="221"/>
    </row>
    <row r="301" spans="1:4" ht="27.75" customHeight="1" x14ac:dyDescent="0.2">
      <c r="A301" s="7"/>
      <c r="B301" s="7"/>
      <c r="C301" s="221"/>
      <c r="D301" s="221"/>
    </row>
    <row r="302" spans="1:4" ht="27.75" customHeight="1" x14ac:dyDescent="0.2">
      <c r="A302" s="7"/>
      <c r="B302" s="7"/>
      <c r="C302" s="221"/>
      <c r="D302" s="221"/>
    </row>
    <row r="303" spans="1:4" ht="27.75" customHeight="1" x14ac:dyDescent="0.2">
      <c r="A303" s="7"/>
      <c r="B303" s="7"/>
      <c r="C303" s="221"/>
      <c r="D303" s="221"/>
    </row>
    <row r="304" spans="1:4" ht="27.75" customHeight="1" x14ac:dyDescent="0.2">
      <c r="A304" s="7"/>
      <c r="B304" s="7"/>
      <c r="C304" s="221"/>
      <c r="D304" s="221"/>
    </row>
    <row r="305" spans="1:4" ht="27.75" customHeight="1" x14ac:dyDescent="0.2">
      <c r="A305" s="7"/>
      <c r="B305" s="7"/>
      <c r="C305" s="221"/>
      <c r="D305" s="221"/>
    </row>
    <row r="306" spans="1:4" ht="27.75" customHeight="1" x14ac:dyDescent="0.2">
      <c r="A306" s="7"/>
      <c r="B306" s="7"/>
      <c r="C306" s="221"/>
      <c r="D306" s="221"/>
    </row>
    <row r="307" spans="1:4" ht="27.75" customHeight="1" x14ac:dyDescent="0.2">
      <c r="A307" s="7"/>
      <c r="B307" s="7"/>
      <c r="C307" s="221"/>
      <c r="D307" s="221"/>
    </row>
    <row r="308" spans="1:4" ht="27.75" customHeight="1" x14ac:dyDescent="0.2">
      <c r="A308" s="7"/>
      <c r="B308" s="7"/>
      <c r="C308" s="221"/>
      <c r="D308" s="221"/>
    </row>
    <row r="309" spans="1:4" ht="27.75" customHeight="1" x14ac:dyDescent="0.2">
      <c r="A309" s="7"/>
      <c r="B309" s="7"/>
      <c r="C309" s="221"/>
      <c r="D309" s="221"/>
    </row>
    <row r="310" spans="1:4" ht="27.75" customHeight="1" x14ac:dyDescent="0.2">
      <c r="A310" s="7"/>
      <c r="B310" s="7"/>
      <c r="C310" s="221"/>
      <c r="D310" s="221"/>
    </row>
    <row r="311" spans="1:4" ht="27.75" customHeight="1" x14ac:dyDescent="0.2">
      <c r="A311" s="7"/>
      <c r="B311" s="7"/>
      <c r="C311" s="221"/>
      <c r="D311" s="221"/>
    </row>
    <row r="312" spans="1:4" ht="27.75" customHeight="1" x14ac:dyDescent="0.2">
      <c r="A312" s="7"/>
      <c r="B312" s="7"/>
      <c r="C312" s="221"/>
      <c r="D312" s="221"/>
    </row>
    <row r="313" spans="1:4" ht="27.75" customHeight="1" x14ac:dyDescent="0.2">
      <c r="A313" s="7"/>
      <c r="B313" s="7"/>
      <c r="C313" s="221"/>
      <c r="D313" s="221"/>
    </row>
    <row r="314" spans="1:4" ht="27.75" customHeight="1" x14ac:dyDescent="0.2">
      <c r="A314" s="7"/>
      <c r="B314" s="7"/>
      <c r="C314" s="221"/>
      <c r="D314" s="221"/>
    </row>
    <row r="315" spans="1:4" ht="27.75" customHeight="1" x14ac:dyDescent="0.2">
      <c r="A315" s="7"/>
      <c r="B315" s="7"/>
      <c r="C315" s="221"/>
      <c r="D315" s="221"/>
    </row>
    <row r="316" spans="1:4" ht="27.75" customHeight="1" x14ac:dyDescent="0.2">
      <c r="A316" s="7"/>
      <c r="B316" s="7"/>
      <c r="C316" s="221"/>
      <c r="D316" s="221"/>
    </row>
    <row r="317" spans="1:4" ht="27.75" customHeight="1" x14ac:dyDescent="0.2">
      <c r="A317" s="7"/>
      <c r="B317" s="7"/>
      <c r="C317" s="221"/>
      <c r="D317" s="221"/>
    </row>
    <row r="318" spans="1:4" ht="27.75" customHeight="1" x14ac:dyDescent="0.2">
      <c r="A318" s="7"/>
      <c r="B318" s="7"/>
      <c r="C318" s="221"/>
      <c r="D318" s="221"/>
    </row>
    <row r="319" spans="1:4" ht="27.75" customHeight="1" x14ac:dyDescent="0.2">
      <c r="A319" s="7"/>
      <c r="B319" s="7"/>
      <c r="C319" s="221"/>
      <c r="D319" s="221"/>
    </row>
    <row r="320" spans="1:4" ht="27.75" customHeight="1" x14ac:dyDescent="0.2">
      <c r="A320" s="7"/>
      <c r="B320" s="7"/>
      <c r="C320" s="221"/>
      <c r="D320" s="221"/>
    </row>
    <row r="321" spans="1:4" ht="27.75" customHeight="1" x14ac:dyDescent="0.2">
      <c r="A321" s="7"/>
      <c r="B321" s="7"/>
      <c r="C321" s="221"/>
      <c r="D321" s="221"/>
    </row>
    <row r="322" spans="1:4" ht="27.75" customHeight="1" x14ac:dyDescent="0.2">
      <c r="A322" s="7"/>
      <c r="B322" s="7"/>
      <c r="C322" s="221"/>
      <c r="D322" s="221"/>
    </row>
    <row r="323" spans="1:4" ht="27.75" customHeight="1" x14ac:dyDescent="0.2">
      <c r="A323" s="7"/>
      <c r="B323" s="7"/>
      <c r="C323" s="221"/>
      <c r="D323" s="221"/>
    </row>
    <row r="324" spans="1:4" ht="27.75" customHeight="1" x14ac:dyDescent="0.2">
      <c r="A324" s="7"/>
      <c r="B324" s="7"/>
      <c r="C324" s="221"/>
      <c r="D324" s="221"/>
    </row>
    <row r="325" spans="1:4" ht="27.75" customHeight="1" x14ac:dyDescent="0.2">
      <c r="A325" s="7"/>
      <c r="B325" s="7"/>
      <c r="C325" s="221"/>
      <c r="D325" s="221"/>
    </row>
    <row r="326" spans="1:4" ht="27.75" customHeight="1" x14ac:dyDescent="0.2">
      <c r="A326" s="7"/>
      <c r="B326" s="7"/>
      <c r="C326" s="221"/>
      <c r="D326" s="221"/>
    </row>
    <row r="327" spans="1:4" ht="27.75" customHeight="1" x14ac:dyDescent="0.2">
      <c r="A327" s="7"/>
      <c r="B327" s="7"/>
      <c r="C327" s="221"/>
      <c r="D327" s="221"/>
    </row>
    <row r="328" spans="1:4" ht="27.75" customHeight="1" x14ac:dyDescent="0.2">
      <c r="A328" s="7"/>
      <c r="B328" s="7"/>
      <c r="C328" s="221"/>
      <c r="D328" s="221"/>
    </row>
    <row r="329" spans="1:4" ht="27.75" customHeight="1" x14ac:dyDescent="0.2">
      <c r="A329" s="7"/>
      <c r="B329" s="7"/>
      <c r="C329" s="221"/>
      <c r="D329" s="221"/>
    </row>
    <row r="330" spans="1:4" ht="27.75" customHeight="1" x14ac:dyDescent="0.2">
      <c r="A330" s="7"/>
      <c r="B330" s="7"/>
      <c r="C330" s="221"/>
      <c r="D330" s="221"/>
    </row>
    <row r="331" spans="1:4" ht="27.75" customHeight="1" x14ac:dyDescent="0.2">
      <c r="A331" s="7"/>
      <c r="B331" s="7"/>
      <c r="C331" s="221"/>
      <c r="D331" s="221"/>
    </row>
    <row r="332" spans="1:4" ht="27.75" customHeight="1" x14ac:dyDescent="0.2">
      <c r="A332" s="7"/>
      <c r="B332" s="7"/>
      <c r="C332" s="221"/>
      <c r="D332" s="221"/>
    </row>
    <row r="333" spans="1:4" ht="27.75" customHeight="1" x14ac:dyDescent="0.2">
      <c r="A333" s="7"/>
      <c r="B333" s="7"/>
      <c r="C333" s="221"/>
      <c r="D333" s="221"/>
    </row>
    <row r="334" spans="1:4" ht="27.75" customHeight="1" x14ac:dyDescent="0.2">
      <c r="A334" s="7"/>
      <c r="B334" s="7"/>
      <c r="C334" s="221"/>
      <c r="D334" s="221"/>
    </row>
    <row r="335" spans="1:4" ht="27.75" customHeight="1" x14ac:dyDescent="0.2">
      <c r="A335" s="7"/>
      <c r="B335" s="7"/>
      <c r="C335" s="221"/>
      <c r="D335" s="221"/>
    </row>
    <row r="336" spans="1:4" ht="27.75" customHeight="1" x14ac:dyDescent="0.2">
      <c r="A336" s="7"/>
      <c r="B336" s="7"/>
      <c r="C336" s="221"/>
      <c r="D336" s="221"/>
    </row>
    <row r="337" spans="1:4" ht="27.75" customHeight="1" x14ac:dyDescent="0.2">
      <c r="A337" s="7"/>
      <c r="B337" s="7"/>
      <c r="C337" s="221"/>
      <c r="D337" s="221"/>
    </row>
    <row r="338" spans="1:4" ht="27.75" customHeight="1" x14ac:dyDescent="0.2">
      <c r="A338" s="7"/>
      <c r="B338" s="7"/>
      <c r="C338" s="221"/>
      <c r="D338" s="221"/>
    </row>
    <row r="339" spans="1:4" ht="27.75" customHeight="1" x14ac:dyDescent="0.2">
      <c r="A339" s="7"/>
      <c r="B339" s="7"/>
      <c r="C339" s="221"/>
      <c r="D339" s="221"/>
    </row>
    <row r="340" spans="1:4" ht="27.75" customHeight="1" x14ac:dyDescent="0.2">
      <c r="A340" s="7"/>
      <c r="B340" s="7"/>
      <c r="C340" s="221"/>
      <c r="D340" s="221"/>
    </row>
    <row r="341" spans="1:4" ht="27.75" customHeight="1" x14ac:dyDescent="0.2">
      <c r="A341" s="7"/>
      <c r="B341" s="7"/>
      <c r="C341" s="221"/>
      <c r="D341" s="221"/>
    </row>
    <row r="342" spans="1:4" ht="27.75" customHeight="1" x14ac:dyDescent="0.2">
      <c r="A342" s="7"/>
      <c r="B342" s="7"/>
      <c r="C342" s="221"/>
      <c r="D342" s="221"/>
    </row>
    <row r="343" spans="1:4" ht="27.75" customHeight="1" x14ac:dyDescent="0.2">
      <c r="A343" s="7"/>
      <c r="B343" s="7"/>
      <c r="C343" s="221"/>
      <c r="D343" s="221"/>
    </row>
    <row r="344" spans="1:4" ht="27.75" customHeight="1" x14ac:dyDescent="0.2">
      <c r="A344" s="7"/>
      <c r="B344" s="7"/>
      <c r="C344" s="221"/>
      <c r="D344" s="221"/>
    </row>
    <row r="345" spans="1:4" ht="27.75" customHeight="1" x14ac:dyDescent="0.2">
      <c r="A345" s="7"/>
      <c r="B345" s="7"/>
      <c r="C345" s="221"/>
      <c r="D345" s="221"/>
    </row>
    <row r="346" spans="1:4" ht="27.75" customHeight="1" x14ac:dyDescent="0.2">
      <c r="A346" s="7"/>
      <c r="B346" s="7"/>
      <c r="C346" s="221"/>
      <c r="D346" s="221"/>
    </row>
    <row r="347" spans="1:4" ht="27.75" customHeight="1" x14ac:dyDescent="0.2">
      <c r="A347" s="7"/>
      <c r="B347" s="7"/>
      <c r="C347" s="221"/>
      <c r="D347" s="221"/>
    </row>
    <row r="348" spans="1:4" ht="27.75" customHeight="1" x14ac:dyDescent="0.2">
      <c r="A348" s="7"/>
      <c r="B348" s="7"/>
      <c r="C348" s="221"/>
      <c r="D348" s="221"/>
    </row>
    <row r="349" spans="1:4" ht="27.75" customHeight="1" x14ac:dyDescent="0.2">
      <c r="A349" s="7"/>
      <c r="B349" s="7"/>
      <c r="C349" s="221"/>
      <c r="D349" s="221"/>
    </row>
    <row r="350" spans="1:4" ht="27.75" customHeight="1" x14ac:dyDescent="0.2">
      <c r="A350" s="7"/>
      <c r="B350" s="7"/>
      <c r="C350" s="221"/>
      <c r="D350" s="221"/>
    </row>
    <row r="351" spans="1:4" ht="27.75" customHeight="1" x14ac:dyDescent="0.2">
      <c r="A351" s="7"/>
      <c r="B351" s="7"/>
      <c r="C351" s="221"/>
      <c r="D351" s="221"/>
    </row>
    <row r="352" spans="1:4" ht="27.75" customHeight="1" x14ac:dyDescent="0.2">
      <c r="A352" s="7"/>
      <c r="B352" s="7"/>
      <c r="C352" s="221"/>
      <c r="D352" s="221"/>
    </row>
    <row r="353" spans="1:4" ht="27.75" customHeight="1" x14ac:dyDescent="0.2">
      <c r="A353" s="7"/>
      <c r="B353" s="7"/>
      <c r="C353" s="221"/>
      <c r="D353" s="221"/>
    </row>
    <row r="354" spans="1:4" ht="27.75" customHeight="1" x14ac:dyDescent="0.2">
      <c r="A354" s="7"/>
      <c r="B354" s="7"/>
      <c r="C354" s="221"/>
      <c r="D354" s="221"/>
    </row>
    <row r="355" spans="1:4" ht="27.75" customHeight="1" x14ac:dyDescent="0.2">
      <c r="A355" s="7"/>
      <c r="B355" s="7"/>
      <c r="C355" s="221"/>
      <c r="D355" s="221"/>
    </row>
    <row r="356" spans="1:4" ht="27.75" customHeight="1" x14ac:dyDescent="0.2">
      <c r="A356" s="7"/>
      <c r="B356" s="7"/>
      <c r="C356" s="221"/>
      <c r="D356" s="221"/>
    </row>
    <row r="357" spans="1:4" ht="27.75" customHeight="1" x14ac:dyDescent="0.2">
      <c r="A357" s="7"/>
      <c r="B357" s="7"/>
      <c r="C357" s="221"/>
      <c r="D357" s="221"/>
    </row>
    <row r="358" spans="1:4" ht="27.75" customHeight="1" x14ac:dyDescent="0.2">
      <c r="A358" s="7"/>
      <c r="B358" s="7"/>
      <c r="C358" s="221"/>
      <c r="D358" s="221"/>
    </row>
    <row r="359" spans="1:4" ht="27.75" customHeight="1" x14ac:dyDescent="0.2">
      <c r="A359" s="7"/>
      <c r="B359" s="7"/>
      <c r="C359" s="221"/>
      <c r="D359" s="221"/>
    </row>
    <row r="360" spans="1:4" ht="27.75" customHeight="1" x14ac:dyDescent="0.2">
      <c r="A360" s="7"/>
      <c r="B360" s="7"/>
      <c r="C360" s="221"/>
      <c r="D360" s="221"/>
    </row>
    <row r="361" spans="1:4" ht="27.75" customHeight="1" x14ac:dyDescent="0.2">
      <c r="A361" s="7"/>
      <c r="B361" s="7"/>
      <c r="C361" s="221"/>
      <c r="D361" s="221"/>
    </row>
    <row r="362" spans="1:4" ht="27.75" customHeight="1" x14ac:dyDescent="0.2">
      <c r="A362" s="7"/>
      <c r="B362" s="7"/>
      <c r="C362" s="221"/>
      <c r="D362" s="221"/>
    </row>
    <row r="363" spans="1:4" ht="27.75" customHeight="1" x14ac:dyDescent="0.2">
      <c r="A363" s="7"/>
      <c r="B363" s="7"/>
      <c r="C363" s="221"/>
      <c r="D363" s="221"/>
    </row>
    <row r="364" spans="1:4" ht="27.75" customHeight="1" x14ac:dyDescent="0.2">
      <c r="A364" s="7"/>
      <c r="B364" s="7"/>
      <c r="C364" s="221"/>
      <c r="D364" s="221"/>
    </row>
    <row r="365" spans="1:4" ht="27.75" customHeight="1" x14ac:dyDescent="0.2">
      <c r="A365" s="7"/>
      <c r="B365" s="7"/>
      <c r="C365" s="221"/>
      <c r="D365" s="221"/>
    </row>
    <row r="366" spans="1:4" ht="27.75" customHeight="1" x14ac:dyDescent="0.2">
      <c r="A366" s="7"/>
      <c r="B366" s="7"/>
      <c r="C366" s="221"/>
      <c r="D366" s="221"/>
    </row>
    <row r="367" spans="1:4" ht="27.75" customHeight="1" x14ac:dyDescent="0.2">
      <c r="A367" s="7"/>
      <c r="B367" s="7"/>
      <c r="C367" s="221"/>
      <c r="D367" s="221"/>
    </row>
    <row r="368" spans="1:4" ht="27.75" customHeight="1" x14ac:dyDescent="0.2">
      <c r="A368" s="7"/>
      <c r="B368" s="7"/>
      <c r="C368" s="221"/>
      <c r="D368" s="221"/>
    </row>
    <row r="369" spans="1:4" ht="27.75" customHeight="1" x14ac:dyDescent="0.2">
      <c r="A369" s="7"/>
      <c r="B369" s="7"/>
      <c r="C369" s="221"/>
      <c r="D369" s="221"/>
    </row>
    <row r="370" spans="1:4" ht="27.75" customHeight="1" x14ac:dyDescent="0.2">
      <c r="A370" s="7"/>
      <c r="B370" s="7"/>
      <c r="C370" s="221"/>
      <c r="D370" s="221"/>
    </row>
    <row r="371" spans="1:4" ht="27.75" customHeight="1" x14ac:dyDescent="0.2">
      <c r="A371" s="7"/>
      <c r="B371" s="7"/>
      <c r="C371" s="221"/>
      <c r="D371" s="221"/>
    </row>
    <row r="372" spans="1:4" ht="27.75" customHeight="1" x14ac:dyDescent="0.2">
      <c r="A372" s="7"/>
      <c r="B372" s="7"/>
      <c r="C372" s="221"/>
      <c r="D372" s="221"/>
    </row>
    <row r="373" spans="1:4" ht="27.75" customHeight="1" x14ac:dyDescent="0.2">
      <c r="A373" s="7"/>
      <c r="B373" s="7"/>
      <c r="C373" s="221"/>
      <c r="D373" s="221"/>
    </row>
    <row r="374" spans="1:4" ht="27.75" customHeight="1" x14ac:dyDescent="0.2">
      <c r="A374" s="7"/>
      <c r="B374" s="7"/>
      <c r="C374" s="221"/>
      <c r="D374" s="221"/>
    </row>
    <row r="375" spans="1:4" ht="27.75" customHeight="1" x14ac:dyDescent="0.2">
      <c r="A375" s="7"/>
      <c r="B375" s="7"/>
      <c r="C375" s="221"/>
      <c r="D375" s="221"/>
    </row>
    <row r="376" spans="1:4" ht="27.75" customHeight="1" x14ac:dyDescent="0.2">
      <c r="A376" s="7"/>
      <c r="B376" s="7"/>
      <c r="C376" s="221"/>
      <c r="D376" s="221"/>
    </row>
    <row r="377" spans="1:4" ht="27.75" customHeight="1" x14ac:dyDescent="0.2">
      <c r="A377" s="7"/>
      <c r="B377" s="7"/>
      <c r="C377" s="221"/>
      <c r="D377" s="221"/>
    </row>
    <row r="378" spans="1:4" ht="27.75" customHeight="1" x14ac:dyDescent="0.2">
      <c r="A378" s="7"/>
      <c r="B378" s="7"/>
      <c r="C378" s="221"/>
      <c r="D378" s="221"/>
    </row>
    <row r="379" spans="1:4" ht="27.75" customHeight="1" x14ac:dyDescent="0.2">
      <c r="A379" s="7"/>
      <c r="B379" s="7"/>
      <c r="C379" s="221"/>
      <c r="D379" s="221"/>
    </row>
    <row r="380" spans="1:4" ht="27.75" customHeight="1" x14ac:dyDescent="0.2">
      <c r="A380" s="7"/>
      <c r="B380" s="7"/>
      <c r="C380" s="221"/>
      <c r="D380" s="221"/>
    </row>
    <row r="381" spans="1:4" ht="27.75" customHeight="1" x14ac:dyDescent="0.2">
      <c r="A381" s="7"/>
      <c r="B381" s="7"/>
      <c r="C381" s="221"/>
      <c r="D381" s="221"/>
    </row>
    <row r="382" spans="1:4" ht="27.75" customHeight="1" x14ac:dyDescent="0.2">
      <c r="A382" s="7"/>
      <c r="B382" s="7"/>
      <c r="C382" s="221"/>
      <c r="D382" s="221"/>
    </row>
    <row r="383" spans="1:4" ht="27.75" customHeight="1" x14ac:dyDescent="0.2">
      <c r="A383" s="7"/>
      <c r="B383" s="7"/>
      <c r="C383" s="221"/>
      <c r="D383" s="221"/>
    </row>
    <row r="384" spans="1:4" ht="27.75" customHeight="1" x14ac:dyDescent="0.2">
      <c r="A384" s="7"/>
      <c r="B384" s="7"/>
      <c r="C384" s="221"/>
      <c r="D384" s="221"/>
    </row>
    <row r="385" spans="1:4" ht="27.75" customHeight="1" x14ac:dyDescent="0.2">
      <c r="A385" s="7"/>
      <c r="B385" s="7"/>
      <c r="C385" s="221"/>
      <c r="D385" s="221"/>
    </row>
    <row r="386" spans="1:4" ht="27.75" customHeight="1" x14ac:dyDescent="0.2">
      <c r="A386" s="7"/>
      <c r="B386" s="7"/>
      <c r="C386" s="221"/>
      <c r="D386" s="221"/>
    </row>
    <row r="387" spans="1:4" ht="27.75" customHeight="1" x14ac:dyDescent="0.2">
      <c r="A387" s="7"/>
      <c r="B387" s="7"/>
      <c r="C387" s="221"/>
      <c r="D387" s="221"/>
    </row>
    <row r="388" spans="1:4" ht="27.75" customHeight="1" x14ac:dyDescent="0.2">
      <c r="A388" s="7"/>
      <c r="B388" s="7"/>
      <c r="C388" s="221"/>
      <c r="D388" s="221"/>
    </row>
    <row r="389" spans="1:4" ht="27.75" customHeight="1" x14ac:dyDescent="0.2">
      <c r="A389" s="7"/>
      <c r="B389" s="7"/>
      <c r="C389" s="221"/>
      <c r="D389" s="221"/>
    </row>
    <row r="390" spans="1:4" ht="27.75" customHeight="1" x14ac:dyDescent="0.2">
      <c r="A390" s="7"/>
      <c r="B390" s="7"/>
      <c r="C390" s="221"/>
      <c r="D390" s="221"/>
    </row>
    <row r="391" spans="1:4" ht="27.75" customHeight="1" x14ac:dyDescent="0.2">
      <c r="A391" s="7"/>
      <c r="B391" s="7"/>
      <c r="C391" s="221"/>
      <c r="D391" s="221"/>
    </row>
    <row r="392" spans="1:4" ht="27.75" customHeight="1" x14ac:dyDescent="0.2">
      <c r="A392" s="7"/>
      <c r="B392" s="7"/>
      <c r="C392" s="221"/>
      <c r="D392" s="221"/>
    </row>
    <row r="393" spans="1:4" ht="27.75" customHeight="1" x14ac:dyDescent="0.2">
      <c r="A393" s="7"/>
      <c r="B393" s="7"/>
      <c r="C393" s="221"/>
      <c r="D393" s="221"/>
    </row>
    <row r="394" spans="1:4" ht="27.75" customHeight="1" x14ac:dyDescent="0.2">
      <c r="A394" s="7"/>
      <c r="B394" s="7"/>
      <c r="C394" s="221"/>
      <c r="D394" s="221"/>
    </row>
    <row r="395" spans="1:4" ht="27.75" customHeight="1" x14ac:dyDescent="0.2">
      <c r="A395" s="7"/>
      <c r="B395" s="7"/>
      <c r="C395" s="221"/>
      <c r="D395" s="221"/>
    </row>
    <row r="396" spans="1:4" ht="27.75" customHeight="1" x14ac:dyDescent="0.2">
      <c r="A396" s="7"/>
      <c r="B396" s="7"/>
      <c r="C396" s="221"/>
      <c r="D396" s="221"/>
    </row>
    <row r="397" spans="1:4" ht="27.75" customHeight="1" x14ac:dyDescent="0.2">
      <c r="A397" s="7"/>
      <c r="B397" s="7"/>
      <c r="C397" s="221"/>
      <c r="D397" s="221"/>
    </row>
    <row r="398" spans="1:4" ht="27.75" customHeight="1" x14ac:dyDescent="0.2">
      <c r="A398" s="7"/>
      <c r="B398" s="7"/>
      <c r="C398" s="221"/>
      <c r="D398" s="221"/>
    </row>
    <row r="399" spans="1:4" ht="27.75" customHeight="1" x14ac:dyDescent="0.2">
      <c r="A399" s="7"/>
      <c r="B399" s="7"/>
      <c r="C399" s="221"/>
      <c r="D399" s="221"/>
    </row>
    <row r="400" spans="1:4" ht="27.75" customHeight="1" x14ac:dyDescent="0.2">
      <c r="A400" s="7"/>
      <c r="B400" s="7"/>
      <c r="C400" s="221"/>
      <c r="D400" s="221"/>
    </row>
    <row r="401" spans="1:4" ht="27.75" customHeight="1" x14ac:dyDescent="0.2">
      <c r="A401" s="7"/>
      <c r="B401" s="7"/>
      <c r="C401" s="221"/>
      <c r="D401" s="221"/>
    </row>
    <row r="402" spans="1:4" ht="27.75" customHeight="1" x14ac:dyDescent="0.2">
      <c r="A402" s="7"/>
      <c r="B402" s="7"/>
      <c r="C402" s="221"/>
      <c r="D402" s="221"/>
    </row>
    <row r="403" spans="1:4" ht="27.75" customHeight="1" x14ac:dyDescent="0.2">
      <c r="A403" s="7"/>
      <c r="B403" s="7"/>
      <c r="C403" s="221"/>
      <c r="D403" s="221"/>
    </row>
    <row r="404" spans="1:4" ht="27.75" customHeight="1" x14ac:dyDescent="0.2">
      <c r="A404" s="7"/>
      <c r="B404" s="7"/>
      <c r="C404" s="221"/>
      <c r="D404" s="221"/>
    </row>
    <row r="405" spans="1:4" ht="27.75" customHeight="1" x14ac:dyDescent="0.2">
      <c r="A405" s="7"/>
      <c r="B405" s="7"/>
      <c r="C405" s="221"/>
      <c r="D405" s="221"/>
    </row>
    <row r="406" spans="1:4" ht="27.75" customHeight="1" x14ac:dyDescent="0.2">
      <c r="A406" s="7"/>
      <c r="B406" s="7"/>
      <c r="C406" s="221"/>
      <c r="D406" s="221"/>
    </row>
    <row r="407" spans="1:4" ht="27.75" customHeight="1" x14ac:dyDescent="0.2">
      <c r="A407" s="7"/>
      <c r="B407" s="7"/>
      <c r="C407" s="221"/>
      <c r="D407" s="221"/>
    </row>
    <row r="408" spans="1:4" ht="27.75" customHeight="1" x14ac:dyDescent="0.2">
      <c r="A408" s="7"/>
      <c r="B408" s="7"/>
      <c r="C408" s="221"/>
      <c r="D408" s="221"/>
    </row>
    <row r="409" spans="1:4" ht="27.75" customHeight="1" x14ac:dyDescent="0.2">
      <c r="A409" s="7"/>
      <c r="B409" s="7"/>
      <c r="C409" s="221"/>
      <c r="D409" s="221"/>
    </row>
    <row r="410" spans="1:4" ht="27.75" customHeight="1" x14ac:dyDescent="0.2">
      <c r="A410" s="7"/>
      <c r="B410" s="7"/>
      <c r="C410" s="221"/>
      <c r="D410" s="221"/>
    </row>
    <row r="411" spans="1:4" ht="27.75" customHeight="1" x14ac:dyDescent="0.2">
      <c r="A411" s="7"/>
      <c r="B411" s="7"/>
      <c r="C411" s="221"/>
      <c r="D411" s="221"/>
    </row>
    <row r="412" spans="1:4" ht="27.75" customHeight="1" x14ac:dyDescent="0.2">
      <c r="A412" s="7"/>
      <c r="B412" s="7"/>
      <c r="C412" s="221"/>
      <c r="D412" s="221"/>
    </row>
    <row r="413" spans="1:4" ht="27.75" customHeight="1" x14ac:dyDescent="0.2">
      <c r="A413" s="7"/>
      <c r="B413" s="7"/>
      <c r="C413" s="221"/>
      <c r="D413" s="221"/>
    </row>
    <row r="414" spans="1:4" ht="27.75" customHeight="1" x14ac:dyDescent="0.2">
      <c r="A414" s="7"/>
      <c r="B414" s="7"/>
      <c r="C414" s="221"/>
      <c r="D414" s="221"/>
    </row>
    <row r="415" spans="1:4" ht="27.75" customHeight="1" x14ac:dyDescent="0.2">
      <c r="A415" s="7"/>
      <c r="B415" s="7"/>
      <c r="C415" s="221"/>
      <c r="D415" s="221"/>
    </row>
    <row r="416" spans="1:4" ht="27.75" customHeight="1" x14ac:dyDescent="0.2">
      <c r="A416" s="7"/>
      <c r="B416" s="7"/>
      <c r="C416" s="221"/>
      <c r="D416" s="221"/>
    </row>
    <row r="417" spans="1:4" ht="27.75" customHeight="1" x14ac:dyDescent="0.2">
      <c r="A417" s="7"/>
      <c r="B417" s="7"/>
      <c r="C417" s="221"/>
      <c r="D417" s="221"/>
    </row>
    <row r="418" spans="1:4" ht="27.75" customHeight="1" x14ac:dyDescent="0.2">
      <c r="A418" s="7"/>
      <c r="B418" s="7"/>
      <c r="C418" s="221"/>
      <c r="D418" s="221"/>
    </row>
    <row r="419" spans="1:4" ht="27.75" customHeight="1" x14ac:dyDescent="0.2">
      <c r="A419" s="7"/>
      <c r="B419" s="7"/>
      <c r="C419" s="221"/>
      <c r="D419" s="221"/>
    </row>
    <row r="420" spans="1:4" ht="27.75" customHeight="1" x14ac:dyDescent="0.2">
      <c r="A420" s="7"/>
      <c r="B420" s="7"/>
      <c r="C420" s="221"/>
      <c r="D420" s="221"/>
    </row>
    <row r="421" spans="1:4" ht="27.75" customHeight="1" x14ac:dyDescent="0.2">
      <c r="A421" s="7"/>
      <c r="B421" s="7"/>
      <c r="C421" s="221"/>
      <c r="D421" s="221"/>
    </row>
    <row r="422" spans="1:4" ht="27.75" customHeight="1" x14ac:dyDescent="0.2">
      <c r="A422" s="7"/>
      <c r="B422" s="7"/>
      <c r="C422" s="221"/>
      <c r="D422" s="221"/>
    </row>
    <row r="423" spans="1:4" ht="27.75" customHeight="1" x14ac:dyDescent="0.2">
      <c r="A423" s="7"/>
      <c r="B423" s="7"/>
      <c r="C423" s="221"/>
      <c r="D423" s="221"/>
    </row>
    <row r="424" spans="1:4" ht="27.75" customHeight="1" x14ac:dyDescent="0.2">
      <c r="A424" s="7"/>
      <c r="B424" s="7"/>
      <c r="C424" s="221"/>
      <c r="D424" s="221"/>
    </row>
    <row r="425" spans="1:4" ht="27.75" customHeight="1" x14ac:dyDescent="0.2">
      <c r="A425" s="7"/>
      <c r="B425" s="7"/>
      <c r="C425" s="221"/>
      <c r="D425" s="221"/>
    </row>
    <row r="426" spans="1:4" ht="27.75" customHeight="1" x14ac:dyDescent="0.2">
      <c r="A426" s="7"/>
      <c r="B426" s="7"/>
      <c r="C426" s="221"/>
      <c r="D426" s="221"/>
    </row>
    <row r="427" spans="1:4" ht="27.75" customHeight="1" x14ac:dyDescent="0.2">
      <c r="A427" s="7"/>
      <c r="B427" s="7"/>
      <c r="C427" s="221"/>
      <c r="D427" s="221"/>
    </row>
    <row r="428" spans="1:4" ht="27.75" customHeight="1" x14ac:dyDescent="0.2">
      <c r="A428" s="7"/>
      <c r="B428" s="7"/>
      <c r="C428" s="221"/>
      <c r="D428" s="221"/>
    </row>
    <row r="429" spans="1:4" ht="27.75" customHeight="1" x14ac:dyDescent="0.2">
      <c r="A429" s="7"/>
      <c r="B429" s="7"/>
      <c r="C429" s="221"/>
      <c r="D429" s="221"/>
    </row>
    <row r="430" spans="1:4" ht="27.75" customHeight="1" x14ac:dyDescent="0.2">
      <c r="A430" s="7"/>
      <c r="B430" s="7"/>
      <c r="C430" s="221"/>
      <c r="D430" s="221"/>
    </row>
    <row r="431" spans="1:4" ht="27.75" customHeight="1" x14ac:dyDescent="0.2">
      <c r="A431" s="7"/>
      <c r="B431" s="7"/>
      <c r="C431" s="221"/>
      <c r="D431" s="221"/>
    </row>
    <row r="432" spans="1:4" ht="27.75" customHeight="1" x14ac:dyDescent="0.2">
      <c r="A432" s="7"/>
      <c r="B432" s="7"/>
      <c r="C432" s="221"/>
      <c r="D432" s="221"/>
    </row>
    <row r="433" spans="1:4" ht="27.75" customHeight="1" x14ac:dyDescent="0.2">
      <c r="A433" s="7"/>
      <c r="B433" s="7"/>
      <c r="C433" s="221"/>
      <c r="D433" s="221"/>
    </row>
    <row r="434" spans="1:4" ht="27.75" customHeight="1" x14ac:dyDescent="0.2">
      <c r="A434" s="7"/>
      <c r="B434" s="7"/>
      <c r="C434" s="221"/>
      <c r="D434" s="221"/>
    </row>
    <row r="435" spans="1:4" ht="27.75" customHeight="1" x14ac:dyDescent="0.2">
      <c r="A435" s="7"/>
      <c r="B435" s="7"/>
      <c r="C435" s="221"/>
      <c r="D435" s="221"/>
    </row>
    <row r="436" spans="1:4" ht="27.75" customHeight="1" x14ac:dyDescent="0.2">
      <c r="A436" s="7"/>
      <c r="B436" s="7"/>
      <c r="C436" s="221"/>
      <c r="D436" s="221"/>
    </row>
    <row r="437" spans="1:4" ht="27.75" customHeight="1" x14ac:dyDescent="0.2">
      <c r="A437" s="7"/>
      <c r="B437" s="7"/>
      <c r="C437" s="221"/>
      <c r="D437" s="221"/>
    </row>
    <row r="438" spans="1:4" ht="27.75" customHeight="1" x14ac:dyDescent="0.2">
      <c r="A438" s="7"/>
      <c r="B438" s="7"/>
      <c r="C438" s="221"/>
      <c r="D438" s="221"/>
    </row>
    <row r="439" spans="1:4" ht="27.75" customHeight="1" x14ac:dyDescent="0.2">
      <c r="A439" s="7"/>
      <c r="B439" s="7"/>
      <c r="C439" s="221"/>
      <c r="D439" s="221"/>
    </row>
    <row r="440" spans="1:4" ht="27.75" customHeight="1" x14ac:dyDescent="0.2">
      <c r="A440" s="7"/>
      <c r="B440" s="7"/>
      <c r="C440" s="221"/>
      <c r="D440" s="221"/>
    </row>
    <row r="441" spans="1:4" ht="27.75" customHeight="1" x14ac:dyDescent="0.2">
      <c r="A441" s="7"/>
      <c r="B441" s="7"/>
      <c r="C441" s="221"/>
      <c r="D441" s="221"/>
    </row>
    <row r="442" spans="1:4" ht="27.75" customHeight="1" x14ac:dyDescent="0.2">
      <c r="A442" s="7"/>
      <c r="B442" s="7"/>
      <c r="C442" s="221"/>
      <c r="D442" s="221"/>
    </row>
    <row r="443" spans="1:4" ht="27.75" customHeight="1" x14ac:dyDescent="0.2">
      <c r="A443" s="7"/>
      <c r="B443" s="7"/>
      <c r="C443" s="221"/>
      <c r="D443" s="221"/>
    </row>
    <row r="444" spans="1:4" ht="27.75" customHeight="1" x14ac:dyDescent="0.2">
      <c r="A444" s="7"/>
      <c r="B444" s="7"/>
      <c r="C444" s="221"/>
      <c r="D444" s="221"/>
    </row>
    <row r="445" spans="1:4" ht="27.75" customHeight="1" x14ac:dyDescent="0.2">
      <c r="A445" s="7"/>
      <c r="B445" s="7"/>
      <c r="C445" s="221"/>
      <c r="D445" s="221"/>
    </row>
    <row r="446" spans="1:4" ht="27.75" customHeight="1" x14ac:dyDescent="0.2">
      <c r="A446" s="7"/>
      <c r="B446" s="7"/>
      <c r="C446" s="221"/>
      <c r="D446" s="221"/>
    </row>
    <row r="447" spans="1:4" ht="27.75" customHeight="1" x14ac:dyDescent="0.2">
      <c r="A447" s="7"/>
      <c r="B447" s="7"/>
      <c r="C447" s="221"/>
      <c r="D447" s="221"/>
    </row>
    <row r="448" spans="1:4" ht="27.75" customHeight="1" x14ac:dyDescent="0.2">
      <c r="A448" s="7"/>
      <c r="B448" s="7"/>
      <c r="C448" s="221"/>
      <c r="D448" s="221"/>
    </row>
    <row r="449" spans="1:4" ht="27.75" customHeight="1" x14ac:dyDescent="0.2">
      <c r="A449" s="7"/>
      <c r="B449" s="7"/>
      <c r="C449" s="221"/>
      <c r="D449" s="221"/>
    </row>
    <row r="450" spans="1:4" ht="27.75" customHeight="1" x14ac:dyDescent="0.2">
      <c r="A450" s="7"/>
      <c r="B450" s="7"/>
      <c r="C450" s="221"/>
      <c r="D450" s="221"/>
    </row>
    <row r="451" spans="1:4" ht="27.75" customHeight="1" x14ac:dyDescent="0.2">
      <c r="A451" s="7"/>
      <c r="B451" s="7"/>
      <c r="C451" s="221"/>
      <c r="D451" s="221"/>
    </row>
    <row r="452" spans="1:4" ht="27.75" customHeight="1" x14ac:dyDescent="0.2">
      <c r="A452" s="7"/>
      <c r="B452" s="7"/>
      <c r="C452" s="221"/>
      <c r="D452" s="221"/>
    </row>
    <row r="453" spans="1:4" ht="27.75" customHeight="1" x14ac:dyDescent="0.2">
      <c r="A453" s="7"/>
      <c r="B453" s="7"/>
      <c r="C453" s="221"/>
      <c r="D453" s="221"/>
    </row>
    <row r="454" spans="1:4" ht="27.75" customHeight="1" x14ac:dyDescent="0.2">
      <c r="A454" s="7"/>
      <c r="B454" s="7"/>
      <c r="C454" s="221"/>
      <c r="D454" s="221"/>
    </row>
    <row r="455" spans="1:4" ht="27.75" customHeight="1" x14ac:dyDescent="0.2">
      <c r="A455" s="7"/>
      <c r="B455" s="7"/>
      <c r="C455" s="221"/>
      <c r="D455" s="221"/>
    </row>
    <row r="456" spans="1:4" ht="27.75" customHeight="1" x14ac:dyDescent="0.2">
      <c r="A456" s="7"/>
      <c r="B456" s="7"/>
      <c r="C456" s="221"/>
      <c r="D456" s="221"/>
    </row>
    <row r="457" spans="1:4" ht="27.75" customHeight="1" x14ac:dyDescent="0.2">
      <c r="A457" s="7"/>
      <c r="B457" s="7"/>
      <c r="C457" s="221"/>
      <c r="D457" s="221"/>
    </row>
    <row r="458" spans="1:4" ht="27.75" customHeight="1" x14ac:dyDescent="0.2">
      <c r="A458" s="7"/>
      <c r="B458" s="7"/>
      <c r="C458" s="221"/>
      <c r="D458" s="221"/>
    </row>
    <row r="459" spans="1:4" ht="27.75" customHeight="1" x14ac:dyDescent="0.2">
      <c r="A459" s="7"/>
      <c r="B459" s="7"/>
      <c r="C459" s="221"/>
      <c r="D459" s="221"/>
    </row>
    <row r="460" spans="1:4" ht="27.75" customHeight="1" x14ac:dyDescent="0.2">
      <c r="A460" s="7"/>
      <c r="B460" s="7"/>
      <c r="C460" s="221"/>
      <c r="D460" s="221"/>
    </row>
    <row r="461" spans="1:4" ht="27.75" customHeight="1" x14ac:dyDescent="0.2">
      <c r="A461" s="7"/>
      <c r="B461" s="7"/>
      <c r="C461" s="221"/>
      <c r="D461" s="221"/>
    </row>
    <row r="462" spans="1:4" ht="27.75" customHeight="1" x14ac:dyDescent="0.2">
      <c r="A462" s="7"/>
      <c r="B462" s="7"/>
      <c r="C462" s="221"/>
      <c r="D462" s="221"/>
    </row>
    <row r="463" spans="1:4" ht="27.75" customHeight="1" x14ac:dyDescent="0.2">
      <c r="A463" s="7"/>
      <c r="B463" s="7"/>
      <c r="C463" s="221"/>
      <c r="D463" s="221"/>
    </row>
    <row r="464" spans="1:4" ht="27.75" customHeight="1" x14ac:dyDescent="0.2">
      <c r="A464" s="7"/>
      <c r="B464" s="7"/>
      <c r="C464" s="221"/>
      <c r="D464" s="221"/>
    </row>
    <row r="465" spans="1:4" ht="27.75" customHeight="1" x14ac:dyDescent="0.2">
      <c r="A465" s="7"/>
      <c r="B465" s="7"/>
      <c r="C465" s="221"/>
      <c r="D465" s="221"/>
    </row>
    <row r="466" spans="1:4" ht="27.75" customHeight="1" x14ac:dyDescent="0.2">
      <c r="A466" s="7"/>
      <c r="B466" s="7"/>
      <c r="C466" s="221"/>
      <c r="D466" s="221"/>
    </row>
    <row r="467" spans="1:4" ht="27.75" customHeight="1" x14ac:dyDescent="0.2">
      <c r="A467" s="7"/>
      <c r="B467" s="7"/>
      <c r="C467" s="221"/>
      <c r="D467" s="221"/>
    </row>
    <row r="468" spans="1:4" ht="27.75" customHeight="1" x14ac:dyDescent="0.2">
      <c r="A468" s="7"/>
      <c r="B468" s="7"/>
      <c r="C468" s="221"/>
      <c r="D468" s="221"/>
    </row>
    <row r="469" spans="1:4" ht="27.75" customHeight="1" x14ac:dyDescent="0.2">
      <c r="A469" s="7"/>
      <c r="B469" s="7"/>
      <c r="C469" s="221"/>
      <c r="D469" s="221"/>
    </row>
    <row r="470" spans="1:4" ht="27.75" customHeight="1" x14ac:dyDescent="0.2">
      <c r="A470" s="7"/>
      <c r="B470" s="7"/>
      <c r="C470" s="221"/>
      <c r="D470" s="221"/>
    </row>
    <row r="471" spans="1:4" ht="27.75" customHeight="1" x14ac:dyDescent="0.2">
      <c r="A471" s="7"/>
      <c r="B471" s="7"/>
      <c r="C471" s="221"/>
      <c r="D471" s="221"/>
    </row>
    <row r="472" spans="1:4" ht="27.75" customHeight="1" x14ac:dyDescent="0.2">
      <c r="A472" s="7"/>
      <c r="B472" s="7"/>
      <c r="C472" s="221"/>
      <c r="D472" s="221"/>
    </row>
    <row r="473" spans="1:4" ht="27.75" customHeight="1" x14ac:dyDescent="0.2">
      <c r="A473" s="7"/>
      <c r="B473" s="7"/>
      <c r="C473" s="221"/>
      <c r="D473" s="221"/>
    </row>
    <row r="474" spans="1:4" ht="27.75" customHeight="1" x14ac:dyDescent="0.2">
      <c r="A474" s="7"/>
      <c r="B474" s="7"/>
      <c r="C474" s="221"/>
      <c r="D474" s="221"/>
    </row>
    <row r="475" spans="1:4" ht="27.75" customHeight="1" x14ac:dyDescent="0.2">
      <c r="A475" s="7"/>
      <c r="B475" s="7"/>
      <c r="C475" s="221"/>
      <c r="D475" s="221"/>
    </row>
    <row r="476" spans="1:4" ht="27.75" customHeight="1" x14ac:dyDescent="0.2">
      <c r="A476" s="7"/>
      <c r="B476" s="7"/>
      <c r="C476" s="221"/>
      <c r="D476" s="221"/>
    </row>
    <row r="477" spans="1:4" ht="27.75" customHeight="1" x14ac:dyDescent="0.2">
      <c r="A477" s="7"/>
      <c r="B477" s="7"/>
      <c r="C477" s="221"/>
      <c r="D477" s="221"/>
    </row>
    <row r="478" spans="1:4" ht="27.75" customHeight="1" x14ac:dyDescent="0.2">
      <c r="A478" s="7"/>
      <c r="B478" s="7"/>
      <c r="C478" s="221"/>
      <c r="D478" s="221"/>
    </row>
    <row r="479" spans="1:4" ht="27.75" customHeight="1" x14ac:dyDescent="0.2">
      <c r="A479" s="7"/>
      <c r="B479" s="7"/>
      <c r="C479" s="221"/>
      <c r="D479" s="221"/>
    </row>
    <row r="480" spans="1:4" ht="27.75" customHeight="1" x14ac:dyDescent="0.2">
      <c r="A480" s="7"/>
      <c r="B480" s="7"/>
      <c r="C480" s="221"/>
      <c r="D480" s="221"/>
    </row>
    <row r="481" spans="1:4" ht="27.75" customHeight="1" x14ac:dyDescent="0.2">
      <c r="A481" s="7"/>
      <c r="B481" s="7"/>
      <c r="C481" s="221"/>
      <c r="D481" s="221"/>
    </row>
    <row r="482" spans="1:4" ht="27.75" customHeight="1" x14ac:dyDescent="0.2">
      <c r="A482" s="7"/>
      <c r="B482" s="7"/>
      <c r="C482" s="221"/>
      <c r="D482" s="221"/>
    </row>
    <row r="483" spans="1:4" ht="27.75" customHeight="1" x14ac:dyDescent="0.2">
      <c r="A483" s="7"/>
      <c r="B483" s="7"/>
      <c r="C483" s="221"/>
      <c r="D483" s="221"/>
    </row>
    <row r="484" spans="1:4" ht="27.75" customHeight="1" x14ac:dyDescent="0.2">
      <c r="A484" s="7"/>
      <c r="B484" s="7"/>
      <c r="C484" s="221"/>
      <c r="D484" s="221"/>
    </row>
    <row r="485" spans="1:4" ht="27.75" customHeight="1" x14ac:dyDescent="0.2">
      <c r="A485" s="7"/>
      <c r="B485" s="7"/>
      <c r="C485" s="221"/>
      <c r="D485" s="221"/>
    </row>
    <row r="486" spans="1:4" ht="27.75" customHeight="1" x14ac:dyDescent="0.2">
      <c r="A486" s="7"/>
      <c r="B486" s="7"/>
      <c r="C486" s="221"/>
      <c r="D486" s="221"/>
    </row>
    <row r="487" spans="1:4" ht="27.75" customHeight="1" x14ac:dyDescent="0.2">
      <c r="A487" s="7"/>
      <c r="B487" s="7"/>
      <c r="C487" s="221"/>
      <c r="D487" s="221"/>
    </row>
    <row r="488" spans="1:4" ht="27.75" customHeight="1" x14ac:dyDescent="0.2">
      <c r="A488" s="7"/>
      <c r="B488" s="7"/>
      <c r="C488" s="221"/>
      <c r="D488" s="221"/>
    </row>
    <row r="489" spans="1:4" ht="27.75" customHeight="1" x14ac:dyDescent="0.2">
      <c r="A489" s="7"/>
      <c r="B489" s="7"/>
      <c r="C489" s="221"/>
      <c r="D489" s="221"/>
    </row>
    <row r="490" spans="1:4" ht="27.75" customHeight="1" x14ac:dyDescent="0.2">
      <c r="A490" s="7"/>
      <c r="B490" s="7"/>
      <c r="C490" s="221"/>
      <c r="D490" s="221"/>
    </row>
    <row r="491" spans="1:4" ht="27.75" customHeight="1" x14ac:dyDescent="0.2">
      <c r="A491" s="7"/>
      <c r="B491" s="7"/>
      <c r="C491" s="221"/>
      <c r="D491" s="221"/>
    </row>
    <row r="492" spans="1:4" ht="27.75" customHeight="1" x14ac:dyDescent="0.2">
      <c r="A492" s="7"/>
      <c r="B492" s="7"/>
      <c r="C492" s="221"/>
      <c r="D492" s="221"/>
    </row>
    <row r="493" spans="1:4" ht="27.75" customHeight="1" x14ac:dyDescent="0.2">
      <c r="A493" s="7"/>
      <c r="B493" s="7"/>
      <c r="C493" s="221"/>
      <c r="D493" s="221"/>
    </row>
    <row r="494" spans="1:4" ht="27.75" customHeight="1" x14ac:dyDescent="0.2">
      <c r="A494" s="7"/>
      <c r="B494" s="7"/>
      <c r="C494" s="221"/>
      <c r="D494" s="221"/>
    </row>
    <row r="495" spans="1:4" ht="27.75" customHeight="1" x14ac:dyDescent="0.2">
      <c r="A495" s="7"/>
      <c r="B495" s="7"/>
      <c r="C495" s="221"/>
      <c r="D495" s="221"/>
    </row>
    <row r="496" spans="1:4" ht="27.75" customHeight="1" x14ac:dyDescent="0.2">
      <c r="A496" s="7"/>
      <c r="B496" s="7"/>
      <c r="C496" s="221"/>
      <c r="D496" s="221"/>
    </row>
    <row r="497" spans="1:4" ht="27.75" customHeight="1" x14ac:dyDescent="0.2">
      <c r="A497" s="7"/>
      <c r="B497" s="7"/>
      <c r="C497" s="221"/>
      <c r="D497" s="221"/>
    </row>
    <row r="498" spans="1:4" ht="27.75" customHeight="1" x14ac:dyDescent="0.2">
      <c r="A498" s="7"/>
      <c r="B498" s="7"/>
      <c r="C498" s="221"/>
      <c r="D498" s="221"/>
    </row>
    <row r="499" spans="1:4" ht="27.75" customHeight="1" x14ac:dyDescent="0.2">
      <c r="A499" s="7"/>
      <c r="B499" s="7"/>
      <c r="C499" s="221"/>
      <c r="D499" s="221"/>
    </row>
    <row r="500" spans="1:4" ht="27.75" customHeight="1" x14ac:dyDescent="0.2">
      <c r="A500" s="7"/>
      <c r="B500" s="7"/>
      <c r="C500" s="221"/>
      <c r="D500" s="221"/>
    </row>
    <row r="501" spans="1:4" ht="27.75" customHeight="1" x14ac:dyDescent="0.2">
      <c r="A501" s="7"/>
      <c r="B501" s="7"/>
      <c r="C501" s="221"/>
      <c r="D501" s="221"/>
    </row>
    <row r="502" spans="1:4" ht="27.75" customHeight="1" x14ac:dyDescent="0.2">
      <c r="A502" s="7"/>
      <c r="B502" s="7"/>
      <c r="C502" s="221"/>
      <c r="D502" s="221"/>
    </row>
    <row r="503" spans="1:4" ht="27.75" customHeight="1" x14ac:dyDescent="0.2">
      <c r="A503" s="7"/>
      <c r="B503" s="7"/>
      <c r="C503" s="221"/>
      <c r="D503" s="221"/>
    </row>
    <row r="504" spans="1:4" ht="27.75" customHeight="1" x14ac:dyDescent="0.2">
      <c r="A504" s="7"/>
      <c r="B504" s="7"/>
      <c r="C504" s="221"/>
      <c r="D504" s="22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conditionalFormatting sqref="B4:B458">
    <cfRule type="duplicateValues" dxfId="4" priority="2"/>
  </conditionalFormatting>
  <conditionalFormatting sqref="B459:B504">
    <cfRule type="duplicateValues" dxfId="3" priority="1"/>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703125" defaultRowHeight="12.75" x14ac:dyDescent="0.2"/>
  <cols>
    <col min="1" max="1" width="13.7109375" style="176" customWidth="1"/>
    <col min="2" max="2" width="37.42578125" style="176" bestFit="1" customWidth="1"/>
    <col min="3" max="3" width="19" style="177" customWidth="1"/>
    <col min="4" max="4" width="5.28515625" style="176" bestFit="1" customWidth="1"/>
    <col min="5" max="5" width="4.7109375" style="176" customWidth="1"/>
    <col min="6" max="6" width="29.28515625" style="176" bestFit="1" customWidth="1"/>
    <col min="7" max="7" width="11.5703125" style="176"/>
    <col min="8" max="8" width="64.5703125" style="176" bestFit="1" customWidth="1"/>
    <col min="9" max="16384" width="11.5703125" style="176"/>
  </cols>
  <sheetData>
    <row r="1" spans="1:8" ht="26.25" customHeight="1" x14ac:dyDescent="0.35">
      <c r="A1" s="187" t="s">
        <v>25</v>
      </c>
      <c r="H1" s="178"/>
    </row>
    <row r="2" spans="1:8" ht="12.75" customHeight="1" x14ac:dyDescent="0.2">
      <c r="A2" s="179"/>
    </row>
    <row r="3" spans="1:8" ht="12.75" customHeight="1" x14ac:dyDescent="0.2">
      <c r="A3" s="179"/>
    </row>
    <row r="4" spans="1:8" ht="12.75" customHeight="1" x14ac:dyDescent="0.2">
      <c r="A4" s="179"/>
    </row>
    <row r="5" spans="1:8" ht="12.75" customHeight="1" x14ac:dyDescent="0.2">
      <c r="A5" s="179"/>
    </row>
    <row r="6" spans="1:8" ht="12.75" customHeight="1" x14ac:dyDescent="0.2">
      <c r="A6" s="179"/>
    </row>
    <row r="7" spans="1:8" ht="12.75" customHeight="1" x14ac:dyDescent="0.2">
      <c r="A7" s="179"/>
    </row>
    <row r="8" spans="1:8" ht="12.75" customHeight="1" x14ac:dyDescent="0.2">
      <c r="A8" s="179"/>
    </row>
    <row r="9" spans="1:8" ht="12.75" customHeight="1" x14ac:dyDescent="0.2">
      <c r="A9" s="179"/>
    </row>
    <row r="10" spans="1:8" ht="12.75" customHeight="1" x14ac:dyDescent="0.2">
      <c r="A10" s="179"/>
    </row>
    <row r="11" spans="1:8" ht="12.75" customHeight="1" x14ac:dyDescent="0.2">
      <c r="A11" s="179"/>
    </row>
    <row r="12" spans="1:8" ht="12.75" customHeight="1" x14ac:dyDescent="0.2">
      <c r="A12" s="179"/>
    </row>
    <row r="13" spans="1:8" ht="12.75" customHeight="1" x14ac:dyDescent="0.2">
      <c r="A13" s="179"/>
    </row>
    <row r="14" spans="1:8" ht="12.75" customHeight="1" x14ac:dyDescent="0.2">
      <c r="A14" s="179"/>
    </row>
    <row r="15" spans="1:8" ht="12.75" customHeight="1" x14ac:dyDescent="0.2">
      <c r="A15" s="179"/>
    </row>
    <row r="16" spans="1:8" ht="12.75" customHeight="1" x14ac:dyDescent="0.2">
      <c r="A16" s="179"/>
    </row>
    <row r="17" spans="1:8" ht="12.75" customHeight="1" x14ac:dyDescent="0.2">
      <c r="A17" s="179"/>
    </row>
    <row r="18" spans="1:8" ht="12.75" customHeight="1" x14ac:dyDescent="0.2">
      <c r="A18" s="179"/>
    </row>
    <row r="19" spans="1:8" ht="12.75" customHeight="1" x14ac:dyDescent="0.2">
      <c r="A19" s="179"/>
    </row>
    <row r="20" spans="1:8" ht="12.75" customHeight="1" x14ac:dyDescent="0.2">
      <c r="A20" s="179"/>
    </row>
    <row r="21" spans="1:8" ht="12.75" customHeight="1" x14ac:dyDescent="0.2">
      <c r="A21" s="179"/>
    </row>
    <row r="22" spans="1:8" ht="12.75" customHeight="1" x14ac:dyDescent="0.2">
      <c r="A22" s="179"/>
    </row>
    <row r="23" spans="1:8" ht="12.75" customHeight="1" x14ac:dyDescent="0.2">
      <c r="A23" s="179"/>
    </row>
    <row r="24" spans="1:8" ht="12.75" customHeight="1" x14ac:dyDescent="0.2">
      <c r="A24" s="179"/>
    </row>
    <row r="25" spans="1:8" ht="12.75" customHeight="1" x14ac:dyDescent="0.2">
      <c r="A25" s="179"/>
    </row>
    <row r="26" spans="1:8" ht="12.75" customHeight="1" x14ac:dyDescent="0.2">
      <c r="A26" s="179"/>
    </row>
    <row r="27" spans="1:8" ht="12.75" customHeight="1" x14ac:dyDescent="0.2">
      <c r="A27" s="179"/>
    </row>
    <row r="28" spans="1:8" s="181" customFormat="1" ht="51" x14ac:dyDescent="0.2">
      <c r="A28" s="60" t="s">
        <v>178</v>
      </c>
      <c r="B28" s="60" t="s">
        <v>179</v>
      </c>
      <c r="C28" s="60" t="s">
        <v>406</v>
      </c>
      <c r="D28" s="180"/>
      <c r="E28" s="180"/>
      <c r="F28" s="60" t="s">
        <v>407</v>
      </c>
      <c r="G28" s="60" t="s">
        <v>408</v>
      </c>
      <c r="H28" s="60" t="s">
        <v>409</v>
      </c>
    </row>
    <row r="29" spans="1:8" x14ac:dyDescent="0.2">
      <c r="A29" s="189">
        <v>3</v>
      </c>
      <c r="B29" s="182" t="s">
        <v>180</v>
      </c>
      <c r="C29" s="188" t="s">
        <v>415</v>
      </c>
      <c r="F29" s="176" t="s">
        <v>412</v>
      </c>
      <c r="G29" s="183">
        <v>43626</v>
      </c>
      <c r="H29" s="176" t="s">
        <v>413</v>
      </c>
    </row>
    <row r="30" spans="1:8" x14ac:dyDescent="0.2">
      <c r="A30" s="189">
        <v>4</v>
      </c>
      <c r="B30" s="182" t="s">
        <v>180</v>
      </c>
      <c r="C30" s="188" t="s">
        <v>415</v>
      </c>
      <c r="F30" s="176" t="s">
        <v>417</v>
      </c>
      <c r="G30" s="183">
        <v>43626</v>
      </c>
      <c r="H30" s="176" t="s">
        <v>413</v>
      </c>
    </row>
    <row r="31" spans="1:8" x14ac:dyDescent="0.2">
      <c r="A31" s="189">
        <v>5</v>
      </c>
      <c r="B31" s="182" t="s">
        <v>181</v>
      </c>
      <c r="C31" s="188" t="s">
        <v>415</v>
      </c>
      <c r="F31" s="176" t="s">
        <v>416</v>
      </c>
      <c r="G31" s="183">
        <v>43626</v>
      </c>
      <c r="H31" s="176" t="s">
        <v>413</v>
      </c>
    </row>
    <row r="32" spans="1:8" x14ac:dyDescent="0.2">
      <c r="A32" s="189">
        <v>6</v>
      </c>
      <c r="B32" s="182" t="s">
        <v>182</v>
      </c>
      <c r="C32" s="188" t="s">
        <v>415</v>
      </c>
      <c r="F32" s="176" t="s">
        <v>418</v>
      </c>
      <c r="G32" s="183">
        <v>43626</v>
      </c>
      <c r="H32" s="176" t="s">
        <v>419</v>
      </c>
    </row>
    <row r="33" spans="1:8" x14ac:dyDescent="0.2">
      <c r="A33" s="189">
        <v>7</v>
      </c>
      <c r="B33" s="182" t="s">
        <v>182</v>
      </c>
      <c r="C33" s="188" t="s">
        <v>415</v>
      </c>
      <c r="F33" s="186"/>
      <c r="G33" s="183"/>
      <c r="H33" s="185"/>
    </row>
    <row r="34" spans="1:8" x14ac:dyDescent="0.2">
      <c r="A34" s="189">
        <v>8</v>
      </c>
      <c r="B34" s="182" t="s">
        <v>182</v>
      </c>
      <c r="C34" s="188" t="s">
        <v>415</v>
      </c>
      <c r="F34" s="184"/>
      <c r="G34" s="183"/>
    </row>
    <row r="35" spans="1:8" x14ac:dyDescent="0.2">
      <c r="A35" s="189">
        <v>9</v>
      </c>
      <c r="B35" s="182" t="s">
        <v>182</v>
      </c>
      <c r="C35" s="188" t="s">
        <v>415</v>
      </c>
      <c r="G35" s="183"/>
      <c r="H35" s="184"/>
    </row>
    <row r="36" spans="1:8" x14ac:dyDescent="0.2">
      <c r="A36" s="189">
        <v>10</v>
      </c>
      <c r="B36" s="182" t="s">
        <v>182</v>
      </c>
      <c r="C36" s="188" t="s">
        <v>415</v>
      </c>
      <c r="G36" s="183"/>
      <c r="H36" s="184"/>
    </row>
    <row r="37" spans="1:8" x14ac:dyDescent="0.2">
      <c r="A37" s="189">
        <v>11</v>
      </c>
      <c r="B37" s="182" t="s">
        <v>182</v>
      </c>
      <c r="C37" s="188" t="s">
        <v>415</v>
      </c>
      <c r="G37" s="183"/>
    </row>
    <row r="38" spans="1:8" x14ac:dyDescent="0.2">
      <c r="A38" s="189">
        <v>12</v>
      </c>
      <c r="B38" s="182" t="s">
        <v>182</v>
      </c>
      <c r="C38" s="188" t="s">
        <v>415</v>
      </c>
      <c r="G38" s="183"/>
    </row>
    <row r="39" spans="1:8" x14ac:dyDescent="0.2">
      <c r="A39" s="189">
        <v>13</v>
      </c>
      <c r="B39" s="182" t="s">
        <v>183</v>
      </c>
      <c r="C39" s="188" t="s">
        <v>415</v>
      </c>
      <c r="G39" s="183"/>
    </row>
    <row r="40" spans="1:8" x14ac:dyDescent="0.2">
      <c r="A40" s="189">
        <v>15</v>
      </c>
      <c r="B40" s="182" t="s">
        <v>183</v>
      </c>
      <c r="C40" s="188" t="s">
        <v>415</v>
      </c>
      <c r="F40" s="184"/>
      <c r="G40" s="183"/>
      <c r="H40" s="184"/>
    </row>
    <row r="41" spans="1:8" x14ac:dyDescent="0.2">
      <c r="A41" s="189">
        <v>16</v>
      </c>
      <c r="B41" s="182" t="s">
        <v>184</v>
      </c>
      <c r="C41" s="188" t="s">
        <v>415</v>
      </c>
      <c r="G41" s="183"/>
      <c r="H41" s="184"/>
    </row>
    <row r="42" spans="1:8" x14ac:dyDescent="0.2">
      <c r="A42" s="189">
        <v>17</v>
      </c>
      <c r="B42" s="182" t="s">
        <v>184</v>
      </c>
      <c r="C42" s="188" t="s">
        <v>415</v>
      </c>
      <c r="G42" s="183"/>
    </row>
    <row r="43" spans="1:8" x14ac:dyDescent="0.2">
      <c r="A43" s="189">
        <v>18</v>
      </c>
      <c r="B43" s="182" t="s">
        <v>184</v>
      </c>
      <c r="C43" s="188" t="s">
        <v>415</v>
      </c>
      <c r="G43" s="183"/>
    </row>
    <row r="44" spans="1:8" x14ac:dyDescent="0.2">
      <c r="A44" s="189">
        <v>19</v>
      </c>
      <c r="B44" s="182" t="s">
        <v>184</v>
      </c>
      <c r="C44" s="188" t="s">
        <v>415</v>
      </c>
      <c r="G44" s="183"/>
    </row>
    <row r="45" spans="1:8" x14ac:dyDescent="0.2">
      <c r="A45" s="189">
        <v>20</v>
      </c>
      <c r="B45" s="182" t="s">
        <v>184</v>
      </c>
      <c r="C45" s="188" t="s">
        <v>415</v>
      </c>
      <c r="G45" s="183"/>
    </row>
    <row r="46" spans="1:8" x14ac:dyDescent="0.2">
      <c r="A46" s="189">
        <v>21</v>
      </c>
      <c r="B46" s="182" t="s">
        <v>184</v>
      </c>
      <c r="C46" s="188" t="s">
        <v>415</v>
      </c>
      <c r="G46" s="183"/>
    </row>
    <row r="47" spans="1:8" x14ac:dyDescent="0.2">
      <c r="A47" s="189">
        <v>22</v>
      </c>
      <c r="B47" s="182" t="s">
        <v>184</v>
      </c>
      <c r="C47" s="188" t="s">
        <v>415</v>
      </c>
      <c r="G47" s="183"/>
    </row>
    <row r="48" spans="1:8" x14ac:dyDescent="0.2">
      <c r="A48" s="189">
        <v>23</v>
      </c>
      <c r="B48" s="182" t="s">
        <v>185</v>
      </c>
      <c r="C48" s="188" t="s">
        <v>415</v>
      </c>
      <c r="G48" s="183"/>
    </row>
    <row r="49" spans="1:8" x14ac:dyDescent="0.2">
      <c r="A49" s="189">
        <v>24</v>
      </c>
      <c r="B49" s="182" t="s">
        <v>185</v>
      </c>
      <c r="C49" s="188" t="s">
        <v>415</v>
      </c>
      <c r="G49" s="183"/>
    </row>
    <row r="50" spans="1:8" x14ac:dyDescent="0.2">
      <c r="A50" s="189">
        <v>25</v>
      </c>
      <c r="B50" s="182" t="s">
        <v>185</v>
      </c>
      <c r="C50" s="188" t="s">
        <v>415</v>
      </c>
      <c r="G50" s="183"/>
    </row>
    <row r="51" spans="1:8" x14ac:dyDescent="0.2">
      <c r="A51" s="189">
        <v>26</v>
      </c>
      <c r="B51" s="182" t="s">
        <v>185</v>
      </c>
      <c r="C51" s="188" t="s">
        <v>415</v>
      </c>
      <c r="G51" s="183"/>
    </row>
    <row r="52" spans="1:8" x14ac:dyDescent="0.2">
      <c r="A52" s="189">
        <v>28</v>
      </c>
      <c r="B52" s="182" t="s">
        <v>185</v>
      </c>
      <c r="C52" s="188" t="s">
        <v>415</v>
      </c>
      <c r="G52" s="183"/>
    </row>
    <row r="53" spans="1:8" x14ac:dyDescent="0.2">
      <c r="A53" s="189">
        <v>29</v>
      </c>
      <c r="B53" s="182" t="s">
        <v>185</v>
      </c>
      <c r="C53" s="188" t="s">
        <v>415</v>
      </c>
      <c r="G53" s="183"/>
    </row>
    <row r="54" spans="1:8" x14ac:dyDescent="0.2">
      <c r="A54" s="189">
        <v>30</v>
      </c>
      <c r="B54" s="182" t="s">
        <v>185</v>
      </c>
      <c r="C54" s="188" t="s">
        <v>415</v>
      </c>
      <c r="G54" s="183"/>
    </row>
    <row r="55" spans="1:8" x14ac:dyDescent="0.2">
      <c r="A55" s="189">
        <v>31</v>
      </c>
      <c r="B55" s="182" t="s">
        <v>185</v>
      </c>
      <c r="C55" s="188" t="s">
        <v>415</v>
      </c>
      <c r="G55" s="183"/>
    </row>
    <row r="56" spans="1:8" x14ac:dyDescent="0.2">
      <c r="A56" s="189">
        <v>32</v>
      </c>
      <c r="B56" s="182" t="s">
        <v>185</v>
      </c>
      <c r="C56" s="188" t="s">
        <v>415</v>
      </c>
      <c r="F56" s="184"/>
      <c r="G56" s="183"/>
      <c r="H56" s="184"/>
    </row>
    <row r="57" spans="1:8" x14ac:dyDescent="0.2">
      <c r="A57" s="189">
        <v>33</v>
      </c>
      <c r="B57" s="182" t="s">
        <v>185</v>
      </c>
      <c r="C57" s="188" t="s">
        <v>415</v>
      </c>
      <c r="F57" s="184"/>
      <c r="G57" s="183"/>
      <c r="H57" s="184"/>
    </row>
    <row r="58" spans="1:8" x14ac:dyDescent="0.2">
      <c r="A58" s="189">
        <v>34</v>
      </c>
      <c r="B58" s="182" t="s">
        <v>185</v>
      </c>
      <c r="C58" s="188" t="s">
        <v>415</v>
      </c>
      <c r="F58" s="184"/>
      <c r="G58" s="183"/>
      <c r="H58" s="184"/>
    </row>
    <row r="59" spans="1:8" x14ac:dyDescent="0.2">
      <c r="A59" s="189">
        <v>35</v>
      </c>
      <c r="B59" s="182" t="s">
        <v>185</v>
      </c>
      <c r="C59" s="188" t="s">
        <v>415</v>
      </c>
      <c r="F59" s="184"/>
      <c r="G59" s="183"/>
      <c r="H59" s="184"/>
    </row>
    <row r="60" spans="1:8" x14ac:dyDescent="0.2">
      <c r="A60" s="189">
        <v>36</v>
      </c>
      <c r="B60" s="182" t="s">
        <v>185</v>
      </c>
      <c r="C60" s="188" t="s">
        <v>415</v>
      </c>
      <c r="F60" s="184"/>
      <c r="G60" s="183"/>
      <c r="H60" s="184"/>
    </row>
    <row r="61" spans="1:8" x14ac:dyDescent="0.2">
      <c r="A61" s="189">
        <v>37</v>
      </c>
      <c r="B61" s="182" t="s">
        <v>185</v>
      </c>
      <c r="C61" s="188" t="s">
        <v>415</v>
      </c>
      <c r="F61" s="184"/>
      <c r="G61" s="183"/>
      <c r="H61" s="184"/>
    </row>
    <row r="62" spans="1:8" x14ac:dyDescent="0.2">
      <c r="A62" s="189">
        <v>38</v>
      </c>
      <c r="B62" s="182" t="s">
        <v>185</v>
      </c>
      <c r="C62" s="188" t="s">
        <v>415</v>
      </c>
      <c r="F62" s="184"/>
      <c r="G62" s="183"/>
      <c r="H62" s="184"/>
    </row>
    <row r="63" spans="1:8" x14ac:dyDescent="0.2">
      <c r="A63" s="189">
        <v>39</v>
      </c>
      <c r="B63" s="182" t="s">
        <v>185</v>
      </c>
      <c r="C63" s="188" t="s">
        <v>415</v>
      </c>
      <c r="F63" s="184"/>
      <c r="G63" s="183"/>
      <c r="H63" s="184"/>
    </row>
    <row r="64" spans="1:8" x14ac:dyDescent="0.2">
      <c r="A64" s="189">
        <v>40</v>
      </c>
      <c r="B64" s="182" t="s">
        <v>184</v>
      </c>
      <c r="C64" s="188" t="s">
        <v>415</v>
      </c>
      <c r="F64" s="184"/>
      <c r="G64" s="183"/>
      <c r="H64" s="184"/>
    </row>
    <row r="65" spans="1:8" x14ac:dyDescent="0.2">
      <c r="A65" s="189">
        <v>41</v>
      </c>
      <c r="B65" s="182" t="s">
        <v>186</v>
      </c>
      <c r="C65" s="188" t="s">
        <v>415</v>
      </c>
      <c r="F65" s="184"/>
      <c r="G65" s="183"/>
      <c r="H65" s="184"/>
    </row>
    <row r="66" spans="1:8" x14ac:dyDescent="0.2">
      <c r="A66" s="189">
        <v>42</v>
      </c>
      <c r="B66" s="182" t="s">
        <v>187</v>
      </c>
      <c r="C66" s="188" t="s">
        <v>415</v>
      </c>
      <c r="F66" s="184"/>
      <c r="G66" s="183"/>
      <c r="H66" s="184"/>
    </row>
    <row r="67" spans="1:8" x14ac:dyDescent="0.2">
      <c r="A67" s="189">
        <v>43</v>
      </c>
      <c r="B67" s="182" t="s">
        <v>187</v>
      </c>
      <c r="C67" s="188" t="s">
        <v>415</v>
      </c>
      <c r="F67" s="184"/>
      <c r="G67" s="183"/>
      <c r="H67" s="184"/>
    </row>
    <row r="68" spans="1:8" x14ac:dyDescent="0.2">
      <c r="A68" s="189">
        <v>44</v>
      </c>
      <c r="B68" s="182" t="s">
        <v>186</v>
      </c>
      <c r="C68" s="188" t="s">
        <v>415</v>
      </c>
      <c r="F68" s="184"/>
      <c r="G68" s="183"/>
      <c r="H68" s="184"/>
    </row>
    <row r="69" spans="1:8" x14ac:dyDescent="0.2">
      <c r="A69" s="189">
        <v>45</v>
      </c>
      <c r="B69" s="182" t="s">
        <v>188</v>
      </c>
      <c r="C69" s="188" t="s">
        <v>415</v>
      </c>
      <c r="F69" s="184"/>
      <c r="G69" s="183"/>
      <c r="H69" s="184"/>
    </row>
    <row r="70" spans="1:8" x14ac:dyDescent="0.2">
      <c r="A70" s="189">
        <v>46</v>
      </c>
      <c r="B70" s="182" t="s">
        <v>189</v>
      </c>
      <c r="C70" s="188" t="s">
        <v>415</v>
      </c>
      <c r="F70" s="184"/>
      <c r="G70" s="183"/>
      <c r="H70" s="184"/>
    </row>
    <row r="71" spans="1:8" x14ac:dyDescent="0.2">
      <c r="A71" s="189">
        <v>47</v>
      </c>
      <c r="B71" s="182" t="s">
        <v>190</v>
      </c>
      <c r="C71" s="188" t="s">
        <v>415</v>
      </c>
      <c r="F71" s="184"/>
      <c r="G71" s="183"/>
      <c r="H71" s="184"/>
    </row>
    <row r="72" spans="1:8" x14ac:dyDescent="0.2">
      <c r="A72" s="189">
        <v>48</v>
      </c>
      <c r="B72" s="182" t="s">
        <v>191</v>
      </c>
      <c r="C72" s="188" t="s">
        <v>415</v>
      </c>
      <c r="F72" s="184"/>
      <c r="G72" s="183"/>
      <c r="H72" s="184"/>
    </row>
    <row r="73" spans="1:8" x14ac:dyDescent="0.2">
      <c r="A73" s="189">
        <v>49</v>
      </c>
      <c r="B73" s="182" t="s">
        <v>184</v>
      </c>
      <c r="C73" s="188" t="s">
        <v>415</v>
      </c>
      <c r="F73" s="184"/>
      <c r="G73" s="183"/>
      <c r="H73" s="184"/>
    </row>
    <row r="74" spans="1:8" x14ac:dyDescent="0.2">
      <c r="A74" s="189">
        <v>50</v>
      </c>
      <c r="B74" s="182" t="s">
        <v>192</v>
      </c>
      <c r="C74" s="188" t="s">
        <v>415</v>
      </c>
      <c r="F74" s="184"/>
      <c r="G74" s="183"/>
      <c r="H74" s="184"/>
    </row>
    <row r="75" spans="1:8" x14ac:dyDescent="0.2">
      <c r="A75" s="189">
        <v>51</v>
      </c>
      <c r="B75" s="182" t="s">
        <v>193</v>
      </c>
      <c r="C75" s="188" t="s">
        <v>414</v>
      </c>
      <c r="F75" s="184"/>
      <c r="G75" s="183"/>
      <c r="H75" s="184"/>
    </row>
    <row r="76" spans="1:8" x14ac:dyDescent="0.2">
      <c r="A76" s="189">
        <v>52</v>
      </c>
      <c r="B76" s="182" t="s">
        <v>194</v>
      </c>
      <c r="C76" s="188" t="s">
        <v>415</v>
      </c>
      <c r="F76" s="184"/>
      <c r="G76" s="183"/>
      <c r="H76" s="184"/>
    </row>
    <row r="77" spans="1:8" x14ac:dyDescent="0.2">
      <c r="A77" s="189">
        <v>53</v>
      </c>
      <c r="B77" s="182" t="s">
        <v>194</v>
      </c>
      <c r="C77" s="188" t="s">
        <v>415</v>
      </c>
      <c r="F77" s="184"/>
      <c r="G77" s="183"/>
      <c r="H77" s="184"/>
    </row>
    <row r="78" spans="1:8" x14ac:dyDescent="0.2">
      <c r="A78" s="189">
        <v>55</v>
      </c>
      <c r="B78" s="182" t="s">
        <v>194</v>
      </c>
      <c r="C78" s="188" t="s">
        <v>415</v>
      </c>
      <c r="F78" s="184"/>
      <c r="G78" s="183"/>
      <c r="H78" s="184"/>
    </row>
    <row r="79" spans="1:8" x14ac:dyDescent="0.2">
      <c r="A79" s="189">
        <v>56</v>
      </c>
      <c r="B79" s="182" t="s">
        <v>194</v>
      </c>
      <c r="C79" s="188" t="s">
        <v>415</v>
      </c>
      <c r="F79" s="184"/>
      <c r="G79" s="183"/>
      <c r="H79" s="184"/>
    </row>
    <row r="80" spans="1:8" x14ac:dyDescent="0.2">
      <c r="A80" s="189">
        <v>57</v>
      </c>
      <c r="B80" s="182" t="s">
        <v>194</v>
      </c>
      <c r="C80" s="188" t="s">
        <v>415</v>
      </c>
      <c r="F80" s="184"/>
      <c r="G80" s="183"/>
      <c r="H80" s="184"/>
    </row>
    <row r="81" spans="1:8" x14ac:dyDescent="0.2">
      <c r="A81" s="189">
        <v>58</v>
      </c>
      <c r="B81" s="182" t="s">
        <v>195</v>
      </c>
      <c r="C81" s="188" t="s">
        <v>414</v>
      </c>
      <c r="F81" s="184"/>
      <c r="G81" s="183"/>
      <c r="H81" s="184"/>
    </row>
    <row r="82" spans="1:8" x14ac:dyDescent="0.2">
      <c r="A82" s="189">
        <v>59</v>
      </c>
      <c r="B82" s="182" t="s">
        <v>194</v>
      </c>
      <c r="C82" s="188" t="s">
        <v>415</v>
      </c>
      <c r="F82" s="184"/>
      <c r="G82" s="183"/>
      <c r="H82" s="184"/>
    </row>
    <row r="83" spans="1:8" x14ac:dyDescent="0.2">
      <c r="A83" s="189">
        <v>60</v>
      </c>
      <c r="B83" s="182" t="s">
        <v>194</v>
      </c>
      <c r="C83" s="188" t="s">
        <v>415</v>
      </c>
      <c r="F83" s="184"/>
      <c r="G83" s="183"/>
      <c r="H83" s="184"/>
    </row>
    <row r="84" spans="1:8" x14ac:dyDescent="0.2">
      <c r="A84" s="189">
        <v>62</v>
      </c>
      <c r="B84" s="182" t="s">
        <v>196</v>
      </c>
      <c r="C84" s="188" t="s">
        <v>414</v>
      </c>
    </row>
    <row r="85" spans="1:8" x14ac:dyDescent="0.2">
      <c r="A85" s="189">
        <v>63</v>
      </c>
      <c r="B85" s="182" t="s">
        <v>187</v>
      </c>
      <c r="C85" s="188" t="s">
        <v>415</v>
      </c>
    </row>
    <row r="86" spans="1:8" x14ac:dyDescent="0.2">
      <c r="A86" s="189">
        <v>64</v>
      </c>
      <c r="B86" s="182" t="s">
        <v>194</v>
      </c>
      <c r="C86" s="188" t="s">
        <v>415</v>
      </c>
    </row>
    <row r="87" spans="1:8" x14ac:dyDescent="0.2">
      <c r="A87" s="189">
        <v>65</v>
      </c>
      <c r="B87" s="182" t="s">
        <v>197</v>
      </c>
      <c r="C87" s="188" t="s">
        <v>415</v>
      </c>
    </row>
    <row r="88" spans="1:8" x14ac:dyDescent="0.2">
      <c r="A88" s="189">
        <v>66</v>
      </c>
      <c r="B88" s="182" t="s">
        <v>197</v>
      </c>
      <c r="C88" s="188" t="s">
        <v>415</v>
      </c>
    </row>
    <row r="89" spans="1:8" x14ac:dyDescent="0.2">
      <c r="A89" s="189">
        <v>67</v>
      </c>
      <c r="B89" s="182" t="s">
        <v>198</v>
      </c>
      <c r="C89" s="188" t="s">
        <v>415</v>
      </c>
    </row>
    <row r="90" spans="1:8" x14ac:dyDescent="0.2">
      <c r="A90" s="189">
        <v>71</v>
      </c>
      <c r="B90" s="182" t="s">
        <v>198</v>
      </c>
      <c r="C90" s="188" t="s">
        <v>415</v>
      </c>
    </row>
    <row r="91" spans="1:8" x14ac:dyDescent="0.2">
      <c r="A91" s="189">
        <v>72</v>
      </c>
      <c r="B91" s="182" t="s">
        <v>198</v>
      </c>
      <c r="C91" s="188" t="s">
        <v>415</v>
      </c>
    </row>
    <row r="92" spans="1:8" x14ac:dyDescent="0.2">
      <c r="A92" s="189">
        <v>73</v>
      </c>
      <c r="B92" s="182" t="s">
        <v>198</v>
      </c>
      <c r="C92" s="188" t="s">
        <v>415</v>
      </c>
    </row>
    <row r="93" spans="1:8" x14ac:dyDescent="0.2">
      <c r="A93" s="189">
        <v>74</v>
      </c>
      <c r="B93" s="182" t="s">
        <v>199</v>
      </c>
      <c r="C93" s="188" t="s">
        <v>415</v>
      </c>
    </row>
    <row r="94" spans="1:8" x14ac:dyDescent="0.2">
      <c r="A94" s="189">
        <v>75</v>
      </c>
      <c r="B94" s="182" t="s">
        <v>200</v>
      </c>
      <c r="C94" s="188" t="s">
        <v>415</v>
      </c>
    </row>
    <row r="95" spans="1:8" x14ac:dyDescent="0.2">
      <c r="A95" s="189">
        <v>76</v>
      </c>
      <c r="B95" s="182" t="s">
        <v>200</v>
      </c>
      <c r="C95" s="188" t="s">
        <v>415</v>
      </c>
    </row>
    <row r="96" spans="1:8" x14ac:dyDescent="0.2">
      <c r="A96" s="189">
        <v>77</v>
      </c>
      <c r="B96" s="182" t="s">
        <v>200</v>
      </c>
      <c r="C96" s="188" t="s">
        <v>415</v>
      </c>
    </row>
    <row r="97" spans="1:3" x14ac:dyDescent="0.2">
      <c r="A97" s="189">
        <v>78</v>
      </c>
      <c r="B97" s="182" t="s">
        <v>201</v>
      </c>
      <c r="C97" s="188" t="s">
        <v>415</v>
      </c>
    </row>
    <row r="98" spans="1:3" x14ac:dyDescent="0.2">
      <c r="A98" s="189">
        <v>79</v>
      </c>
      <c r="B98" s="182" t="s">
        <v>202</v>
      </c>
      <c r="C98" s="188" t="s">
        <v>414</v>
      </c>
    </row>
    <row r="99" spans="1:3" x14ac:dyDescent="0.2">
      <c r="A99" s="189">
        <v>80</v>
      </c>
      <c r="B99" s="182" t="s">
        <v>203</v>
      </c>
      <c r="C99" s="188" t="s">
        <v>415</v>
      </c>
    </row>
    <row r="100" spans="1:3" x14ac:dyDescent="0.2">
      <c r="A100" s="189">
        <v>81</v>
      </c>
      <c r="B100" s="182" t="s">
        <v>204</v>
      </c>
      <c r="C100" s="188" t="s">
        <v>415</v>
      </c>
    </row>
    <row r="101" spans="1:3" x14ac:dyDescent="0.2">
      <c r="A101" s="189">
        <v>82</v>
      </c>
      <c r="B101" s="182" t="s">
        <v>205</v>
      </c>
      <c r="C101" s="188" t="s">
        <v>415</v>
      </c>
    </row>
    <row r="102" spans="1:3" x14ac:dyDescent="0.2">
      <c r="A102" s="189">
        <v>83</v>
      </c>
      <c r="B102" s="182" t="s">
        <v>205</v>
      </c>
      <c r="C102" s="188" t="s">
        <v>415</v>
      </c>
    </row>
    <row r="103" spans="1:3" x14ac:dyDescent="0.2">
      <c r="A103" s="189">
        <v>84</v>
      </c>
      <c r="B103" s="182" t="s">
        <v>205</v>
      </c>
      <c r="C103" s="188" t="s">
        <v>415</v>
      </c>
    </row>
    <row r="104" spans="1:3" x14ac:dyDescent="0.2">
      <c r="A104" s="189">
        <v>85</v>
      </c>
      <c r="B104" s="182" t="s">
        <v>205</v>
      </c>
      <c r="C104" s="188" t="s">
        <v>415</v>
      </c>
    </row>
    <row r="105" spans="1:3" x14ac:dyDescent="0.2">
      <c r="A105" s="189">
        <v>86</v>
      </c>
      <c r="B105" s="182" t="s">
        <v>205</v>
      </c>
      <c r="C105" s="188" t="s">
        <v>415</v>
      </c>
    </row>
    <row r="106" spans="1:3" x14ac:dyDescent="0.2">
      <c r="A106" s="189">
        <v>87</v>
      </c>
      <c r="B106" s="182" t="s">
        <v>205</v>
      </c>
      <c r="C106" s="188" t="s">
        <v>415</v>
      </c>
    </row>
    <row r="107" spans="1:3" x14ac:dyDescent="0.2">
      <c r="A107" s="189">
        <v>88</v>
      </c>
      <c r="B107" s="182" t="s">
        <v>205</v>
      </c>
      <c r="C107" s="188" t="s">
        <v>415</v>
      </c>
    </row>
    <row r="108" spans="1:3" x14ac:dyDescent="0.2">
      <c r="A108" s="189">
        <v>91</v>
      </c>
      <c r="B108" s="182" t="s">
        <v>206</v>
      </c>
      <c r="C108" s="188" t="s">
        <v>415</v>
      </c>
    </row>
    <row r="109" spans="1:3" x14ac:dyDescent="0.2">
      <c r="A109" s="189">
        <v>92</v>
      </c>
      <c r="B109" s="182" t="s">
        <v>206</v>
      </c>
      <c r="C109" s="188" t="s">
        <v>415</v>
      </c>
    </row>
    <row r="110" spans="1:3" x14ac:dyDescent="0.2">
      <c r="A110" s="189">
        <v>93</v>
      </c>
      <c r="B110" s="182" t="s">
        <v>207</v>
      </c>
      <c r="C110" s="188" t="s">
        <v>414</v>
      </c>
    </row>
    <row r="111" spans="1:3" x14ac:dyDescent="0.2">
      <c r="A111" s="189">
        <v>94</v>
      </c>
      <c r="B111" s="182" t="s">
        <v>206</v>
      </c>
      <c r="C111" s="188" t="s">
        <v>415</v>
      </c>
    </row>
    <row r="112" spans="1:3" x14ac:dyDescent="0.2">
      <c r="A112" s="189">
        <v>95</v>
      </c>
      <c r="B112" s="182" t="s">
        <v>206</v>
      </c>
      <c r="C112" s="188" t="s">
        <v>415</v>
      </c>
    </row>
    <row r="113" spans="1:3" x14ac:dyDescent="0.2">
      <c r="A113" s="189">
        <v>96</v>
      </c>
      <c r="B113" s="182" t="s">
        <v>206</v>
      </c>
      <c r="C113" s="188" t="s">
        <v>415</v>
      </c>
    </row>
    <row r="114" spans="1:3" x14ac:dyDescent="0.2">
      <c r="A114" s="189">
        <v>97</v>
      </c>
      <c r="B114" s="182" t="s">
        <v>208</v>
      </c>
      <c r="C114" s="188" t="s">
        <v>415</v>
      </c>
    </row>
    <row r="115" spans="1:3" x14ac:dyDescent="0.2">
      <c r="A115" s="189">
        <v>98</v>
      </c>
      <c r="B115" s="182" t="s">
        <v>209</v>
      </c>
      <c r="C115" s="188" t="s">
        <v>415</v>
      </c>
    </row>
    <row r="116" spans="1:3" x14ac:dyDescent="0.2">
      <c r="A116" s="189">
        <v>99</v>
      </c>
      <c r="B116" s="182" t="s">
        <v>210</v>
      </c>
      <c r="C116" s="188" t="s">
        <v>415</v>
      </c>
    </row>
    <row r="117" spans="1:3" x14ac:dyDescent="0.2">
      <c r="A117" s="189">
        <v>100</v>
      </c>
      <c r="B117" s="182" t="s">
        <v>210</v>
      </c>
      <c r="C117" s="188" t="s">
        <v>415</v>
      </c>
    </row>
    <row r="118" spans="1:3" x14ac:dyDescent="0.2">
      <c r="A118" s="189">
        <v>101</v>
      </c>
      <c r="B118" s="182" t="s">
        <v>211</v>
      </c>
      <c r="C118" s="188" t="s">
        <v>415</v>
      </c>
    </row>
    <row r="119" spans="1:3" x14ac:dyDescent="0.2">
      <c r="A119" s="189">
        <v>102</v>
      </c>
      <c r="B119" s="182" t="s">
        <v>211</v>
      </c>
      <c r="C119" s="188" t="s">
        <v>415</v>
      </c>
    </row>
    <row r="120" spans="1:3" x14ac:dyDescent="0.2">
      <c r="A120" s="189">
        <v>103</v>
      </c>
      <c r="B120" s="182" t="s">
        <v>211</v>
      </c>
      <c r="C120" s="188" t="s">
        <v>415</v>
      </c>
    </row>
    <row r="121" spans="1:3" x14ac:dyDescent="0.2">
      <c r="A121" s="189">
        <v>104</v>
      </c>
      <c r="B121" s="182" t="s">
        <v>212</v>
      </c>
      <c r="C121" s="188" t="s">
        <v>415</v>
      </c>
    </row>
    <row r="122" spans="1:3" x14ac:dyDescent="0.2">
      <c r="A122" s="189">
        <v>105</v>
      </c>
      <c r="B122" s="182" t="s">
        <v>212</v>
      </c>
      <c r="C122" s="188" t="s">
        <v>415</v>
      </c>
    </row>
    <row r="123" spans="1:3" x14ac:dyDescent="0.2">
      <c r="A123" s="189">
        <v>106</v>
      </c>
      <c r="B123" s="182" t="s">
        <v>212</v>
      </c>
      <c r="C123" s="188" t="s">
        <v>415</v>
      </c>
    </row>
    <row r="124" spans="1:3" x14ac:dyDescent="0.2">
      <c r="A124" s="189">
        <v>107</v>
      </c>
      <c r="B124" s="182" t="s">
        <v>212</v>
      </c>
      <c r="C124" s="188" t="s">
        <v>415</v>
      </c>
    </row>
    <row r="125" spans="1:3" x14ac:dyDescent="0.2">
      <c r="A125" s="189">
        <v>108</v>
      </c>
      <c r="B125" s="182" t="s">
        <v>212</v>
      </c>
      <c r="C125" s="188" t="s">
        <v>415</v>
      </c>
    </row>
    <row r="126" spans="1:3" x14ac:dyDescent="0.2">
      <c r="A126" s="189">
        <v>109</v>
      </c>
      <c r="B126" s="182" t="s">
        <v>212</v>
      </c>
      <c r="C126" s="188" t="s">
        <v>415</v>
      </c>
    </row>
    <row r="127" spans="1:3" x14ac:dyDescent="0.2">
      <c r="A127" s="189">
        <v>110</v>
      </c>
      <c r="B127" s="182" t="s">
        <v>212</v>
      </c>
      <c r="C127" s="188" t="s">
        <v>415</v>
      </c>
    </row>
    <row r="128" spans="1:3" x14ac:dyDescent="0.2">
      <c r="A128" s="189">
        <v>111</v>
      </c>
      <c r="B128" s="182" t="s">
        <v>213</v>
      </c>
      <c r="C128" s="188" t="s">
        <v>415</v>
      </c>
    </row>
    <row r="129" spans="1:3" x14ac:dyDescent="0.2">
      <c r="A129" s="189">
        <v>112</v>
      </c>
      <c r="B129" s="182" t="s">
        <v>214</v>
      </c>
      <c r="C129" s="188" t="s">
        <v>415</v>
      </c>
    </row>
    <row r="130" spans="1:3" x14ac:dyDescent="0.2">
      <c r="A130" s="189">
        <v>113</v>
      </c>
      <c r="B130" s="182" t="s">
        <v>214</v>
      </c>
      <c r="C130" s="188" t="s">
        <v>415</v>
      </c>
    </row>
    <row r="131" spans="1:3" x14ac:dyDescent="0.2">
      <c r="A131" s="189">
        <v>115</v>
      </c>
      <c r="B131" s="182" t="s">
        <v>214</v>
      </c>
      <c r="C131" s="188" t="s">
        <v>415</v>
      </c>
    </row>
    <row r="132" spans="1:3" x14ac:dyDescent="0.2">
      <c r="A132" s="189">
        <v>116</v>
      </c>
      <c r="B132" s="182" t="s">
        <v>214</v>
      </c>
      <c r="C132" s="188" t="s">
        <v>415</v>
      </c>
    </row>
    <row r="133" spans="1:3" x14ac:dyDescent="0.2">
      <c r="A133" s="189">
        <v>117</v>
      </c>
      <c r="B133" s="182" t="s">
        <v>214</v>
      </c>
      <c r="C133" s="188" t="s">
        <v>415</v>
      </c>
    </row>
    <row r="134" spans="1:3" x14ac:dyDescent="0.2">
      <c r="A134" s="189">
        <v>118</v>
      </c>
      <c r="B134" s="182" t="s">
        <v>215</v>
      </c>
      <c r="C134" s="188" t="s">
        <v>415</v>
      </c>
    </row>
    <row r="135" spans="1:3" x14ac:dyDescent="0.2">
      <c r="A135" s="189">
        <v>119</v>
      </c>
      <c r="B135" s="182" t="s">
        <v>215</v>
      </c>
      <c r="C135" s="188" t="s">
        <v>415</v>
      </c>
    </row>
    <row r="136" spans="1:3" x14ac:dyDescent="0.2">
      <c r="A136" s="189">
        <v>120</v>
      </c>
      <c r="B136" s="182" t="s">
        <v>187</v>
      </c>
      <c r="C136" s="188" t="s">
        <v>415</v>
      </c>
    </row>
    <row r="137" spans="1:3" x14ac:dyDescent="0.2">
      <c r="A137" s="189">
        <v>121</v>
      </c>
      <c r="B137" s="182" t="s">
        <v>216</v>
      </c>
      <c r="C137" s="188" t="s">
        <v>414</v>
      </c>
    </row>
    <row r="138" spans="1:3" x14ac:dyDescent="0.2">
      <c r="A138" s="189">
        <v>122</v>
      </c>
      <c r="B138" s="182" t="s">
        <v>217</v>
      </c>
      <c r="C138" s="188" t="s">
        <v>414</v>
      </c>
    </row>
    <row r="139" spans="1:3" x14ac:dyDescent="0.2">
      <c r="A139" s="189">
        <v>123</v>
      </c>
      <c r="B139" s="182" t="s">
        <v>218</v>
      </c>
      <c r="C139" s="188" t="s">
        <v>414</v>
      </c>
    </row>
    <row r="140" spans="1:3" x14ac:dyDescent="0.2">
      <c r="A140" s="189">
        <v>124</v>
      </c>
      <c r="B140" s="182" t="s">
        <v>218</v>
      </c>
      <c r="C140" s="188" t="s">
        <v>414</v>
      </c>
    </row>
    <row r="141" spans="1:3" x14ac:dyDescent="0.2">
      <c r="A141" s="189">
        <v>125</v>
      </c>
      <c r="B141" s="182" t="s">
        <v>218</v>
      </c>
      <c r="C141" s="188" t="s">
        <v>414</v>
      </c>
    </row>
    <row r="142" spans="1:3" x14ac:dyDescent="0.2">
      <c r="A142" s="189">
        <v>126</v>
      </c>
      <c r="B142" s="182" t="s">
        <v>219</v>
      </c>
      <c r="C142" s="188" t="s">
        <v>414</v>
      </c>
    </row>
    <row r="143" spans="1:3" x14ac:dyDescent="0.2">
      <c r="A143" s="189">
        <v>127</v>
      </c>
      <c r="B143" s="182" t="s">
        <v>220</v>
      </c>
      <c r="C143" s="188" t="s">
        <v>414</v>
      </c>
    </row>
    <row r="144" spans="1:3" x14ac:dyDescent="0.2">
      <c r="A144" s="189">
        <v>128</v>
      </c>
      <c r="B144" s="182" t="s">
        <v>221</v>
      </c>
      <c r="C144" s="188" t="s">
        <v>414</v>
      </c>
    </row>
    <row r="145" spans="1:3" x14ac:dyDescent="0.2">
      <c r="A145" s="189">
        <v>129</v>
      </c>
      <c r="B145" s="182" t="s">
        <v>220</v>
      </c>
      <c r="C145" s="188" t="s">
        <v>414</v>
      </c>
    </row>
    <row r="146" spans="1:3" x14ac:dyDescent="0.2">
      <c r="A146" s="189">
        <v>130</v>
      </c>
      <c r="B146" s="182" t="s">
        <v>222</v>
      </c>
      <c r="C146" s="188" t="s">
        <v>414</v>
      </c>
    </row>
    <row r="147" spans="1:3" x14ac:dyDescent="0.2">
      <c r="A147" s="189">
        <v>131</v>
      </c>
      <c r="B147" s="182" t="s">
        <v>222</v>
      </c>
      <c r="C147" s="188" t="s">
        <v>414</v>
      </c>
    </row>
    <row r="148" spans="1:3" x14ac:dyDescent="0.2">
      <c r="A148" s="189">
        <v>132</v>
      </c>
      <c r="B148" s="182" t="s">
        <v>223</v>
      </c>
      <c r="C148" s="188" t="s">
        <v>414</v>
      </c>
    </row>
    <row r="149" spans="1:3" x14ac:dyDescent="0.2">
      <c r="A149" s="189">
        <v>133</v>
      </c>
      <c r="B149" s="182" t="s">
        <v>223</v>
      </c>
      <c r="C149" s="188" t="s">
        <v>414</v>
      </c>
    </row>
    <row r="150" spans="1:3" x14ac:dyDescent="0.2">
      <c r="A150" s="189">
        <v>134</v>
      </c>
      <c r="B150" s="182" t="s">
        <v>223</v>
      </c>
      <c r="C150" s="188" t="s">
        <v>414</v>
      </c>
    </row>
    <row r="151" spans="1:3" x14ac:dyDescent="0.2">
      <c r="A151" s="189">
        <v>135</v>
      </c>
      <c r="B151" s="182" t="s">
        <v>223</v>
      </c>
      <c r="C151" s="188" t="s">
        <v>414</v>
      </c>
    </row>
    <row r="152" spans="1:3" x14ac:dyDescent="0.2">
      <c r="A152" s="189">
        <v>136</v>
      </c>
      <c r="B152" s="182" t="s">
        <v>223</v>
      </c>
      <c r="C152" s="188" t="s">
        <v>414</v>
      </c>
    </row>
    <row r="153" spans="1:3" x14ac:dyDescent="0.2">
      <c r="A153" s="189">
        <v>137</v>
      </c>
      <c r="B153" s="182" t="s">
        <v>223</v>
      </c>
      <c r="C153" s="188" t="s">
        <v>414</v>
      </c>
    </row>
    <row r="154" spans="1:3" x14ac:dyDescent="0.2">
      <c r="A154" s="189">
        <v>138</v>
      </c>
      <c r="B154" s="182" t="s">
        <v>223</v>
      </c>
      <c r="C154" s="188" t="s">
        <v>414</v>
      </c>
    </row>
    <row r="155" spans="1:3" x14ac:dyDescent="0.2">
      <c r="A155" s="189">
        <v>140</v>
      </c>
      <c r="B155" s="182" t="s">
        <v>207</v>
      </c>
      <c r="C155" s="188" t="s">
        <v>414</v>
      </c>
    </row>
    <row r="156" spans="1:3" x14ac:dyDescent="0.2">
      <c r="A156" s="189">
        <v>141</v>
      </c>
      <c r="B156" s="182" t="s">
        <v>224</v>
      </c>
      <c r="C156" s="188" t="s">
        <v>414</v>
      </c>
    </row>
    <row r="157" spans="1:3" x14ac:dyDescent="0.2">
      <c r="A157" s="189">
        <v>142</v>
      </c>
      <c r="B157" s="182" t="s">
        <v>224</v>
      </c>
      <c r="C157" s="188" t="s">
        <v>414</v>
      </c>
    </row>
    <row r="158" spans="1:3" x14ac:dyDescent="0.2">
      <c r="A158" s="189">
        <v>143</v>
      </c>
      <c r="B158" s="182" t="s">
        <v>210</v>
      </c>
      <c r="C158" s="188" t="s">
        <v>415</v>
      </c>
    </row>
    <row r="159" spans="1:3" x14ac:dyDescent="0.2">
      <c r="A159" s="189">
        <v>144</v>
      </c>
      <c r="B159" s="182" t="s">
        <v>225</v>
      </c>
      <c r="C159" s="188" t="s">
        <v>414</v>
      </c>
    </row>
    <row r="160" spans="1:3" x14ac:dyDescent="0.2">
      <c r="A160" s="189">
        <v>145</v>
      </c>
      <c r="B160" s="182" t="s">
        <v>225</v>
      </c>
      <c r="C160" s="188" t="s">
        <v>414</v>
      </c>
    </row>
    <row r="161" spans="1:3" x14ac:dyDescent="0.2">
      <c r="A161" s="189">
        <v>146</v>
      </c>
      <c r="B161" s="182" t="s">
        <v>225</v>
      </c>
      <c r="C161" s="188" t="s">
        <v>414</v>
      </c>
    </row>
    <row r="162" spans="1:3" x14ac:dyDescent="0.2">
      <c r="A162" s="189">
        <v>147</v>
      </c>
      <c r="B162" s="182" t="s">
        <v>225</v>
      </c>
      <c r="C162" s="188" t="s">
        <v>414</v>
      </c>
    </row>
    <row r="163" spans="1:3" x14ac:dyDescent="0.2">
      <c r="A163" s="189">
        <v>148</v>
      </c>
      <c r="B163" s="182" t="s">
        <v>226</v>
      </c>
      <c r="C163" s="188" t="s">
        <v>414</v>
      </c>
    </row>
    <row r="164" spans="1:3" x14ac:dyDescent="0.2">
      <c r="A164" s="189">
        <v>149</v>
      </c>
      <c r="B164" s="182" t="s">
        <v>227</v>
      </c>
      <c r="C164" s="188" t="s">
        <v>414</v>
      </c>
    </row>
    <row r="165" spans="1:3" x14ac:dyDescent="0.2">
      <c r="A165" s="189">
        <v>150</v>
      </c>
      <c r="B165" s="182" t="s">
        <v>219</v>
      </c>
      <c r="C165" s="188" t="s">
        <v>414</v>
      </c>
    </row>
    <row r="166" spans="1:3" x14ac:dyDescent="0.2">
      <c r="A166" s="189">
        <v>151</v>
      </c>
      <c r="B166" s="182" t="s">
        <v>219</v>
      </c>
      <c r="C166" s="188" t="s">
        <v>414</v>
      </c>
    </row>
    <row r="167" spans="1:3" x14ac:dyDescent="0.2">
      <c r="A167" s="189">
        <v>152</v>
      </c>
      <c r="B167" s="182" t="s">
        <v>219</v>
      </c>
      <c r="C167" s="188" t="s">
        <v>414</v>
      </c>
    </row>
    <row r="168" spans="1:3" x14ac:dyDescent="0.2">
      <c r="A168" s="189">
        <v>153</v>
      </c>
      <c r="B168" s="182" t="s">
        <v>219</v>
      </c>
      <c r="C168" s="188" t="s">
        <v>414</v>
      </c>
    </row>
    <row r="169" spans="1:3" x14ac:dyDescent="0.2">
      <c r="A169" s="189">
        <v>154</v>
      </c>
      <c r="B169" s="182" t="s">
        <v>219</v>
      </c>
      <c r="C169" s="188" t="s">
        <v>414</v>
      </c>
    </row>
    <row r="170" spans="1:3" x14ac:dyDescent="0.2">
      <c r="A170" s="189">
        <v>155</v>
      </c>
      <c r="B170" s="182" t="s">
        <v>207</v>
      </c>
      <c r="C170" s="188" t="s">
        <v>415</v>
      </c>
    </row>
    <row r="171" spans="1:3" x14ac:dyDescent="0.2">
      <c r="A171" s="189">
        <v>156</v>
      </c>
      <c r="B171" s="182" t="s">
        <v>219</v>
      </c>
      <c r="C171" s="188" t="s">
        <v>414</v>
      </c>
    </row>
    <row r="172" spans="1:3" x14ac:dyDescent="0.2">
      <c r="A172" s="189">
        <v>157</v>
      </c>
      <c r="B172" s="182" t="s">
        <v>219</v>
      </c>
      <c r="C172" s="188" t="s">
        <v>414</v>
      </c>
    </row>
    <row r="173" spans="1:3" x14ac:dyDescent="0.2">
      <c r="A173" s="189">
        <v>158</v>
      </c>
      <c r="B173" s="182" t="s">
        <v>219</v>
      </c>
      <c r="C173" s="188" t="s">
        <v>414</v>
      </c>
    </row>
    <row r="174" spans="1:3" x14ac:dyDescent="0.2">
      <c r="A174" s="189">
        <v>159</v>
      </c>
      <c r="B174" s="182" t="s">
        <v>194</v>
      </c>
      <c r="C174" s="188" t="s">
        <v>415</v>
      </c>
    </row>
    <row r="175" spans="1:3" x14ac:dyDescent="0.2">
      <c r="A175" s="189">
        <v>160</v>
      </c>
      <c r="B175" s="182" t="s">
        <v>219</v>
      </c>
      <c r="C175" s="188" t="s">
        <v>414</v>
      </c>
    </row>
    <row r="176" spans="1:3" x14ac:dyDescent="0.2">
      <c r="A176" s="189">
        <v>161</v>
      </c>
      <c r="B176" s="182" t="s">
        <v>219</v>
      </c>
      <c r="C176" s="188" t="s">
        <v>414</v>
      </c>
    </row>
    <row r="177" spans="1:3" x14ac:dyDescent="0.2">
      <c r="A177" s="189">
        <v>162</v>
      </c>
      <c r="B177" s="182" t="s">
        <v>219</v>
      </c>
      <c r="C177" s="188" t="s">
        <v>414</v>
      </c>
    </row>
    <row r="178" spans="1:3" x14ac:dyDescent="0.2">
      <c r="A178" s="189">
        <v>163</v>
      </c>
      <c r="B178" s="182" t="s">
        <v>219</v>
      </c>
      <c r="C178" s="188" t="s">
        <v>414</v>
      </c>
    </row>
    <row r="179" spans="1:3" x14ac:dyDescent="0.2">
      <c r="A179" s="189">
        <v>164</v>
      </c>
      <c r="B179" s="182" t="s">
        <v>219</v>
      </c>
      <c r="C179" s="188" t="s">
        <v>414</v>
      </c>
    </row>
    <row r="180" spans="1:3" x14ac:dyDescent="0.2">
      <c r="A180" s="189">
        <v>165</v>
      </c>
      <c r="B180" s="182" t="s">
        <v>219</v>
      </c>
      <c r="C180" s="188" t="s">
        <v>414</v>
      </c>
    </row>
    <row r="181" spans="1:3" x14ac:dyDescent="0.2">
      <c r="A181" s="189">
        <v>166</v>
      </c>
      <c r="B181" s="182" t="s">
        <v>219</v>
      </c>
      <c r="C181" s="188" t="s">
        <v>414</v>
      </c>
    </row>
    <row r="182" spans="1:3" x14ac:dyDescent="0.2">
      <c r="A182" s="189">
        <v>167</v>
      </c>
      <c r="B182" s="182" t="s">
        <v>219</v>
      </c>
      <c r="C182" s="188" t="s">
        <v>414</v>
      </c>
    </row>
    <row r="183" spans="1:3" x14ac:dyDescent="0.2">
      <c r="A183" s="189">
        <v>168</v>
      </c>
      <c r="B183" s="182" t="s">
        <v>219</v>
      </c>
      <c r="C183" s="188" t="s">
        <v>414</v>
      </c>
    </row>
    <row r="184" spans="1:3" x14ac:dyDescent="0.2">
      <c r="A184" s="189">
        <v>169</v>
      </c>
      <c r="B184" s="182" t="s">
        <v>219</v>
      </c>
      <c r="C184" s="188" t="s">
        <v>414</v>
      </c>
    </row>
    <row r="185" spans="1:3" x14ac:dyDescent="0.2">
      <c r="A185" s="189">
        <v>170</v>
      </c>
      <c r="B185" s="182" t="s">
        <v>219</v>
      </c>
      <c r="C185" s="188" t="s">
        <v>414</v>
      </c>
    </row>
    <row r="186" spans="1:3" x14ac:dyDescent="0.2">
      <c r="A186" s="189">
        <v>171</v>
      </c>
      <c r="B186" s="182" t="s">
        <v>219</v>
      </c>
      <c r="C186" s="188" t="s">
        <v>414</v>
      </c>
    </row>
    <row r="187" spans="1:3" x14ac:dyDescent="0.2">
      <c r="A187" s="189">
        <v>172</v>
      </c>
      <c r="B187" s="182" t="s">
        <v>219</v>
      </c>
      <c r="C187" s="188" t="s">
        <v>414</v>
      </c>
    </row>
    <row r="188" spans="1:3" x14ac:dyDescent="0.2">
      <c r="A188" s="189">
        <v>173</v>
      </c>
      <c r="B188" s="182" t="s">
        <v>219</v>
      </c>
      <c r="C188" s="188" t="s">
        <v>414</v>
      </c>
    </row>
    <row r="189" spans="1:3" x14ac:dyDescent="0.2">
      <c r="A189" s="189">
        <v>174</v>
      </c>
      <c r="B189" s="182" t="s">
        <v>219</v>
      </c>
      <c r="C189" s="188" t="s">
        <v>414</v>
      </c>
    </row>
    <row r="190" spans="1:3" x14ac:dyDescent="0.2">
      <c r="A190" s="189">
        <v>175</v>
      </c>
      <c r="B190" s="182" t="s">
        <v>219</v>
      </c>
      <c r="C190" s="188" t="s">
        <v>414</v>
      </c>
    </row>
    <row r="191" spans="1:3" x14ac:dyDescent="0.2">
      <c r="A191" s="189">
        <v>176</v>
      </c>
      <c r="B191" s="182" t="s">
        <v>219</v>
      </c>
      <c r="C191" s="188" t="s">
        <v>414</v>
      </c>
    </row>
    <row r="192" spans="1:3" x14ac:dyDescent="0.2">
      <c r="A192" s="189">
        <v>177</v>
      </c>
      <c r="B192" s="182" t="s">
        <v>219</v>
      </c>
      <c r="C192" s="188" t="s">
        <v>414</v>
      </c>
    </row>
    <row r="193" spans="1:3" x14ac:dyDescent="0.2">
      <c r="A193" s="189">
        <v>178</v>
      </c>
      <c r="B193" s="182" t="s">
        <v>228</v>
      </c>
      <c r="C193" s="188" t="s">
        <v>414</v>
      </c>
    </row>
    <row r="194" spans="1:3" x14ac:dyDescent="0.2">
      <c r="A194" s="189">
        <v>179</v>
      </c>
      <c r="B194" s="182" t="s">
        <v>219</v>
      </c>
      <c r="C194" s="188" t="s">
        <v>414</v>
      </c>
    </row>
    <row r="195" spans="1:3" x14ac:dyDescent="0.2">
      <c r="A195" s="189">
        <v>180</v>
      </c>
      <c r="B195" s="182" t="s">
        <v>219</v>
      </c>
      <c r="C195" s="188" t="s">
        <v>414</v>
      </c>
    </row>
    <row r="196" spans="1:3" x14ac:dyDescent="0.2">
      <c r="A196" s="189">
        <v>181</v>
      </c>
      <c r="B196" s="182" t="s">
        <v>219</v>
      </c>
      <c r="C196" s="188" t="s">
        <v>414</v>
      </c>
    </row>
    <row r="197" spans="1:3" x14ac:dyDescent="0.2">
      <c r="A197" s="189">
        <v>182</v>
      </c>
      <c r="B197" s="182" t="s">
        <v>219</v>
      </c>
      <c r="C197" s="188" t="s">
        <v>414</v>
      </c>
    </row>
    <row r="198" spans="1:3" x14ac:dyDescent="0.2">
      <c r="A198" s="189">
        <v>183</v>
      </c>
      <c r="B198" s="182" t="s">
        <v>219</v>
      </c>
      <c r="C198" s="188" t="s">
        <v>414</v>
      </c>
    </row>
    <row r="199" spans="1:3" x14ac:dyDescent="0.2">
      <c r="A199" s="189">
        <v>184</v>
      </c>
      <c r="B199" s="182" t="s">
        <v>219</v>
      </c>
      <c r="C199" s="188" t="s">
        <v>414</v>
      </c>
    </row>
    <row r="200" spans="1:3" x14ac:dyDescent="0.2">
      <c r="A200" s="189">
        <v>185</v>
      </c>
      <c r="B200" s="182" t="s">
        <v>219</v>
      </c>
      <c r="C200" s="188" t="s">
        <v>414</v>
      </c>
    </row>
    <row r="201" spans="1:3" x14ac:dyDescent="0.2">
      <c r="A201" s="189">
        <v>186</v>
      </c>
      <c r="B201" s="182" t="s">
        <v>219</v>
      </c>
      <c r="C201" s="188" t="s">
        <v>414</v>
      </c>
    </row>
    <row r="202" spans="1:3" x14ac:dyDescent="0.2">
      <c r="A202" s="189">
        <v>187</v>
      </c>
      <c r="B202" s="182" t="s">
        <v>219</v>
      </c>
      <c r="C202" s="188" t="s">
        <v>414</v>
      </c>
    </row>
    <row r="203" spans="1:3" x14ac:dyDescent="0.2">
      <c r="A203" s="189">
        <v>188</v>
      </c>
      <c r="B203" s="182" t="s">
        <v>219</v>
      </c>
      <c r="C203" s="188" t="s">
        <v>414</v>
      </c>
    </row>
    <row r="204" spans="1:3" x14ac:dyDescent="0.2">
      <c r="A204" s="189">
        <v>189</v>
      </c>
      <c r="B204" s="182" t="s">
        <v>219</v>
      </c>
      <c r="C204" s="188" t="s">
        <v>415</v>
      </c>
    </row>
    <row r="205" spans="1:3" x14ac:dyDescent="0.2">
      <c r="A205" s="189">
        <v>190</v>
      </c>
      <c r="B205" s="182" t="s">
        <v>219</v>
      </c>
      <c r="C205" s="188" t="s">
        <v>415</v>
      </c>
    </row>
    <row r="206" spans="1:3" x14ac:dyDescent="0.2">
      <c r="A206" s="189">
        <v>191</v>
      </c>
      <c r="B206" s="182" t="s">
        <v>219</v>
      </c>
      <c r="C206" s="188" t="s">
        <v>415</v>
      </c>
    </row>
    <row r="207" spans="1:3" x14ac:dyDescent="0.2">
      <c r="A207" s="189">
        <v>192</v>
      </c>
      <c r="B207" s="182" t="s">
        <v>219</v>
      </c>
      <c r="C207" s="188" t="s">
        <v>415</v>
      </c>
    </row>
    <row r="208" spans="1:3" x14ac:dyDescent="0.2">
      <c r="A208" s="189">
        <v>193</v>
      </c>
      <c r="B208" s="182" t="s">
        <v>219</v>
      </c>
      <c r="C208" s="188" t="s">
        <v>415</v>
      </c>
    </row>
    <row r="209" spans="1:3" x14ac:dyDescent="0.2">
      <c r="A209" s="189">
        <v>194</v>
      </c>
      <c r="B209" s="182" t="s">
        <v>219</v>
      </c>
      <c r="C209" s="188" t="s">
        <v>415</v>
      </c>
    </row>
    <row r="210" spans="1:3" x14ac:dyDescent="0.2">
      <c r="A210" s="189">
        <v>195</v>
      </c>
      <c r="B210" s="182" t="s">
        <v>219</v>
      </c>
      <c r="C210" s="188" t="s">
        <v>415</v>
      </c>
    </row>
    <row r="211" spans="1:3" x14ac:dyDescent="0.2">
      <c r="A211" s="189">
        <v>196</v>
      </c>
      <c r="B211" s="182" t="s">
        <v>219</v>
      </c>
      <c r="C211" s="188" t="s">
        <v>415</v>
      </c>
    </row>
    <row r="212" spans="1:3" x14ac:dyDescent="0.2">
      <c r="A212" s="189">
        <v>197</v>
      </c>
      <c r="B212" s="182" t="s">
        <v>219</v>
      </c>
      <c r="C212" s="188" t="s">
        <v>415</v>
      </c>
    </row>
    <row r="213" spans="1:3" x14ac:dyDescent="0.2">
      <c r="A213" s="189">
        <v>198</v>
      </c>
      <c r="B213" s="182" t="s">
        <v>219</v>
      </c>
      <c r="C213" s="188" t="s">
        <v>415</v>
      </c>
    </row>
    <row r="214" spans="1:3" x14ac:dyDescent="0.2">
      <c r="A214" s="189">
        <v>199</v>
      </c>
      <c r="B214" s="182" t="s">
        <v>219</v>
      </c>
      <c r="C214" s="188" t="s">
        <v>415</v>
      </c>
    </row>
    <row r="215" spans="1:3" x14ac:dyDescent="0.2">
      <c r="A215" s="189">
        <v>201</v>
      </c>
      <c r="B215" s="182" t="s">
        <v>219</v>
      </c>
      <c r="C215" s="188" t="s">
        <v>415</v>
      </c>
    </row>
    <row r="216" spans="1:3" x14ac:dyDescent="0.2">
      <c r="A216" s="189">
        <v>202</v>
      </c>
      <c r="B216" s="182" t="s">
        <v>219</v>
      </c>
      <c r="C216" s="188" t="s">
        <v>415</v>
      </c>
    </row>
    <row r="217" spans="1:3" x14ac:dyDescent="0.2">
      <c r="A217" s="189">
        <v>203</v>
      </c>
      <c r="B217" s="182" t="s">
        <v>219</v>
      </c>
      <c r="C217" s="188" t="s">
        <v>415</v>
      </c>
    </row>
    <row r="218" spans="1:3" x14ac:dyDescent="0.2">
      <c r="A218" s="189">
        <v>204</v>
      </c>
      <c r="B218" s="182" t="s">
        <v>219</v>
      </c>
      <c r="C218" s="188" t="s">
        <v>415</v>
      </c>
    </row>
    <row r="219" spans="1:3" x14ac:dyDescent="0.2">
      <c r="A219" s="189">
        <v>205</v>
      </c>
      <c r="B219" s="182" t="s">
        <v>219</v>
      </c>
      <c r="C219" s="188" t="s">
        <v>415</v>
      </c>
    </row>
    <row r="220" spans="1:3" x14ac:dyDescent="0.2">
      <c r="A220" s="189">
        <v>206</v>
      </c>
      <c r="B220" s="182" t="s">
        <v>219</v>
      </c>
      <c r="C220" s="188" t="s">
        <v>415</v>
      </c>
    </row>
    <row r="221" spans="1:3" x14ac:dyDescent="0.2">
      <c r="A221" s="189">
        <v>207</v>
      </c>
      <c r="B221" s="182" t="s">
        <v>219</v>
      </c>
      <c r="C221" s="188" t="s">
        <v>415</v>
      </c>
    </row>
    <row r="222" spans="1:3" x14ac:dyDescent="0.2">
      <c r="A222" s="189">
        <v>208</v>
      </c>
      <c r="B222" s="182" t="s">
        <v>219</v>
      </c>
      <c r="C222" s="188" t="s">
        <v>415</v>
      </c>
    </row>
    <row r="223" spans="1:3" x14ac:dyDescent="0.2">
      <c r="A223" s="189">
        <v>209</v>
      </c>
      <c r="B223" s="182" t="s">
        <v>219</v>
      </c>
      <c r="C223" s="188" t="s">
        <v>414</v>
      </c>
    </row>
    <row r="224" spans="1:3" x14ac:dyDescent="0.2">
      <c r="A224" s="189">
        <v>210</v>
      </c>
      <c r="B224" s="182" t="s">
        <v>219</v>
      </c>
      <c r="C224" s="188" t="s">
        <v>414</v>
      </c>
    </row>
    <row r="225" spans="1:3" x14ac:dyDescent="0.2">
      <c r="A225" s="189">
        <v>211</v>
      </c>
      <c r="B225" s="182" t="s">
        <v>219</v>
      </c>
      <c r="C225" s="188" t="s">
        <v>414</v>
      </c>
    </row>
    <row r="226" spans="1:3" x14ac:dyDescent="0.2">
      <c r="A226" s="189">
        <v>212</v>
      </c>
      <c r="B226" s="182" t="s">
        <v>219</v>
      </c>
      <c r="C226" s="188" t="s">
        <v>414</v>
      </c>
    </row>
    <row r="227" spans="1:3" x14ac:dyDescent="0.2">
      <c r="A227" s="189">
        <v>213</v>
      </c>
      <c r="B227" s="182" t="s">
        <v>219</v>
      </c>
      <c r="C227" s="188" t="s">
        <v>414</v>
      </c>
    </row>
    <row r="228" spans="1:3" x14ac:dyDescent="0.2">
      <c r="A228" s="189">
        <v>214</v>
      </c>
      <c r="B228" s="182" t="s">
        <v>219</v>
      </c>
      <c r="C228" s="188" t="s">
        <v>414</v>
      </c>
    </row>
    <row r="229" spans="1:3" x14ac:dyDescent="0.2">
      <c r="A229" s="189">
        <v>215</v>
      </c>
      <c r="B229" s="182" t="s">
        <v>219</v>
      </c>
      <c r="C229" s="188" t="s">
        <v>414</v>
      </c>
    </row>
    <row r="230" spans="1:3" x14ac:dyDescent="0.2">
      <c r="A230" s="189">
        <v>216</v>
      </c>
      <c r="B230" s="182" t="s">
        <v>219</v>
      </c>
      <c r="C230" s="188" t="s">
        <v>414</v>
      </c>
    </row>
    <row r="231" spans="1:3" x14ac:dyDescent="0.2">
      <c r="A231" s="189">
        <v>217</v>
      </c>
      <c r="B231" s="182" t="s">
        <v>219</v>
      </c>
      <c r="C231" s="188" t="s">
        <v>414</v>
      </c>
    </row>
    <row r="232" spans="1:3" x14ac:dyDescent="0.2">
      <c r="A232" s="189">
        <v>218</v>
      </c>
      <c r="B232" s="182" t="s">
        <v>219</v>
      </c>
      <c r="C232" s="188" t="s">
        <v>414</v>
      </c>
    </row>
    <row r="233" spans="1:3" x14ac:dyDescent="0.2">
      <c r="A233" s="189">
        <v>219</v>
      </c>
      <c r="B233" s="182" t="s">
        <v>219</v>
      </c>
      <c r="C233" s="188" t="s">
        <v>414</v>
      </c>
    </row>
    <row r="234" spans="1:3" x14ac:dyDescent="0.2">
      <c r="A234" s="189">
        <v>220</v>
      </c>
      <c r="B234" s="182" t="s">
        <v>219</v>
      </c>
      <c r="C234" s="188" t="s">
        <v>414</v>
      </c>
    </row>
    <row r="235" spans="1:3" x14ac:dyDescent="0.2">
      <c r="A235" s="189">
        <v>221</v>
      </c>
      <c r="B235" s="182" t="s">
        <v>219</v>
      </c>
      <c r="C235" s="188" t="s">
        <v>414</v>
      </c>
    </row>
    <row r="236" spans="1:3" x14ac:dyDescent="0.2">
      <c r="A236" s="189">
        <v>222</v>
      </c>
      <c r="B236" s="182" t="s">
        <v>219</v>
      </c>
      <c r="C236" s="188" t="s">
        <v>414</v>
      </c>
    </row>
    <row r="237" spans="1:3" x14ac:dyDescent="0.2">
      <c r="A237" s="189">
        <v>223</v>
      </c>
      <c r="B237" s="182" t="s">
        <v>219</v>
      </c>
      <c r="C237" s="188" t="s">
        <v>414</v>
      </c>
    </row>
    <row r="238" spans="1:3" x14ac:dyDescent="0.2">
      <c r="A238" s="189">
        <v>224</v>
      </c>
      <c r="B238" s="182" t="s">
        <v>219</v>
      </c>
      <c r="C238" s="188" t="s">
        <v>414</v>
      </c>
    </row>
    <row r="239" spans="1:3" x14ac:dyDescent="0.2">
      <c r="A239" s="189">
        <v>225</v>
      </c>
      <c r="B239" s="182" t="s">
        <v>219</v>
      </c>
      <c r="C239" s="188" t="s">
        <v>414</v>
      </c>
    </row>
    <row r="240" spans="1:3" x14ac:dyDescent="0.2">
      <c r="A240" s="189">
        <v>226</v>
      </c>
      <c r="B240" s="182" t="s">
        <v>219</v>
      </c>
      <c r="C240" s="188" t="s">
        <v>414</v>
      </c>
    </row>
    <row r="241" spans="1:3" x14ac:dyDescent="0.2">
      <c r="A241" s="189">
        <v>227</v>
      </c>
      <c r="B241" s="182" t="s">
        <v>219</v>
      </c>
      <c r="C241" s="188" t="s">
        <v>414</v>
      </c>
    </row>
    <row r="242" spans="1:3" x14ac:dyDescent="0.2">
      <c r="A242" s="189">
        <v>228</v>
      </c>
      <c r="B242" s="182" t="s">
        <v>229</v>
      </c>
      <c r="C242" s="188" t="s">
        <v>415</v>
      </c>
    </row>
    <row r="243" spans="1:3" x14ac:dyDescent="0.2">
      <c r="A243" s="189">
        <v>229</v>
      </c>
      <c r="B243" s="182" t="s">
        <v>229</v>
      </c>
      <c r="C243" s="188" t="s">
        <v>415</v>
      </c>
    </row>
    <row r="244" spans="1:3" x14ac:dyDescent="0.2">
      <c r="A244" s="189">
        <v>230</v>
      </c>
      <c r="B244" s="182" t="s">
        <v>219</v>
      </c>
      <c r="C244" s="188" t="s">
        <v>415</v>
      </c>
    </row>
    <row r="245" spans="1:3" x14ac:dyDescent="0.2">
      <c r="A245" s="189">
        <v>231</v>
      </c>
      <c r="B245" s="182" t="s">
        <v>207</v>
      </c>
      <c r="C245" s="188" t="s">
        <v>414</v>
      </c>
    </row>
    <row r="246" spans="1:3" x14ac:dyDescent="0.2">
      <c r="A246" s="189">
        <v>233</v>
      </c>
      <c r="B246" s="182" t="s">
        <v>207</v>
      </c>
      <c r="C246" s="188" t="s">
        <v>414</v>
      </c>
    </row>
    <row r="247" spans="1:3" x14ac:dyDescent="0.2">
      <c r="A247" s="189">
        <v>234</v>
      </c>
      <c r="B247" s="182" t="s">
        <v>207</v>
      </c>
      <c r="C247" s="188" t="s">
        <v>414</v>
      </c>
    </row>
    <row r="248" spans="1:3" x14ac:dyDescent="0.2">
      <c r="A248" s="189">
        <v>235</v>
      </c>
      <c r="B248" s="182" t="s">
        <v>207</v>
      </c>
      <c r="C248" s="188" t="s">
        <v>414</v>
      </c>
    </row>
    <row r="249" spans="1:3" x14ac:dyDescent="0.2">
      <c r="A249" s="189">
        <v>236</v>
      </c>
      <c r="B249" s="182" t="s">
        <v>207</v>
      </c>
      <c r="C249" s="188" t="s">
        <v>414</v>
      </c>
    </row>
    <row r="250" spans="1:3" x14ac:dyDescent="0.2">
      <c r="A250" s="189">
        <v>237</v>
      </c>
      <c r="B250" s="182" t="s">
        <v>207</v>
      </c>
      <c r="C250" s="188" t="s">
        <v>414</v>
      </c>
    </row>
    <row r="251" spans="1:3" x14ac:dyDescent="0.2">
      <c r="A251" s="189">
        <v>238</v>
      </c>
      <c r="B251" s="182" t="s">
        <v>219</v>
      </c>
      <c r="C251" s="188" t="s">
        <v>414</v>
      </c>
    </row>
    <row r="252" spans="1:3" x14ac:dyDescent="0.2">
      <c r="A252" s="189">
        <v>241</v>
      </c>
      <c r="B252" s="182" t="s">
        <v>230</v>
      </c>
      <c r="C252" s="188" t="s">
        <v>414</v>
      </c>
    </row>
    <row r="253" spans="1:3" x14ac:dyDescent="0.2">
      <c r="A253" s="189">
        <v>242</v>
      </c>
      <c r="B253" s="182" t="s">
        <v>231</v>
      </c>
      <c r="C253" s="188" t="s">
        <v>414</v>
      </c>
    </row>
    <row r="254" spans="1:3" x14ac:dyDescent="0.2">
      <c r="A254" s="189">
        <v>243</v>
      </c>
      <c r="B254" s="182" t="s">
        <v>195</v>
      </c>
      <c r="C254" s="188" t="s">
        <v>414</v>
      </c>
    </row>
    <row r="255" spans="1:3" x14ac:dyDescent="0.2">
      <c r="A255" s="189">
        <v>244</v>
      </c>
      <c r="B255" s="182" t="s">
        <v>219</v>
      </c>
      <c r="C255" s="188" t="s">
        <v>414</v>
      </c>
    </row>
    <row r="256" spans="1:3" x14ac:dyDescent="0.2">
      <c r="A256" s="189">
        <v>245</v>
      </c>
      <c r="B256" s="182" t="s">
        <v>231</v>
      </c>
      <c r="C256" s="188" t="s">
        <v>414</v>
      </c>
    </row>
    <row r="257" spans="1:3" x14ac:dyDescent="0.2">
      <c r="A257" s="189">
        <v>246</v>
      </c>
      <c r="B257" s="182" t="s">
        <v>232</v>
      </c>
      <c r="C257" s="188" t="s">
        <v>414</v>
      </c>
    </row>
    <row r="258" spans="1:3" x14ac:dyDescent="0.2">
      <c r="A258" s="189">
        <v>247</v>
      </c>
      <c r="B258" s="182" t="s">
        <v>231</v>
      </c>
      <c r="C258" s="188" t="s">
        <v>414</v>
      </c>
    </row>
    <row r="259" spans="1:3" x14ac:dyDescent="0.2">
      <c r="A259" s="189">
        <v>248</v>
      </c>
      <c r="B259" s="182" t="s">
        <v>219</v>
      </c>
      <c r="C259" s="188" t="s">
        <v>414</v>
      </c>
    </row>
    <row r="260" spans="1:3" x14ac:dyDescent="0.2">
      <c r="A260" s="189">
        <v>249</v>
      </c>
      <c r="B260" s="182" t="s">
        <v>231</v>
      </c>
      <c r="C260" s="188" t="s">
        <v>414</v>
      </c>
    </row>
    <row r="261" spans="1:3" x14ac:dyDescent="0.2">
      <c r="A261" s="189">
        <v>250</v>
      </c>
      <c r="B261" s="182" t="s">
        <v>233</v>
      </c>
      <c r="C261" s="188" t="s">
        <v>415</v>
      </c>
    </row>
    <row r="262" spans="1:3" x14ac:dyDescent="0.2">
      <c r="A262" s="189">
        <v>251</v>
      </c>
      <c r="B262" s="182" t="s">
        <v>233</v>
      </c>
      <c r="C262" s="188" t="s">
        <v>415</v>
      </c>
    </row>
    <row r="263" spans="1:3" x14ac:dyDescent="0.2">
      <c r="A263" s="189">
        <v>252</v>
      </c>
      <c r="B263" s="182" t="s">
        <v>233</v>
      </c>
      <c r="C263" s="188" t="s">
        <v>415</v>
      </c>
    </row>
    <row r="264" spans="1:3" x14ac:dyDescent="0.2">
      <c r="A264" s="189">
        <v>253</v>
      </c>
      <c r="B264" s="182" t="s">
        <v>233</v>
      </c>
      <c r="C264" s="188" t="s">
        <v>415</v>
      </c>
    </row>
    <row r="265" spans="1:3" x14ac:dyDescent="0.2">
      <c r="A265" s="189">
        <v>254</v>
      </c>
      <c r="B265" s="182" t="s">
        <v>234</v>
      </c>
      <c r="C265" s="188" t="s">
        <v>414</v>
      </c>
    </row>
    <row r="266" spans="1:3" x14ac:dyDescent="0.2">
      <c r="A266" s="189">
        <v>255</v>
      </c>
      <c r="B266" s="182" t="s">
        <v>235</v>
      </c>
      <c r="C266" s="188" t="s">
        <v>414</v>
      </c>
    </row>
    <row r="267" spans="1:3" x14ac:dyDescent="0.2">
      <c r="A267" s="189">
        <v>257</v>
      </c>
      <c r="B267" s="182" t="s">
        <v>236</v>
      </c>
      <c r="C267" s="188" t="s">
        <v>414</v>
      </c>
    </row>
    <row r="268" spans="1:3" x14ac:dyDescent="0.2">
      <c r="A268" s="189">
        <v>258</v>
      </c>
      <c r="B268" s="182" t="s">
        <v>237</v>
      </c>
      <c r="C268" s="188" t="s">
        <v>414</v>
      </c>
    </row>
    <row r="269" spans="1:3" x14ac:dyDescent="0.2">
      <c r="A269" s="189">
        <v>259</v>
      </c>
      <c r="B269" s="182" t="s">
        <v>238</v>
      </c>
      <c r="C269" s="188" t="s">
        <v>414</v>
      </c>
    </row>
    <row r="270" spans="1:3" x14ac:dyDescent="0.2">
      <c r="A270" s="189">
        <v>260</v>
      </c>
      <c r="B270" s="182" t="s">
        <v>237</v>
      </c>
      <c r="C270" s="188" t="s">
        <v>415</v>
      </c>
    </row>
    <row r="271" spans="1:3" x14ac:dyDescent="0.2">
      <c r="A271" s="189">
        <v>261</v>
      </c>
      <c r="B271" s="182" t="s">
        <v>237</v>
      </c>
      <c r="C271" s="188" t="s">
        <v>414</v>
      </c>
    </row>
    <row r="272" spans="1:3" x14ac:dyDescent="0.2">
      <c r="A272" s="189">
        <v>262</v>
      </c>
      <c r="B272" s="182" t="s">
        <v>237</v>
      </c>
      <c r="C272" s="188" t="s">
        <v>414</v>
      </c>
    </row>
    <row r="273" spans="1:3" x14ac:dyDescent="0.2">
      <c r="A273" s="189">
        <v>263</v>
      </c>
      <c r="B273" s="182" t="s">
        <v>237</v>
      </c>
      <c r="C273" s="188" t="s">
        <v>414</v>
      </c>
    </row>
    <row r="274" spans="1:3" x14ac:dyDescent="0.2">
      <c r="A274" s="189">
        <v>264</v>
      </c>
      <c r="B274" s="182" t="s">
        <v>237</v>
      </c>
      <c r="C274" s="188" t="s">
        <v>414</v>
      </c>
    </row>
    <row r="275" spans="1:3" x14ac:dyDescent="0.2">
      <c r="A275" s="189">
        <v>265</v>
      </c>
      <c r="B275" s="182" t="s">
        <v>239</v>
      </c>
      <c r="C275" s="188" t="s">
        <v>415</v>
      </c>
    </row>
    <row r="276" spans="1:3" x14ac:dyDescent="0.2">
      <c r="A276" s="189">
        <v>266</v>
      </c>
      <c r="B276" s="182" t="s">
        <v>239</v>
      </c>
      <c r="C276" s="188" t="s">
        <v>415</v>
      </c>
    </row>
    <row r="277" spans="1:3" x14ac:dyDescent="0.2">
      <c r="A277" s="189">
        <v>267</v>
      </c>
      <c r="B277" s="182" t="s">
        <v>239</v>
      </c>
      <c r="C277" s="188" t="s">
        <v>415</v>
      </c>
    </row>
    <row r="278" spans="1:3" x14ac:dyDescent="0.2">
      <c r="A278" s="189">
        <v>268</v>
      </c>
      <c r="B278" s="182" t="s">
        <v>239</v>
      </c>
      <c r="C278" s="188" t="s">
        <v>415</v>
      </c>
    </row>
    <row r="279" spans="1:3" x14ac:dyDescent="0.2">
      <c r="A279" s="189">
        <v>269</v>
      </c>
      <c r="B279" s="182" t="s">
        <v>239</v>
      </c>
      <c r="C279" s="188" t="s">
        <v>415</v>
      </c>
    </row>
    <row r="280" spans="1:3" x14ac:dyDescent="0.2">
      <c r="A280" s="189">
        <v>270</v>
      </c>
      <c r="B280" s="182" t="s">
        <v>239</v>
      </c>
      <c r="C280" s="188" t="s">
        <v>415</v>
      </c>
    </row>
    <row r="281" spans="1:3" x14ac:dyDescent="0.2">
      <c r="A281" s="189">
        <v>271</v>
      </c>
      <c r="B281" s="182" t="s">
        <v>239</v>
      </c>
      <c r="C281" s="188" t="s">
        <v>415</v>
      </c>
    </row>
    <row r="282" spans="1:3" x14ac:dyDescent="0.2">
      <c r="A282" s="189">
        <v>272</v>
      </c>
      <c r="B282" s="182" t="s">
        <v>239</v>
      </c>
      <c r="C282" s="188" t="s">
        <v>415</v>
      </c>
    </row>
    <row r="283" spans="1:3" x14ac:dyDescent="0.2">
      <c r="A283" s="189">
        <v>273</v>
      </c>
      <c r="B283" s="182" t="s">
        <v>239</v>
      </c>
      <c r="C283" s="188" t="s">
        <v>415</v>
      </c>
    </row>
    <row r="284" spans="1:3" x14ac:dyDescent="0.2">
      <c r="A284" s="189">
        <v>274</v>
      </c>
      <c r="B284" s="182" t="s">
        <v>239</v>
      </c>
      <c r="C284" s="188" t="s">
        <v>415</v>
      </c>
    </row>
    <row r="285" spans="1:3" x14ac:dyDescent="0.2">
      <c r="A285" s="189">
        <v>276</v>
      </c>
      <c r="B285" s="182" t="s">
        <v>239</v>
      </c>
      <c r="C285" s="188" t="s">
        <v>415</v>
      </c>
    </row>
    <row r="286" spans="1:3" x14ac:dyDescent="0.2">
      <c r="A286" s="189">
        <v>277</v>
      </c>
      <c r="B286" s="182" t="s">
        <v>240</v>
      </c>
      <c r="C286" s="188" t="s">
        <v>415</v>
      </c>
    </row>
    <row r="287" spans="1:3" x14ac:dyDescent="0.2">
      <c r="A287" s="189">
        <v>278</v>
      </c>
      <c r="B287" s="182" t="s">
        <v>241</v>
      </c>
      <c r="C287" s="188" t="s">
        <v>415</v>
      </c>
    </row>
    <row r="288" spans="1:3" x14ac:dyDescent="0.2">
      <c r="A288" s="189">
        <v>279</v>
      </c>
      <c r="B288" s="182" t="s">
        <v>242</v>
      </c>
      <c r="C288" s="188" t="s">
        <v>415</v>
      </c>
    </row>
    <row r="289" spans="1:3" x14ac:dyDescent="0.2">
      <c r="A289" s="189">
        <v>280</v>
      </c>
      <c r="B289" s="182" t="s">
        <v>243</v>
      </c>
      <c r="C289" s="188" t="s">
        <v>415</v>
      </c>
    </row>
    <row r="290" spans="1:3" x14ac:dyDescent="0.2">
      <c r="A290" s="189">
        <v>281</v>
      </c>
      <c r="B290" s="182" t="s">
        <v>244</v>
      </c>
      <c r="C290" s="188" t="s">
        <v>414</v>
      </c>
    </row>
    <row r="291" spans="1:3" x14ac:dyDescent="0.2">
      <c r="A291" s="189">
        <v>283</v>
      </c>
      <c r="B291" s="182" t="s">
        <v>245</v>
      </c>
      <c r="C291" s="188" t="s">
        <v>414</v>
      </c>
    </row>
    <row r="292" spans="1:3" x14ac:dyDescent="0.2">
      <c r="A292" s="189">
        <v>284</v>
      </c>
      <c r="B292" s="182" t="s">
        <v>187</v>
      </c>
      <c r="C292" s="188" t="s">
        <v>415</v>
      </c>
    </row>
    <row r="293" spans="1:3" x14ac:dyDescent="0.2">
      <c r="A293" s="189">
        <v>285</v>
      </c>
      <c r="B293" s="182" t="s">
        <v>187</v>
      </c>
      <c r="C293" s="188" t="s">
        <v>415</v>
      </c>
    </row>
    <row r="294" spans="1:3" x14ac:dyDescent="0.2">
      <c r="A294" s="189">
        <v>286</v>
      </c>
      <c r="B294" s="182" t="s">
        <v>246</v>
      </c>
      <c r="C294" s="188" t="s">
        <v>415</v>
      </c>
    </row>
    <row r="295" spans="1:3" x14ac:dyDescent="0.2">
      <c r="A295" s="189">
        <v>287</v>
      </c>
      <c r="B295" s="182" t="s">
        <v>247</v>
      </c>
      <c r="C295" s="188" t="s">
        <v>415</v>
      </c>
    </row>
    <row r="296" spans="1:3" x14ac:dyDescent="0.2">
      <c r="A296" s="189">
        <v>288</v>
      </c>
      <c r="B296" s="182" t="s">
        <v>248</v>
      </c>
      <c r="C296" s="188" t="s">
        <v>415</v>
      </c>
    </row>
    <row r="297" spans="1:3" x14ac:dyDescent="0.2">
      <c r="A297" s="189">
        <v>289</v>
      </c>
      <c r="B297" s="182" t="s">
        <v>248</v>
      </c>
      <c r="C297" s="188" t="s">
        <v>415</v>
      </c>
    </row>
    <row r="298" spans="1:3" x14ac:dyDescent="0.2">
      <c r="A298" s="189">
        <v>290</v>
      </c>
      <c r="B298" s="182" t="s">
        <v>248</v>
      </c>
      <c r="C298" s="188" t="s">
        <v>415</v>
      </c>
    </row>
    <row r="299" spans="1:3" x14ac:dyDescent="0.2">
      <c r="A299" s="189">
        <v>291</v>
      </c>
      <c r="B299" s="182" t="s">
        <v>248</v>
      </c>
      <c r="C299" s="188" t="s">
        <v>415</v>
      </c>
    </row>
    <row r="300" spans="1:3" x14ac:dyDescent="0.2">
      <c r="A300" s="189">
        <v>292</v>
      </c>
      <c r="B300" s="182" t="s">
        <v>248</v>
      </c>
      <c r="C300" s="188" t="s">
        <v>415</v>
      </c>
    </row>
    <row r="301" spans="1:3" x14ac:dyDescent="0.2">
      <c r="A301" s="189">
        <v>297</v>
      </c>
      <c r="B301" s="182" t="s">
        <v>248</v>
      </c>
      <c r="C301" s="188" t="s">
        <v>415</v>
      </c>
    </row>
    <row r="302" spans="1:3" x14ac:dyDescent="0.2">
      <c r="A302" s="189">
        <v>298</v>
      </c>
      <c r="B302" s="182" t="s">
        <v>248</v>
      </c>
      <c r="C302" s="188" t="s">
        <v>415</v>
      </c>
    </row>
    <row r="303" spans="1:3" x14ac:dyDescent="0.2">
      <c r="A303" s="189">
        <v>299</v>
      </c>
      <c r="B303" s="182" t="s">
        <v>248</v>
      </c>
      <c r="C303" s="188" t="s">
        <v>415</v>
      </c>
    </row>
    <row r="304" spans="1:3" x14ac:dyDescent="0.2">
      <c r="A304" s="189">
        <v>300</v>
      </c>
      <c r="B304" s="182" t="s">
        <v>249</v>
      </c>
      <c r="C304" s="188" t="s">
        <v>414</v>
      </c>
    </row>
    <row r="305" spans="1:3" x14ac:dyDescent="0.2">
      <c r="A305" s="189">
        <v>301</v>
      </c>
      <c r="B305" s="182" t="s">
        <v>250</v>
      </c>
      <c r="C305" s="188" t="s">
        <v>414</v>
      </c>
    </row>
    <row r="306" spans="1:3" x14ac:dyDescent="0.2">
      <c r="A306" s="189">
        <v>302</v>
      </c>
      <c r="B306" s="182" t="s">
        <v>251</v>
      </c>
      <c r="C306" s="188" t="s">
        <v>414</v>
      </c>
    </row>
    <row r="307" spans="1:3" x14ac:dyDescent="0.2">
      <c r="A307" s="189">
        <v>303</v>
      </c>
      <c r="B307" s="182" t="s">
        <v>248</v>
      </c>
      <c r="C307" s="188" t="s">
        <v>415</v>
      </c>
    </row>
    <row r="308" spans="1:3" x14ac:dyDescent="0.2">
      <c r="A308" s="189">
        <v>304</v>
      </c>
      <c r="B308" s="182" t="s">
        <v>248</v>
      </c>
      <c r="C308" s="188" t="s">
        <v>415</v>
      </c>
    </row>
    <row r="309" spans="1:3" x14ac:dyDescent="0.2">
      <c r="A309" s="189">
        <v>305</v>
      </c>
      <c r="B309" s="182" t="s">
        <v>252</v>
      </c>
      <c r="C309" s="188" t="s">
        <v>414</v>
      </c>
    </row>
    <row r="310" spans="1:3" x14ac:dyDescent="0.2">
      <c r="A310" s="189">
        <v>306</v>
      </c>
      <c r="B310" s="182" t="s">
        <v>252</v>
      </c>
      <c r="C310" s="188" t="s">
        <v>414</v>
      </c>
    </row>
    <row r="311" spans="1:3" x14ac:dyDescent="0.2">
      <c r="A311" s="189">
        <v>307</v>
      </c>
      <c r="B311" s="182" t="s">
        <v>252</v>
      </c>
      <c r="C311" s="188" t="s">
        <v>414</v>
      </c>
    </row>
    <row r="312" spans="1:3" x14ac:dyDescent="0.2">
      <c r="A312" s="189">
        <v>308</v>
      </c>
      <c r="B312" s="182" t="s">
        <v>252</v>
      </c>
      <c r="C312" s="188" t="s">
        <v>414</v>
      </c>
    </row>
    <row r="313" spans="1:3" x14ac:dyDescent="0.2">
      <c r="A313" s="189">
        <v>309</v>
      </c>
      <c r="B313" s="182" t="s">
        <v>253</v>
      </c>
      <c r="C313" s="188" t="s">
        <v>414</v>
      </c>
    </row>
    <row r="314" spans="1:3" x14ac:dyDescent="0.2">
      <c r="A314" s="189">
        <v>310</v>
      </c>
      <c r="B314" s="182" t="s">
        <v>254</v>
      </c>
      <c r="C314" s="188" t="s">
        <v>414</v>
      </c>
    </row>
    <row r="315" spans="1:3" x14ac:dyDescent="0.2">
      <c r="A315" s="189">
        <v>312</v>
      </c>
      <c r="B315" s="182" t="s">
        <v>255</v>
      </c>
      <c r="C315" s="188" t="s">
        <v>414</v>
      </c>
    </row>
    <row r="316" spans="1:3" x14ac:dyDescent="0.2">
      <c r="A316" s="189">
        <v>313</v>
      </c>
      <c r="B316" s="182" t="s">
        <v>256</v>
      </c>
      <c r="C316" s="188" t="s">
        <v>415</v>
      </c>
    </row>
    <row r="317" spans="1:3" x14ac:dyDescent="0.2">
      <c r="A317" s="189">
        <v>314</v>
      </c>
      <c r="B317" s="182" t="s">
        <v>257</v>
      </c>
      <c r="C317" s="188" t="s">
        <v>415</v>
      </c>
    </row>
    <row r="318" spans="1:3" x14ac:dyDescent="0.2">
      <c r="A318" s="189">
        <v>315</v>
      </c>
      <c r="B318" s="182" t="s">
        <v>258</v>
      </c>
      <c r="C318" s="188" t="s">
        <v>415</v>
      </c>
    </row>
    <row r="319" spans="1:3" x14ac:dyDescent="0.2">
      <c r="A319" s="189">
        <v>316</v>
      </c>
      <c r="B319" s="182" t="s">
        <v>259</v>
      </c>
      <c r="C319" s="188" t="s">
        <v>414</v>
      </c>
    </row>
    <row r="320" spans="1:3" x14ac:dyDescent="0.2">
      <c r="A320" s="189">
        <v>317</v>
      </c>
      <c r="B320" s="182" t="s">
        <v>259</v>
      </c>
      <c r="C320" s="188" t="s">
        <v>414</v>
      </c>
    </row>
    <row r="321" spans="1:3" x14ac:dyDescent="0.2">
      <c r="A321" s="189">
        <v>318</v>
      </c>
      <c r="B321" s="182" t="s">
        <v>259</v>
      </c>
      <c r="C321" s="188" t="s">
        <v>414</v>
      </c>
    </row>
    <row r="322" spans="1:3" x14ac:dyDescent="0.2">
      <c r="A322" s="189">
        <v>319</v>
      </c>
      <c r="B322" s="182" t="s">
        <v>260</v>
      </c>
      <c r="C322" s="188" t="s">
        <v>414</v>
      </c>
    </row>
    <row r="323" spans="1:3" x14ac:dyDescent="0.2">
      <c r="A323" s="189">
        <v>320</v>
      </c>
      <c r="B323" s="182" t="s">
        <v>259</v>
      </c>
      <c r="C323" s="188" t="s">
        <v>414</v>
      </c>
    </row>
    <row r="324" spans="1:3" x14ac:dyDescent="0.2">
      <c r="A324" s="189">
        <v>321</v>
      </c>
      <c r="B324" s="182" t="s">
        <v>259</v>
      </c>
      <c r="C324" s="188" t="s">
        <v>414</v>
      </c>
    </row>
    <row r="325" spans="1:3" x14ac:dyDescent="0.2">
      <c r="A325" s="189">
        <v>322</v>
      </c>
      <c r="B325" s="182" t="s">
        <v>259</v>
      </c>
      <c r="C325" s="188" t="s">
        <v>414</v>
      </c>
    </row>
    <row r="326" spans="1:3" x14ac:dyDescent="0.2">
      <c r="A326" s="189">
        <v>323</v>
      </c>
      <c r="B326" s="182" t="s">
        <v>259</v>
      </c>
      <c r="C326" s="188" t="s">
        <v>414</v>
      </c>
    </row>
    <row r="327" spans="1:3" x14ac:dyDescent="0.2">
      <c r="A327" s="189">
        <v>324</v>
      </c>
      <c r="B327" s="182" t="s">
        <v>261</v>
      </c>
      <c r="C327" s="188" t="s">
        <v>414</v>
      </c>
    </row>
    <row r="328" spans="1:3" x14ac:dyDescent="0.2">
      <c r="A328" s="189">
        <v>325</v>
      </c>
      <c r="B328" s="182" t="s">
        <v>262</v>
      </c>
      <c r="C328" s="188" t="s">
        <v>414</v>
      </c>
    </row>
    <row r="329" spans="1:3" x14ac:dyDescent="0.2">
      <c r="A329" s="189">
        <v>326</v>
      </c>
      <c r="B329" s="182" t="s">
        <v>262</v>
      </c>
      <c r="C329" s="188" t="s">
        <v>414</v>
      </c>
    </row>
    <row r="330" spans="1:3" x14ac:dyDescent="0.2">
      <c r="A330" s="189">
        <v>327</v>
      </c>
      <c r="B330" s="182" t="s">
        <v>262</v>
      </c>
      <c r="C330" s="188" t="s">
        <v>414</v>
      </c>
    </row>
    <row r="331" spans="1:3" x14ac:dyDescent="0.2">
      <c r="A331" s="189">
        <v>328</v>
      </c>
      <c r="B331" s="182" t="s">
        <v>262</v>
      </c>
      <c r="C331" s="188" t="s">
        <v>414</v>
      </c>
    </row>
    <row r="332" spans="1:3" x14ac:dyDescent="0.2">
      <c r="A332" s="189">
        <v>329</v>
      </c>
      <c r="B332" s="182" t="s">
        <v>262</v>
      </c>
      <c r="C332" s="188" t="s">
        <v>414</v>
      </c>
    </row>
    <row r="333" spans="1:3" x14ac:dyDescent="0.2">
      <c r="A333" s="189">
        <v>330</v>
      </c>
      <c r="B333" s="182" t="s">
        <v>262</v>
      </c>
      <c r="C333" s="188" t="s">
        <v>414</v>
      </c>
    </row>
    <row r="334" spans="1:3" x14ac:dyDescent="0.2">
      <c r="A334" s="189">
        <v>331</v>
      </c>
      <c r="B334" s="182" t="s">
        <v>262</v>
      </c>
      <c r="C334" s="188" t="s">
        <v>414</v>
      </c>
    </row>
    <row r="335" spans="1:3" x14ac:dyDescent="0.2">
      <c r="A335" s="189">
        <v>332</v>
      </c>
      <c r="B335" s="182" t="s">
        <v>262</v>
      </c>
      <c r="C335" s="188" t="s">
        <v>415</v>
      </c>
    </row>
    <row r="336" spans="1:3" x14ac:dyDescent="0.2">
      <c r="A336" s="189">
        <v>334</v>
      </c>
      <c r="B336" s="182" t="s">
        <v>263</v>
      </c>
      <c r="C336" s="188" t="s">
        <v>414</v>
      </c>
    </row>
    <row r="337" spans="1:3" x14ac:dyDescent="0.2">
      <c r="A337" s="189">
        <v>335</v>
      </c>
      <c r="B337" s="182" t="s">
        <v>264</v>
      </c>
      <c r="C337" s="188" t="s">
        <v>414</v>
      </c>
    </row>
    <row r="338" spans="1:3" x14ac:dyDescent="0.2">
      <c r="A338" s="189">
        <v>336</v>
      </c>
      <c r="B338" s="182" t="s">
        <v>265</v>
      </c>
      <c r="C338" s="188" t="s">
        <v>415</v>
      </c>
    </row>
    <row r="339" spans="1:3" x14ac:dyDescent="0.2">
      <c r="A339" s="189">
        <v>337</v>
      </c>
      <c r="B339" s="182" t="s">
        <v>265</v>
      </c>
      <c r="C339" s="188" t="s">
        <v>415</v>
      </c>
    </row>
    <row r="340" spans="1:3" x14ac:dyDescent="0.2">
      <c r="A340" s="189">
        <v>338</v>
      </c>
      <c r="B340" s="182" t="s">
        <v>266</v>
      </c>
      <c r="C340" s="188" t="s">
        <v>414</v>
      </c>
    </row>
    <row r="341" spans="1:3" x14ac:dyDescent="0.2">
      <c r="A341" s="189">
        <v>339</v>
      </c>
      <c r="B341" s="182" t="s">
        <v>267</v>
      </c>
      <c r="C341" s="188" t="s">
        <v>415</v>
      </c>
    </row>
    <row r="342" spans="1:3" x14ac:dyDescent="0.2">
      <c r="A342" s="189">
        <v>340</v>
      </c>
      <c r="B342" s="182" t="s">
        <v>267</v>
      </c>
      <c r="C342" s="188" t="s">
        <v>415</v>
      </c>
    </row>
    <row r="343" spans="1:3" x14ac:dyDescent="0.2">
      <c r="A343" s="189">
        <v>341</v>
      </c>
      <c r="B343" s="182" t="s">
        <v>267</v>
      </c>
      <c r="C343" s="188" t="s">
        <v>415</v>
      </c>
    </row>
    <row r="344" spans="1:3" x14ac:dyDescent="0.2">
      <c r="A344" s="189">
        <v>342</v>
      </c>
      <c r="B344" s="182" t="s">
        <v>268</v>
      </c>
      <c r="C344" s="188" t="s">
        <v>414</v>
      </c>
    </row>
    <row r="345" spans="1:3" x14ac:dyDescent="0.2">
      <c r="A345" s="189">
        <v>343</v>
      </c>
      <c r="B345" s="182" t="s">
        <v>269</v>
      </c>
      <c r="C345" s="188" t="s">
        <v>414</v>
      </c>
    </row>
    <row r="346" spans="1:3" x14ac:dyDescent="0.2">
      <c r="A346" s="189">
        <v>344</v>
      </c>
      <c r="B346" s="182" t="s">
        <v>270</v>
      </c>
      <c r="C346" s="188" t="s">
        <v>414</v>
      </c>
    </row>
    <row r="347" spans="1:3" x14ac:dyDescent="0.2">
      <c r="A347" s="189">
        <v>344</v>
      </c>
      <c r="B347" s="182" t="s">
        <v>270</v>
      </c>
      <c r="C347" s="188" t="s">
        <v>415</v>
      </c>
    </row>
    <row r="348" spans="1:3" x14ac:dyDescent="0.2">
      <c r="A348" s="189">
        <v>345</v>
      </c>
      <c r="B348" s="182" t="s">
        <v>271</v>
      </c>
      <c r="C348" s="188" t="s">
        <v>414</v>
      </c>
    </row>
    <row r="349" spans="1:3" x14ac:dyDescent="0.2">
      <c r="A349" s="189">
        <v>346</v>
      </c>
      <c r="B349" s="182" t="s">
        <v>272</v>
      </c>
      <c r="C349" s="188" t="s">
        <v>415</v>
      </c>
    </row>
    <row r="350" spans="1:3" x14ac:dyDescent="0.2">
      <c r="A350" s="189">
        <v>347</v>
      </c>
      <c r="B350" s="182" t="s">
        <v>273</v>
      </c>
      <c r="C350" s="188" t="s">
        <v>415</v>
      </c>
    </row>
    <row r="351" spans="1:3" x14ac:dyDescent="0.2">
      <c r="A351" s="189">
        <v>348</v>
      </c>
      <c r="B351" s="182" t="s">
        <v>273</v>
      </c>
      <c r="C351" s="188" t="s">
        <v>415</v>
      </c>
    </row>
    <row r="352" spans="1:3" x14ac:dyDescent="0.2">
      <c r="A352" s="189">
        <v>349</v>
      </c>
      <c r="B352" s="182" t="s">
        <v>219</v>
      </c>
      <c r="C352" s="188" t="s">
        <v>414</v>
      </c>
    </row>
    <row r="353" spans="1:3" x14ac:dyDescent="0.2">
      <c r="A353" s="189">
        <v>350</v>
      </c>
      <c r="B353" s="182" t="s">
        <v>274</v>
      </c>
      <c r="C353" s="188" t="s">
        <v>415</v>
      </c>
    </row>
    <row r="354" spans="1:3" x14ac:dyDescent="0.2">
      <c r="A354" s="189">
        <v>351</v>
      </c>
      <c r="B354" s="182" t="s">
        <v>275</v>
      </c>
      <c r="C354" s="188" t="s">
        <v>414</v>
      </c>
    </row>
    <row r="355" spans="1:3" x14ac:dyDescent="0.2">
      <c r="A355" s="189">
        <v>352</v>
      </c>
      <c r="B355" s="182" t="s">
        <v>276</v>
      </c>
      <c r="C355" s="188" t="s">
        <v>414</v>
      </c>
    </row>
    <row r="356" spans="1:3" x14ac:dyDescent="0.2">
      <c r="A356" s="189">
        <v>353</v>
      </c>
      <c r="B356" s="182" t="s">
        <v>277</v>
      </c>
      <c r="C356" s="188" t="s">
        <v>414</v>
      </c>
    </row>
    <row r="357" spans="1:3" x14ac:dyDescent="0.2">
      <c r="A357" s="189">
        <v>354</v>
      </c>
      <c r="B357" s="182" t="s">
        <v>194</v>
      </c>
      <c r="C357" s="188" t="s">
        <v>415</v>
      </c>
    </row>
    <row r="358" spans="1:3" x14ac:dyDescent="0.2">
      <c r="A358" s="189">
        <v>355</v>
      </c>
      <c r="B358" s="182" t="s">
        <v>278</v>
      </c>
      <c r="C358" s="188" t="s">
        <v>414</v>
      </c>
    </row>
    <row r="359" spans="1:3" x14ac:dyDescent="0.2">
      <c r="A359" s="189">
        <v>357</v>
      </c>
      <c r="B359" s="182" t="s">
        <v>279</v>
      </c>
      <c r="C359" s="188" t="s">
        <v>415</v>
      </c>
    </row>
    <row r="360" spans="1:3" x14ac:dyDescent="0.2">
      <c r="A360" s="189">
        <v>358</v>
      </c>
      <c r="B360" s="182" t="s">
        <v>279</v>
      </c>
      <c r="C360" s="188" t="s">
        <v>415</v>
      </c>
    </row>
    <row r="361" spans="1:3" x14ac:dyDescent="0.2">
      <c r="A361" s="189">
        <v>359</v>
      </c>
      <c r="B361" s="182" t="s">
        <v>279</v>
      </c>
      <c r="C361" s="188" t="s">
        <v>415</v>
      </c>
    </row>
    <row r="362" spans="1:3" x14ac:dyDescent="0.2">
      <c r="A362" s="189">
        <v>360</v>
      </c>
      <c r="B362" s="182" t="s">
        <v>279</v>
      </c>
      <c r="C362" s="188" t="s">
        <v>415</v>
      </c>
    </row>
    <row r="363" spans="1:3" x14ac:dyDescent="0.2">
      <c r="A363" s="189">
        <v>361</v>
      </c>
      <c r="B363" s="182" t="s">
        <v>279</v>
      </c>
      <c r="C363" s="188" t="s">
        <v>415</v>
      </c>
    </row>
    <row r="364" spans="1:3" x14ac:dyDescent="0.2">
      <c r="A364" s="189">
        <v>362</v>
      </c>
      <c r="B364" s="182" t="s">
        <v>279</v>
      </c>
      <c r="C364" s="188" t="s">
        <v>415</v>
      </c>
    </row>
    <row r="365" spans="1:3" x14ac:dyDescent="0.2">
      <c r="A365" s="189">
        <v>363</v>
      </c>
      <c r="B365" s="182" t="s">
        <v>279</v>
      </c>
      <c r="C365" s="188" t="s">
        <v>415</v>
      </c>
    </row>
    <row r="366" spans="1:3" x14ac:dyDescent="0.2">
      <c r="A366" s="189">
        <v>364</v>
      </c>
      <c r="B366" s="182" t="s">
        <v>279</v>
      </c>
      <c r="C366" s="188" t="s">
        <v>415</v>
      </c>
    </row>
    <row r="367" spans="1:3" x14ac:dyDescent="0.2">
      <c r="A367" s="189">
        <v>365</v>
      </c>
      <c r="B367" s="182" t="s">
        <v>279</v>
      </c>
      <c r="C367" s="188" t="s">
        <v>415</v>
      </c>
    </row>
    <row r="368" spans="1:3" x14ac:dyDescent="0.2">
      <c r="A368" s="189">
        <v>366</v>
      </c>
      <c r="B368" s="182" t="s">
        <v>279</v>
      </c>
      <c r="C368" s="188" t="s">
        <v>415</v>
      </c>
    </row>
    <row r="369" spans="1:3" x14ac:dyDescent="0.2">
      <c r="A369" s="189">
        <v>367</v>
      </c>
      <c r="B369" s="182" t="s">
        <v>279</v>
      </c>
      <c r="C369" s="188" t="s">
        <v>415</v>
      </c>
    </row>
    <row r="370" spans="1:3" x14ac:dyDescent="0.2">
      <c r="A370" s="189">
        <v>368</v>
      </c>
      <c r="B370" s="182" t="s">
        <v>279</v>
      </c>
      <c r="C370" s="188" t="s">
        <v>415</v>
      </c>
    </row>
    <row r="371" spans="1:3" x14ac:dyDescent="0.2">
      <c r="A371" s="189">
        <v>369</v>
      </c>
      <c r="B371" s="182" t="s">
        <v>279</v>
      </c>
      <c r="C371" s="188" t="s">
        <v>415</v>
      </c>
    </row>
    <row r="372" spans="1:3" x14ac:dyDescent="0.2">
      <c r="A372" s="189">
        <v>370</v>
      </c>
      <c r="B372" s="182" t="s">
        <v>279</v>
      </c>
      <c r="C372" s="188" t="s">
        <v>415</v>
      </c>
    </row>
    <row r="373" spans="1:3" x14ac:dyDescent="0.2">
      <c r="A373" s="189">
        <v>371</v>
      </c>
      <c r="B373" s="182" t="s">
        <v>279</v>
      </c>
      <c r="C373" s="188" t="s">
        <v>415</v>
      </c>
    </row>
    <row r="374" spans="1:3" x14ac:dyDescent="0.2">
      <c r="A374" s="189">
        <v>372</v>
      </c>
      <c r="B374" s="182" t="s">
        <v>259</v>
      </c>
      <c r="C374" s="188" t="s">
        <v>414</v>
      </c>
    </row>
    <row r="375" spans="1:3" x14ac:dyDescent="0.2">
      <c r="A375" s="189">
        <v>373</v>
      </c>
      <c r="B375" s="182" t="s">
        <v>207</v>
      </c>
      <c r="C375" s="188" t="s">
        <v>414</v>
      </c>
    </row>
    <row r="376" spans="1:3" x14ac:dyDescent="0.2">
      <c r="A376" s="189">
        <v>374</v>
      </c>
      <c r="B376" s="182" t="s">
        <v>207</v>
      </c>
      <c r="C376" s="188" t="s">
        <v>414</v>
      </c>
    </row>
    <row r="377" spans="1:3" x14ac:dyDescent="0.2">
      <c r="A377" s="189">
        <v>375</v>
      </c>
      <c r="B377" s="182" t="s">
        <v>207</v>
      </c>
      <c r="C377" s="188" t="s">
        <v>414</v>
      </c>
    </row>
    <row r="378" spans="1:3" x14ac:dyDescent="0.2">
      <c r="A378" s="189">
        <v>376</v>
      </c>
      <c r="B378" s="182" t="s">
        <v>207</v>
      </c>
      <c r="C378" s="188" t="s">
        <v>414</v>
      </c>
    </row>
    <row r="379" spans="1:3" x14ac:dyDescent="0.2">
      <c r="A379" s="189">
        <v>377</v>
      </c>
      <c r="B379" s="182" t="s">
        <v>207</v>
      </c>
      <c r="C379" s="188" t="s">
        <v>414</v>
      </c>
    </row>
    <row r="380" spans="1:3" x14ac:dyDescent="0.2">
      <c r="A380" s="189">
        <v>378</v>
      </c>
      <c r="B380" s="182" t="s">
        <v>207</v>
      </c>
      <c r="C380" s="188" t="s">
        <v>414</v>
      </c>
    </row>
    <row r="381" spans="1:3" x14ac:dyDescent="0.2">
      <c r="A381" s="189">
        <v>380</v>
      </c>
      <c r="B381" s="182" t="s">
        <v>207</v>
      </c>
      <c r="C381" s="188" t="s">
        <v>414</v>
      </c>
    </row>
    <row r="382" spans="1:3" x14ac:dyDescent="0.2">
      <c r="A382" s="189">
        <v>381</v>
      </c>
      <c r="B382" s="182" t="s">
        <v>207</v>
      </c>
      <c r="C382" s="188" t="s">
        <v>414</v>
      </c>
    </row>
    <row r="383" spans="1:3" x14ac:dyDescent="0.2">
      <c r="A383" s="189">
        <v>382</v>
      </c>
      <c r="B383" s="182" t="s">
        <v>207</v>
      </c>
      <c r="C383" s="188" t="s">
        <v>414</v>
      </c>
    </row>
    <row r="384" spans="1:3" x14ac:dyDescent="0.2">
      <c r="A384" s="189">
        <v>384</v>
      </c>
      <c r="B384" s="182" t="s">
        <v>219</v>
      </c>
      <c r="C384" s="188" t="s">
        <v>414</v>
      </c>
    </row>
    <row r="385" spans="1:3" x14ac:dyDescent="0.2">
      <c r="A385" s="189">
        <v>385</v>
      </c>
      <c r="B385" s="182" t="s">
        <v>207</v>
      </c>
      <c r="C385" s="188" t="s">
        <v>415</v>
      </c>
    </row>
    <row r="386" spans="1:3" x14ac:dyDescent="0.2">
      <c r="A386" s="189">
        <v>386</v>
      </c>
      <c r="B386" s="182" t="s">
        <v>187</v>
      </c>
      <c r="C386" s="188" t="s">
        <v>415</v>
      </c>
    </row>
    <row r="387" spans="1:3" x14ac:dyDescent="0.2">
      <c r="A387" s="189">
        <v>387</v>
      </c>
      <c r="B387" s="182" t="s">
        <v>212</v>
      </c>
      <c r="C387" s="188" t="s">
        <v>415</v>
      </c>
    </row>
    <row r="388" spans="1:3" x14ac:dyDescent="0.2">
      <c r="A388" s="189">
        <v>388</v>
      </c>
      <c r="B388" s="182" t="s">
        <v>207</v>
      </c>
      <c r="C388" s="188" t="s">
        <v>415</v>
      </c>
    </row>
    <row r="389" spans="1:3" x14ac:dyDescent="0.2">
      <c r="A389" s="189">
        <v>389</v>
      </c>
      <c r="B389" s="182" t="s">
        <v>198</v>
      </c>
      <c r="C389" s="188" t="s">
        <v>415</v>
      </c>
    </row>
    <row r="390" spans="1:3" x14ac:dyDescent="0.2">
      <c r="A390" s="189">
        <v>390</v>
      </c>
      <c r="B390" s="182" t="s">
        <v>207</v>
      </c>
      <c r="C390" s="188" t="s">
        <v>414</v>
      </c>
    </row>
    <row r="391" spans="1:3" x14ac:dyDescent="0.2">
      <c r="A391" s="189">
        <v>391</v>
      </c>
      <c r="B391" s="182" t="s">
        <v>280</v>
      </c>
      <c r="C391" s="188" t="s">
        <v>415</v>
      </c>
    </row>
    <row r="392" spans="1:3" x14ac:dyDescent="0.2">
      <c r="A392" s="189">
        <v>392</v>
      </c>
      <c r="B392" s="182" t="s">
        <v>281</v>
      </c>
      <c r="C392" s="188" t="s">
        <v>414</v>
      </c>
    </row>
    <row r="393" spans="1:3" x14ac:dyDescent="0.2">
      <c r="A393" s="189">
        <v>393</v>
      </c>
      <c r="B393" s="182" t="s">
        <v>282</v>
      </c>
      <c r="C393" s="188" t="s">
        <v>414</v>
      </c>
    </row>
    <row r="394" spans="1:3" x14ac:dyDescent="0.2">
      <c r="A394" s="189">
        <v>394</v>
      </c>
      <c r="B394" s="182" t="s">
        <v>238</v>
      </c>
      <c r="C394" s="188" t="s">
        <v>414</v>
      </c>
    </row>
    <row r="395" spans="1:3" x14ac:dyDescent="0.2">
      <c r="A395" s="189">
        <v>395</v>
      </c>
      <c r="B395" s="182" t="s">
        <v>283</v>
      </c>
      <c r="C395" s="188" t="s">
        <v>414</v>
      </c>
    </row>
    <row r="396" spans="1:3" x14ac:dyDescent="0.2">
      <c r="A396" s="189">
        <v>396</v>
      </c>
      <c r="B396" s="182" t="s">
        <v>217</v>
      </c>
      <c r="C396" s="188" t="s">
        <v>414</v>
      </c>
    </row>
    <row r="397" spans="1:3" x14ac:dyDescent="0.2">
      <c r="A397" s="189">
        <v>397</v>
      </c>
      <c r="B397" s="182" t="s">
        <v>284</v>
      </c>
      <c r="C397" s="188" t="s">
        <v>414</v>
      </c>
    </row>
    <row r="398" spans="1:3" x14ac:dyDescent="0.2">
      <c r="A398" s="189">
        <v>398</v>
      </c>
      <c r="B398" s="182" t="s">
        <v>285</v>
      </c>
      <c r="C398" s="188" t="s">
        <v>414</v>
      </c>
    </row>
    <row r="399" spans="1:3" x14ac:dyDescent="0.2">
      <c r="A399" s="189">
        <v>399</v>
      </c>
      <c r="B399" s="182" t="s">
        <v>286</v>
      </c>
      <c r="C399" s="188" t="s">
        <v>415</v>
      </c>
    </row>
    <row r="400" spans="1:3" x14ac:dyDescent="0.2">
      <c r="A400" s="189">
        <v>400</v>
      </c>
      <c r="B400" s="182" t="s">
        <v>237</v>
      </c>
      <c r="C400" s="188" t="s">
        <v>414</v>
      </c>
    </row>
    <row r="401" spans="1:3" x14ac:dyDescent="0.2">
      <c r="A401" s="189">
        <v>401</v>
      </c>
      <c r="B401" s="182" t="s">
        <v>287</v>
      </c>
      <c r="C401" s="188" t="s">
        <v>415</v>
      </c>
    </row>
    <row r="402" spans="1:3" x14ac:dyDescent="0.2">
      <c r="A402" s="189">
        <v>403</v>
      </c>
      <c r="B402" s="182" t="s">
        <v>193</v>
      </c>
      <c r="C402" s="188" t="s">
        <v>414</v>
      </c>
    </row>
    <row r="403" spans="1:3" x14ac:dyDescent="0.2">
      <c r="A403" s="189">
        <v>404</v>
      </c>
      <c r="B403" s="182" t="s">
        <v>288</v>
      </c>
      <c r="C403" s="188" t="s">
        <v>414</v>
      </c>
    </row>
    <row r="404" spans="1:3" x14ac:dyDescent="0.2">
      <c r="A404" s="189">
        <v>405</v>
      </c>
      <c r="B404" s="182" t="s">
        <v>289</v>
      </c>
      <c r="C404" s="188" t="s">
        <v>415</v>
      </c>
    </row>
    <row r="405" spans="1:3" x14ac:dyDescent="0.2">
      <c r="A405" s="189">
        <v>406</v>
      </c>
      <c r="B405" s="182" t="s">
        <v>290</v>
      </c>
      <c r="C405" s="188" t="s">
        <v>415</v>
      </c>
    </row>
    <row r="406" spans="1:3" x14ac:dyDescent="0.2">
      <c r="A406" s="189">
        <v>407</v>
      </c>
      <c r="B406" s="182" t="s">
        <v>291</v>
      </c>
      <c r="C406" s="188" t="s">
        <v>415</v>
      </c>
    </row>
    <row r="407" spans="1:3" x14ac:dyDescent="0.2">
      <c r="A407" s="189">
        <v>408</v>
      </c>
      <c r="B407" s="182" t="s">
        <v>292</v>
      </c>
      <c r="C407" s="188" t="s">
        <v>415</v>
      </c>
    </row>
    <row r="408" spans="1:3" x14ac:dyDescent="0.2">
      <c r="A408" s="189">
        <v>409</v>
      </c>
      <c r="B408" s="182" t="s">
        <v>293</v>
      </c>
      <c r="C408" s="188" t="s">
        <v>415</v>
      </c>
    </row>
    <row r="409" spans="1:3" x14ac:dyDescent="0.2">
      <c r="A409" s="189">
        <v>410</v>
      </c>
      <c r="B409" s="182" t="s">
        <v>294</v>
      </c>
      <c r="C409" s="188" t="s">
        <v>415</v>
      </c>
    </row>
    <row r="410" spans="1:3" x14ac:dyDescent="0.2">
      <c r="A410" s="189">
        <v>411</v>
      </c>
      <c r="B410" s="182" t="s">
        <v>295</v>
      </c>
      <c r="C410" s="188" t="s">
        <v>415</v>
      </c>
    </row>
    <row r="411" spans="1:3" x14ac:dyDescent="0.2">
      <c r="A411" s="189">
        <v>412</v>
      </c>
      <c r="B411" s="182" t="s">
        <v>296</v>
      </c>
      <c r="C411" s="188" t="s">
        <v>415</v>
      </c>
    </row>
    <row r="412" spans="1:3" x14ac:dyDescent="0.2">
      <c r="A412" s="189">
        <v>413</v>
      </c>
      <c r="B412" s="182" t="s">
        <v>297</v>
      </c>
      <c r="C412" s="188" t="s">
        <v>415</v>
      </c>
    </row>
    <row r="413" spans="1:3" x14ac:dyDescent="0.2">
      <c r="A413" s="189">
        <v>414</v>
      </c>
      <c r="B413" s="182" t="s">
        <v>298</v>
      </c>
      <c r="C413" s="188" t="s">
        <v>415</v>
      </c>
    </row>
    <row r="414" spans="1:3" x14ac:dyDescent="0.2">
      <c r="A414" s="189">
        <v>415</v>
      </c>
      <c r="B414" s="182" t="s">
        <v>299</v>
      </c>
      <c r="C414" s="188" t="s">
        <v>415</v>
      </c>
    </row>
    <row r="415" spans="1:3" x14ac:dyDescent="0.2">
      <c r="A415" s="189">
        <v>416</v>
      </c>
      <c r="B415" s="182" t="s">
        <v>300</v>
      </c>
      <c r="C415" s="188" t="s">
        <v>415</v>
      </c>
    </row>
    <row r="416" spans="1:3" x14ac:dyDescent="0.2">
      <c r="A416" s="189">
        <v>417</v>
      </c>
      <c r="B416" s="182" t="s">
        <v>301</v>
      </c>
      <c r="C416" s="188" t="s">
        <v>415</v>
      </c>
    </row>
    <row r="417" spans="1:3" x14ac:dyDescent="0.2">
      <c r="A417" s="189">
        <v>418</v>
      </c>
      <c r="B417" s="182" t="s">
        <v>302</v>
      </c>
      <c r="C417" s="188" t="s">
        <v>415</v>
      </c>
    </row>
    <row r="418" spans="1:3" x14ac:dyDescent="0.2">
      <c r="A418" s="189">
        <v>419</v>
      </c>
      <c r="B418" s="182" t="s">
        <v>303</v>
      </c>
      <c r="C418" s="188" t="s">
        <v>415</v>
      </c>
    </row>
    <row r="419" spans="1:3" x14ac:dyDescent="0.2">
      <c r="A419" s="189">
        <v>420</v>
      </c>
      <c r="B419" s="182" t="s">
        <v>304</v>
      </c>
      <c r="C419" s="188" t="s">
        <v>415</v>
      </c>
    </row>
    <row r="420" spans="1:3" x14ac:dyDescent="0.2">
      <c r="A420" s="189">
        <v>421</v>
      </c>
      <c r="B420" s="182" t="s">
        <v>305</v>
      </c>
      <c r="C420" s="188" t="s">
        <v>415</v>
      </c>
    </row>
    <row r="421" spans="1:3" x14ac:dyDescent="0.2">
      <c r="A421" s="189">
        <v>422</v>
      </c>
      <c r="B421" s="182" t="s">
        <v>306</v>
      </c>
      <c r="C421" s="188" t="s">
        <v>415</v>
      </c>
    </row>
    <row r="422" spans="1:3" x14ac:dyDescent="0.2">
      <c r="A422" s="189">
        <v>423</v>
      </c>
      <c r="B422" s="182" t="s">
        <v>307</v>
      </c>
      <c r="C422" s="188" t="s">
        <v>415</v>
      </c>
    </row>
    <row r="423" spans="1:3" x14ac:dyDescent="0.2">
      <c r="A423" s="189">
        <v>424</v>
      </c>
      <c r="B423" s="182" t="s">
        <v>308</v>
      </c>
      <c r="C423" s="188" t="s">
        <v>415</v>
      </c>
    </row>
    <row r="424" spans="1:3" x14ac:dyDescent="0.2">
      <c r="A424" s="189">
        <v>425</v>
      </c>
      <c r="B424" s="182" t="s">
        <v>309</v>
      </c>
      <c r="C424" s="188" t="s">
        <v>414</v>
      </c>
    </row>
    <row r="425" spans="1:3" x14ac:dyDescent="0.2">
      <c r="A425" s="189">
        <v>426</v>
      </c>
      <c r="B425" s="182" t="s">
        <v>219</v>
      </c>
      <c r="C425" s="188" t="s">
        <v>414</v>
      </c>
    </row>
    <row r="426" spans="1:3" x14ac:dyDescent="0.2">
      <c r="A426" s="189">
        <v>427</v>
      </c>
      <c r="B426" s="182" t="s">
        <v>310</v>
      </c>
      <c r="C426" s="188" t="s">
        <v>414</v>
      </c>
    </row>
    <row r="427" spans="1:3" x14ac:dyDescent="0.2">
      <c r="A427" s="189">
        <v>428</v>
      </c>
      <c r="B427" s="182" t="s">
        <v>311</v>
      </c>
      <c r="C427" s="188" t="s">
        <v>410</v>
      </c>
    </row>
    <row r="428" spans="1:3" x14ac:dyDescent="0.2">
      <c r="A428" s="189">
        <v>429</v>
      </c>
      <c r="B428" s="182" t="s">
        <v>312</v>
      </c>
      <c r="C428" s="188" t="s">
        <v>410</v>
      </c>
    </row>
    <row r="429" spans="1:3" x14ac:dyDescent="0.2">
      <c r="A429" s="189">
        <v>430</v>
      </c>
      <c r="B429" s="182" t="s">
        <v>313</v>
      </c>
      <c r="C429" s="188" t="s">
        <v>410</v>
      </c>
    </row>
    <row r="430" spans="1:3" x14ac:dyDescent="0.2">
      <c r="A430" s="189">
        <v>431</v>
      </c>
      <c r="B430" s="182" t="s">
        <v>314</v>
      </c>
      <c r="C430" s="188" t="s">
        <v>410</v>
      </c>
    </row>
    <row r="431" spans="1:3" x14ac:dyDescent="0.2">
      <c r="A431" s="189">
        <v>432</v>
      </c>
      <c r="B431" s="182" t="s">
        <v>219</v>
      </c>
      <c r="C431" s="188" t="s">
        <v>414</v>
      </c>
    </row>
    <row r="432" spans="1:3" x14ac:dyDescent="0.2">
      <c r="A432" s="189">
        <v>434</v>
      </c>
      <c r="B432" s="182" t="s">
        <v>315</v>
      </c>
      <c r="C432" s="188" t="s">
        <v>415</v>
      </c>
    </row>
    <row r="433" spans="1:3" x14ac:dyDescent="0.2">
      <c r="A433" s="189">
        <v>435</v>
      </c>
      <c r="B433" s="182" t="s">
        <v>316</v>
      </c>
      <c r="C433" s="188" t="s">
        <v>414</v>
      </c>
    </row>
    <row r="434" spans="1:3" x14ac:dyDescent="0.2">
      <c r="A434" s="189">
        <v>436</v>
      </c>
      <c r="B434" s="182" t="s">
        <v>317</v>
      </c>
      <c r="C434" s="188" t="s">
        <v>414</v>
      </c>
    </row>
    <row r="435" spans="1:3" x14ac:dyDescent="0.2">
      <c r="A435" s="189">
        <v>437</v>
      </c>
      <c r="B435" s="182" t="s">
        <v>318</v>
      </c>
      <c r="C435" s="188" t="s">
        <v>414</v>
      </c>
    </row>
    <row r="436" spans="1:3" x14ac:dyDescent="0.2">
      <c r="A436" s="189">
        <v>439</v>
      </c>
      <c r="B436" s="182" t="s">
        <v>319</v>
      </c>
      <c r="C436" s="188" t="s">
        <v>414</v>
      </c>
    </row>
    <row r="437" spans="1:3" x14ac:dyDescent="0.2">
      <c r="A437" s="189">
        <v>440</v>
      </c>
      <c r="B437" s="182" t="s">
        <v>320</v>
      </c>
      <c r="C437" s="188" t="s">
        <v>414</v>
      </c>
    </row>
    <row r="438" spans="1:3" x14ac:dyDescent="0.2">
      <c r="A438" s="189">
        <v>441</v>
      </c>
      <c r="B438" s="182" t="s">
        <v>223</v>
      </c>
      <c r="C438" s="188" t="s">
        <v>414</v>
      </c>
    </row>
    <row r="439" spans="1:3" x14ac:dyDescent="0.2">
      <c r="A439" s="189">
        <v>442</v>
      </c>
      <c r="B439" s="182" t="s">
        <v>219</v>
      </c>
      <c r="C439" s="188" t="s">
        <v>415</v>
      </c>
    </row>
    <row r="440" spans="1:3" x14ac:dyDescent="0.2">
      <c r="A440" s="189">
        <v>443</v>
      </c>
      <c r="B440" s="182" t="s">
        <v>259</v>
      </c>
      <c r="C440" s="188" t="s">
        <v>414</v>
      </c>
    </row>
    <row r="441" spans="1:3" x14ac:dyDescent="0.2">
      <c r="A441" s="189">
        <v>444</v>
      </c>
      <c r="B441" s="182" t="s">
        <v>262</v>
      </c>
      <c r="C441" s="188" t="s">
        <v>414</v>
      </c>
    </row>
    <row r="442" spans="1:3" x14ac:dyDescent="0.2">
      <c r="A442" s="189">
        <v>444</v>
      </c>
      <c r="B442" s="182" t="s">
        <v>262</v>
      </c>
      <c r="C442" s="188" t="s">
        <v>415</v>
      </c>
    </row>
    <row r="443" spans="1:3" x14ac:dyDescent="0.2">
      <c r="A443" s="189">
        <v>445</v>
      </c>
      <c r="B443" s="182" t="s">
        <v>321</v>
      </c>
      <c r="C443" s="188" t="s">
        <v>414</v>
      </c>
    </row>
    <row r="444" spans="1:3" x14ac:dyDescent="0.2">
      <c r="A444" s="189">
        <v>446</v>
      </c>
      <c r="B444" s="182" t="s">
        <v>321</v>
      </c>
      <c r="C444" s="188" t="s">
        <v>414</v>
      </c>
    </row>
    <row r="445" spans="1:3" x14ac:dyDescent="0.2">
      <c r="A445" s="189">
        <v>447</v>
      </c>
      <c r="B445" s="182" t="s">
        <v>233</v>
      </c>
      <c r="C445" s="188" t="s">
        <v>414</v>
      </c>
    </row>
    <row r="446" spans="1:3" x14ac:dyDescent="0.2">
      <c r="A446" s="189">
        <v>448</v>
      </c>
      <c r="B446" s="182" t="s">
        <v>233</v>
      </c>
      <c r="C446" s="188" t="s">
        <v>414</v>
      </c>
    </row>
    <row r="447" spans="1:3" x14ac:dyDescent="0.2">
      <c r="A447" s="189">
        <v>449</v>
      </c>
      <c r="B447" s="182" t="s">
        <v>233</v>
      </c>
      <c r="C447" s="188" t="s">
        <v>414</v>
      </c>
    </row>
    <row r="448" spans="1:3" x14ac:dyDescent="0.2">
      <c r="A448" s="189">
        <v>450</v>
      </c>
      <c r="B448" s="182" t="s">
        <v>233</v>
      </c>
      <c r="C448" s="188" t="s">
        <v>414</v>
      </c>
    </row>
    <row r="449" spans="1:3" x14ac:dyDescent="0.2">
      <c r="A449" s="189">
        <v>451</v>
      </c>
      <c r="B449" s="182" t="s">
        <v>233</v>
      </c>
      <c r="C449" s="188" t="s">
        <v>414</v>
      </c>
    </row>
    <row r="450" spans="1:3" x14ac:dyDescent="0.2">
      <c r="A450" s="189">
        <v>452</v>
      </c>
      <c r="B450" s="182" t="s">
        <v>233</v>
      </c>
      <c r="C450" s="188" t="s">
        <v>414</v>
      </c>
    </row>
    <row r="451" spans="1:3" x14ac:dyDescent="0.2">
      <c r="A451" s="189">
        <v>453</v>
      </c>
      <c r="B451" s="182" t="s">
        <v>233</v>
      </c>
      <c r="C451" s="188" t="s">
        <v>414</v>
      </c>
    </row>
    <row r="452" spans="1:3" x14ac:dyDescent="0.2">
      <c r="A452" s="189">
        <v>454</v>
      </c>
      <c r="B452" s="182" t="s">
        <v>233</v>
      </c>
      <c r="C452" s="188" t="s">
        <v>414</v>
      </c>
    </row>
    <row r="453" spans="1:3" x14ac:dyDescent="0.2">
      <c r="A453" s="189">
        <v>455</v>
      </c>
      <c r="B453" s="182" t="s">
        <v>233</v>
      </c>
      <c r="C453" s="188" t="s">
        <v>414</v>
      </c>
    </row>
    <row r="454" spans="1:3" x14ac:dyDescent="0.2">
      <c r="A454" s="189">
        <v>456</v>
      </c>
      <c r="B454" s="182" t="s">
        <v>233</v>
      </c>
      <c r="C454" s="188" t="s">
        <v>414</v>
      </c>
    </row>
    <row r="455" spans="1:3" x14ac:dyDescent="0.2">
      <c r="A455" s="189">
        <v>459</v>
      </c>
      <c r="B455" s="182" t="s">
        <v>233</v>
      </c>
      <c r="C455" s="188" t="s">
        <v>414</v>
      </c>
    </row>
    <row r="456" spans="1:3" x14ac:dyDescent="0.2">
      <c r="A456" s="189">
        <v>460</v>
      </c>
      <c r="B456" s="182" t="s">
        <v>322</v>
      </c>
      <c r="C456" s="188" t="s">
        <v>415</v>
      </c>
    </row>
    <row r="457" spans="1:3" x14ac:dyDescent="0.2">
      <c r="A457" s="189">
        <v>461</v>
      </c>
      <c r="B457" s="182" t="s">
        <v>322</v>
      </c>
      <c r="C457" s="188" t="s">
        <v>415</v>
      </c>
    </row>
    <row r="458" spans="1:3" x14ac:dyDescent="0.2">
      <c r="A458" s="189">
        <v>462</v>
      </c>
      <c r="B458" s="182" t="s">
        <v>323</v>
      </c>
      <c r="C458" s="188" t="s">
        <v>415</v>
      </c>
    </row>
    <row r="459" spans="1:3" x14ac:dyDescent="0.2">
      <c r="A459" s="189">
        <v>463</v>
      </c>
      <c r="B459" s="182" t="s">
        <v>324</v>
      </c>
      <c r="C459" s="188" t="s">
        <v>415</v>
      </c>
    </row>
    <row r="460" spans="1:3" x14ac:dyDescent="0.2">
      <c r="A460" s="189">
        <v>464</v>
      </c>
      <c r="B460" s="182" t="s">
        <v>325</v>
      </c>
      <c r="C460" s="188" t="s">
        <v>414</v>
      </c>
    </row>
    <row r="461" spans="1:3" x14ac:dyDescent="0.2">
      <c r="A461" s="189">
        <v>465</v>
      </c>
      <c r="B461" s="182" t="s">
        <v>326</v>
      </c>
      <c r="C461" s="188" t="s">
        <v>414</v>
      </c>
    </row>
    <row r="462" spans="1:3" x14ac:dyDescent="0.2">
      <c r="A462" s="189">
        <v>466</v>
      </c>
      <c r="B462" s="182" t="s">
        <v>327</v>
      </c>
      <c r="C462" s="188" t="s">
        <v>414</v>
      </c>
    </row>
    <row r="463" spans="1:3" x14ac:dyDescent="0.2">
      <c r="A463" s="189">
        <v>467</v>
      </c>
      <c r="B463" s="182" t="s">
        <v>327</v>
      </c>
      <c r="C463" s="188" t="s">
        <v>414</v>
      </c>
    </row>
    <row r="464" spans="1:3" x14ac:dyDescent="0.2">
      <c r="A464" s="189">
        <v>468</v>
      </c>
      <c r="B464" s="182" t="s">
        <v>327</v>
      </c>
      <c r="C464" s="188" t="s">
        <v>414</v>
      </c>
    </row>
    <row r="465" spans="1:3" x14ac:dyDescent="0.2">
      <c r="A465" s="189">
        <v>469</v>
      </c>
      <c r="B465" s="182" t="s">
        <v>327</v>
      </c>
      <c r="C465" s="188" t="s">
        <v>414</v>
      </c>
    </row>
    <row r="466" spans="1:3" x14ac:dyDescent="0.2">
      <c r="A466" s="189">
        <v>470</v>
      </c>
      <c r="B466" s="182" t="s">
        <v>327</v>
      </c>
      <c r="C466" s="188" t="s">
        <v>414</v>
      </c>
    </row>
    <row r="467" spans="1:3" x14ac:dyDescent="0.2">
      <c r="A467" s="189">
        <v>473</v>
      </c>
      <c r="B467" s="182" t="s">
        <v>328</v>
      </c>
      <c r="C467" s="188" t="s">
        <v>414</v>
      </c>
    </row>
    <row r="468" spans="1:3" x14ac:dyDescent="0.2">
      <c r="A468" s="189">
        <v>474</v>
      </c>
      <c r="B468" s="182" t="s">
        <v>329</v>
      </c>
      <c r="C468" s="188" t="s">
        <v>415</v>
      </c>
    </row>
    <row r="469" spans="1:3" x14ac:dyDescent="0.2">
      <c r="A469" s="189">
        <v>475</v>
      </c>
      <c r="B469" s="182" t="s">
        <v>330</v>
      </c>
      <c r="C469" s="188" t="s">
        <v>414</v>
      </c>
    </row>
    <row r="470" spans="1:3" x14ac:dyDescent="0.2">
      <c r="A470" s="189">
        <v>476</v>
      </c>
      <c r="B470" s="182" t="s">
        <v>331</v>
      </c>
      <c r="C470" s="188" t="s">
        <v>415</v>
      </c>
    </row>
    <row r="471" spans="1:3" x14ac:dyDescent="0.2">
      <c r="A471" s="189">
        <v>477</v>
      </c>
      <c r="B471" s="182" t="s">
        <v>331</v>
      </c>
      <c r="C471" s="188" t="s">
        <v>415</v>
      </c>
    </row>
    <row r="472" spans="1:3" x14ac:dyDescent="0.2">
      <c r="A472" s="189">
        <v>478</v>
      </c>
      <c r="B472" s="182" t="s">
        <v>262</v>
      </c>
      <c r="C472" s="188" t="s">
        <v>414</v>
      </c>
    </row>
    <row r="473" spans="1:3" x14ac:dyDescent="0.2">
      <c r="A473" s="189">
        <v>479</v>
      </c>
      <c r="B473" s="182" t="s">
        <v>319</v>
      </c>
      <c r="C473" s="188" t="s">
        <v>414</v>
      </c>
    </row>
    <row r="474" spans="1:3" x14ac:dyDescent="0.2">
      <c r="A474" s="189">
        <v>480</v>
      </c>
      <c r="B474" s="182" t="s">
        <v>319</v>
      </c>
      <c r="C474" s="188" t="s">
        <v>414</v>
      </c>
    </row>
    <row r="475" spans="1:3" x14ac:dyDescent="0.2">
      <c r="A475" s="189">
        <v>481</v>
      </c>
      <c r="B475" s="182" t="s">
        <v>319</v>
      </c>
      <c r="C475" s="188" t="s">
        <v>414</v>
      </c>
    </row>
    <row r="476" spans="1:3" x14ac:dyDescent="0.2">
      <c r="A476" s="189">
        <v>482</v>
      </c>
      <c r="B476" s="182" t="s">
        <v>332</v>
      </c>
      <c r="C476" s="188" t="s">
        <v>411</v>
      </c>
    </row>
    <row r="477" spans="1:3" x14ac:dyDescent="0.2">
      <c r="A477" s="189">
        <v>483</v>
      </c>
      <c r="B477" s="182" t="s">
        <v>333</v>
      </c>
      <c r="C477" s="188" t="s">
        <v>411</v>
      </c>
    </row>
    <row r="478" spans="1:3" x14ac:dyDescent="0.2">
      <c r="A478" s="189">
        <v>484</v>
      </c>
      <c r="B478" s="182" t="s">
        <v>334</v>
      </c>
      <c r="C478" s="188" t="s">
        <v>411</v>
      </c>
    </row>
    <row r="479" spans="1:3" x14ac:dyDescent="0.2">
      <c r="A479" s="189">
        <v>485</v>
      </c>
      <c r="B479" s="182" t="s">
        <v>335</v>
      </c>
      <c r="C479" s="188" t="s">
        <v>411</v>
      </c>
    </row>
    <row r="480" spans="1:3" x14ac:dyDescent="0.2">
      <c r="A480" s="189">
        <v>486</v>
      </c>
      <c r="B480" s="182" t="s">
        <v>336</v>
      </c>
      <c r="C480" s="188" t="s">
        <v>411</v>
      </c>
    </row>
    <row r="481" spans="1:3" x14ac:dyDescent="0.2">
      <c r="A481" s="189">
        <v>487</v>
      </c>
      <c r="B481" s="182" t="s">
        <v>337</v>
      </c>
      <c r="C481" s="188" t="s">
        <v>411</v>
      </c>
    </row>
    <row r="482" spans="1:3" x14ac:dyDescent="0.2">
      <c r="A482" s="189">
        <v>488</v>
      </c>
      <c r="B482" s="182" t="s">
        <v>338</v>
      </c>
      <c r="C482" s="188" t="s">
        <v>411</v>
      </c>
    </row>
    <row r="483" spans="1:3" x14ac:dyDescent="0.2">
      <c r="A483" s="189">
        <v>489</v>
      </c>
      <c r="B483" s="182" t="s">
        <v>339</v>
      </c>
      <c r="C483" s="188" t="s">
        <v>411</v>
      </c>
    </row>
    <row r="484" spans="1:3" x14ac:dyDescent="0.2">
      <c r="A484" s="189">
        <v>490</v>
      </c>
      <c r="B484" s="182" t="s">
        <v>340</v>
      </c>
      <c r="C484" s="188" t="s">
        <v>411</v>
      </c>
    </row>
    <row r="485" spans="1:3" x14ac:dyDescent="0.2">
      <c r="A485" s="189">
        <v>491</v>
      </c>
      <c r="B485" s="182" t="s">
        <v>341</v>
      </c>
      <c r="C485" s="188" t="s">
        <v>411</v>
      </c>
    </row>
    <row r="486" spans="1:3" x14ac:dyDescent="0.2">
      <c r="A486" s="189">
        <v>492</v>
      </c>
      <c r="B486" s="182" t="s">
        <v>342</v>
      </c>
      <c r="C486" s="188" t="s">
        <v>411</v>
      </c>
    </row>
    <row r="487" spans="1:3" x14ac:dyDescent="0.2">
      <c r="A487" s="189">
        <v>493</v>
      </c>
      <c r="B487" s="182" t="s">
        <v>343</v>
      </c>
      <c r="C487" s="188" t="s">
        <v>411</v>
      </c>
    </row>
    <row r="488" spans="1:3" x14ac:dyDescent="0.2">
      <c r="A488" s="189">
        <v>494</v>
      </c>
      <c r="B488" s="182" t="s">
        <v>344</v>
      </c>
      <c r="C488" s="188" t="s">
        <v>411</v>
      </c>
    </row>
    <row r="489" spans="1:3" x14ac:dyDescent="0.2">
      <c r="A489" s="189">
        <v>495</v>
      </c>
      <c r="B489" s="182" t="s">
        <v>345</v>
      </c>
      <c r="C489" s="188" t="s">
        <v>411</v>
      </c>
    </row>
    <row r="490" spans="1:3" x14ac:dyDescent="0.2">
      <c r="A490" s="189">
        <v>496</v>
      </c>
      <c r="B490" s="182" t="s">
        <v>346</v>
      </c>
      <c r="C490" s="188" t="s">
        <v>411</v>
      </c>
    </row>
    <row r="491" spans="1:3" x14ac:dyDescent="0.2">
      <c r="A491" s="189">
        <v>497</v>
      </c>
      <c r="B491" s="182" t="s">
        <v>347</v>
      </c>
      <c r="C491" s="188" t="s">
        <v>411</v>
      </c>
    </row>
    <row r="492" spans="1:3" x14ac:dyDescent="0.2">
      <c r="A492" s="189">
        <v>498</v>
      </c>
      <c r="B492" s="182" t="s">
        <v>348</v>
      </c>
      <c r="C492" s="188" t="s">
        <v>411</v>
      </c>
    </row>
    <row r="493" spans="1:3" x14ac:dyDescent="0.2">
      <c r="A493" s="189">
        <v>701</v>
      </c>
      <c r="B493" s="182" t="s">
        <v>349</v>
      </c>
      <c r="C493" s="188" t="s">
        <v>415</v>
      </c>
    </row>
    <row r="494" spans="1:3" x14ac:dyDescent="0.2">
      <c r="A494" s="189">
        <v>702</v>
      </c>
      <c r="B494" s="182" t="s">
        <v>349</v>
      </c>
      <c r="C494" s="188" t="s">
        <v>415</v>
      </c>
    </row>
    <row r="495" spans="1:3" x14ac:dyDescent="0.2">
      <c r="A495" s="189">
        <v>703</v>
      </c>
      <c r="B495" s="182" t="s">
        <v>285</v>
      </c>
      <c r="C495" s="188" t="s">
        <v>415</v>
      </c>
    </row>
    <row r="496" spans="1:3" x14ac:dyDescent="0.2">
      <c r="A496" s="189">
        <v>704</v>
      </c>
      <c r="B496" s="182" t="s">
        <v>285</v>
      </c>
      <c r="C496" s="188" t="s">
        <v>415</v>
      </c>
    </row>
    <row r="497" spans="1:3" x14ac:dyDescent="0.2">
      <c r="A497" s="189">
        <v>705</v>
      </c>
      <c r="B497" s="182" t="s">
        <v>285</v>
      </c>
      <c r="C497" s="188" t="s">
        <v>415</v>
      </c>
    </row>
    <row r="498" spans="1:3" x14ac:dyDescent="0.2">
      <c r="A498" s="189">
        <v>706</v>
      </c>
      <c r="B498" s="182" t="s">
        <v>285</v>
      </c>
      <c r="C498" s="188" t="s">
        <v>415</v>
      </c>
    </row>
    <row r="499" spans="1:3" x14ac:dyDescent="0.2">
      <c r="A499" s="189">
        <v>707</v>
      </c>
      <c r="B499" s="182" t="s">
        <v>285</v>
      </c>
      <c r="C499" s="188" t="s">
        <v>415</v>
      </c>
    </row>
    <row r="500" spans="1:3" x14ac:dyDescent="0.2">
      <c r="A500" s="189">
        <v>708</v>
      </c>
      <c r="B500" s="182" t="s">
        <v>285</v>
      </c>
      <c r="C500" s="188" t="s">
        <v>415</v>
      </c>
    </row>
    <row r="501" spans="1:3" x14ac:dyDescent="0.2">
      <c r="A501" s="189">
        <v>709</v>
      </c>
      <c r="B501" s="182" t="s">
        <v>285</v>
      </c>
      <c r="C501" s="188" t="s">
        <v>415</v>
      </c>
    </row>
    <row r="502" spans="1:3" x14ac:dyDescent="0.2">
      <c r="A502" s="189">
        <v>710</v>
      </c>
      <c r="B502" s="182" t="s">
        <v>285</v>
      </c>
      <c r="C502" s="188" t="s">
        <v>415</v>
      </c>
    </row>
    <row r="503" spans="1:3" x14ac:dyDescent="0.2">
      <c r="A503" s="189">
        <v>711</v>
      </c>
      <c r="B503" s="182" t="s">
        <v>285</v>
      </c>
      <c r="C503" s="188" t="s">
        <v>415</v>
      </c>
    </row>
    <row r="504" spans="1:3" x14ac:dyDescent="0.2">
      <c r="A504" s="189">
        <v>712</v>
      </c>
      <c r="B504" s="182" t="s">
        <v>350</v>
      </c>
      <c r="C504" s="188" t="s">
        <v>415</v>
      </c>
    </row>
    <row r="505" spans="1:3" x14ac:dyDescent="0.2">
      <c r="A505" s="189">
        <v>713</v>
      </c>
      <c r="B505" s="182" t="s">
        <v>350</v>
      </c>
      <c r="C505" s="188" t="s">
        <v>415</v>
      </c>
    </row>
    <row r="506" spans="1:3" x14ac:dyDescent="0.2">
      <c r="A506" s="189">
        <v>714</v>
      </c>
      <c r="B506" s="182" t="s">
        <v>350</v>
      </c>
      <c r="C506" s="188" t="s">
        <v>415</v>
      </c>
    </row>
    <row r="507" spans="1:3" x14ac:dyDescent="0.2">
      <c r="A507" s="189">
        <v>715</v>
      </c>
      <c r="B507" s="182" t="s">
        <v>350</v>
      </c>
      <c r="C507" s="188" t="s">
        <v>415</v>
      </c>
    </row>
    <row r="508" spans="1:3" x14ac:dyDescent="0.2">
      <c r="A508" s="189">
        <v>716</v>
      </c>
      <c r="B508" s="182" t="s">
        <v>351</v>
      </c>
      <c r="C508" s="188" t="s">
        <v>415</v>
      </c>
    </row>
    <row r="509" spans="1:3" x14ac:dyDescent="0.2">
      <c r="A509" s="189">
        <v>717</v>
      </c>
      <c r="B509" s="182" t="s">
        <v>351</v>
      </c>
      <c r="C509" s="188" t="s">
        <v>415</v>
      </c>
    </row>
    <row r="510" spans="1:3" x14ac:dyDescent="0.2">
      <c r="A510" s="189">
        <v>718</v>
      </c>
      <c r="B510" s="182" t="s">
        <v>352</v>
      </c>
      <c r="C510" s="188" t="s">
        <v>415</v>
      </c>
    </row>
    <row r="511" spans="1:3" x14ac:dyDescent="0.2">
      <c r="A511" s="189">
        <v>719</v>
      </c>
      <c r="B511" s="182" t="s">
        <v>352</v>
      </c>
      <c r="C511" s="188" t="s">
        <v>415</v>
      </c>
    </row>
    <row r="512" spans="1:3" x14ac:dyDescent="0.2">
      <c r="A512" s="189">
        <v>720</v>
      </c>
      <c r="B512" s="182" t="s">
        <v>220</v>
      </c>
      <c r="C512" s="188" t="s">
        <v>414</v>
      </c>
    </row>
    <row r="513" spans="1:3" x14ac:dyDescent="0.2">
      <c r="A513" s="189">
        <v>721</v>
      </c>
      <c r="B513" s="182" t="s">
        <v>353</v>
      </c>
      <c r="C513" s="188" t="s">
        <v>414</v>
      </c>
    </row>
    <row r="514" spans="1:3" x14ac:dyDescent="0.2">
      <c r="A514" s="189">
        <v>722</v>
      </c>
      <c r="B514" s="182" t="s">
        <v>353</v>
      </c>
      <c r="C514" s="188" t="s">
        <v>414</v>
      </c>
    </row>
    <row r="515" spans="1:3" x14ac:dyDescent="0.2">
      <c r="A515" s="189">
        <v>723</v>
      </c>
      <c r="B515" s="182" t="s">
        <v>353</v>
      </c>
      <c r="C515" s="188" t="s">
        <v>414</v>
      </c>
    </row>
    <row r="516" spans="1:3" x14ac:dyDescent="0.2">
      <c r="A516" s="189">
        <v>724</v>
      </c>
      <c r="B516" s="182" t="s">
        <v>353</v>
      </c>
      <c r="C516" s="188" t="s">
        <v>414</v>
      </c>
    </row>
    <row r="517" spans="1:3" x14ac:dyDescent="0.2">
      <c r="A517" s="189">
        <v>725</v>
      </c>
      <c r="B517" s="182" t="s">
        <v>353</v>
      </c>
      <c r="C517" s="188" t="s">
        <v>414</v>
      </c>
    </row>
    <row r="518" spans="1:3" x14ac:dyDescent="0.2">
      <c r="A518" s="189">
        <v>726</v>
      </c>
      <c r="B518" s="182" t="s">
        <v>353</v>
      </c>
      <c r="C518" s="188" t="s">
        <v>414</v>
      </c>
    </row>
    <row r="519" spans="1:3" x14ac:dyDescent="0.2">
      <c r="A519" s="189">
        <v>727</v>
      </c>
      <c r="B519" s="182" t="s">
        <v>353</v>
      </c>
      <c r="C519" s="188" t="s">
        <v>414</v>
      </c>
    </row>
    <row r="520" spans="1:3" x14ac:dyDescent="0.2">
      <c r="A520" s="189">
        <v>728</v>
      </c>
      <c r="B520" s="182" t="s">
        <v>354</v>
      </c>
      <c r="C520" s="188" t="s">
        <v>414</v>
      </c>
    </row>
    <row r="521" spans="1:3" x14ac:dyDescent="0.2">
      <c r="A521" s="189">
        <v>729</v>
      </c>
      <c r="B521" s="182" t="s">
        <v>353</v>
      </c>
      <c r="C521" s="188" t="s">
        <v>414</v>
      </c>
    </row>
    <row r="522" spans="1:3" x14ac:dyDescent="0.2">
      <c r="A522" s="189">
        <v>730</v>
      </c>
      <c r="B522" s="182" t="s">
        <v>354</v>
      </c>
      <c r="C522" s="188" t="s">
        <v>414</v>
      </c>
    </row>
    <row r="523" spans="1:3" x14ac:dyDescent="0.2">
      <c r="A523" s="189">
        <v>731</v>
      </c>
      <c r="B523" s="182" t="s">
        <v>353</v>
      </c>
      <c r="C523" s="188" t="s">
        <v>414</v>
      </c>
    </row>
    <row r="524" spans="1:3" x14ac:dyDescent="0.2">
      <c r="A524" s="189">
        <v>732</v>
      </c>
      <c r="B524" s="182" t="s">
        <v>354</v>
      </c>
      <c r="C524" s="188" t="s">
        <v>414</v>
      </c>
    </row>
    <row r="525" spans="1:3" x14ac:dyDescent="0.2">
      <c r="A525" s="189">
        <v>733</v>
      </c>
      <c r="B525" s="182" t="s">
        <v>353</v>
      </c>
      <c r="C525" s="188" t="s">
        <v>414</v>
      </c>
    </row>
    <row r="526" spans="1:3" x14ac:dyDescent="0.2">
      <c r="A526" s="189">
        <v>734</v>
      </c>
      <c r="B526" s="182" t="s">
        <v>354</v>
      </c>
      <c r="C526" s="188" t="s">
        <v>414</v>
      </c>
    </row>
    <row r="527" spans="1:3" x14ac:dyDescent="0.2">
      <c r="A527" s="189">
        <v>735</v>
      </c>
      <c r="B527" s="182" t="s">
        <v>353</v>
      </c>
      <c r="C527" s="188" t="s">
        <v>414</v>
      </c>
    </row>
    <row r="528" spans="1:3" x14ac:dyDescent="0.2">
      <c r="A528" s="189">
        <v>736</v>
      </c>
      <c r="B528" s="182" t="s">
        <v>354</v>
      </c>
      <c r="C528" s="188" t="s">
        <v>414</v>
      </c>
    </row>
    <row r="529" spans="1:3" x14ac:dyDescent="0.2">
      <c r="A529" s="189">
        <v>737</v>
      </c>
      <c r="B529" s="182" t="s">
        <v>353</v>
      </c>
      <c r="C529" s="188" t="s">
        <v>414</v>
      </c>
    </row>
    <row r="530" spans="1:3" x14ac:dyDescent="0.2">
      <c r="A530" s="189">
        <v>738</v>
      </c>
      <c r="B530" s="182" t="s">
        <v>354</v>
      </c>
      <c r="C530" s="188" t="s">
        <v>414</v>
      </c>
    </row>
    <row r="531" spans="1:3" x14ac:dyDescent="0.2">
      <c r="A531" s="189">
        <v>739</v>
      </c>
      <c r="B531" s="182" t="s">
        <v>353</v>
      </c>
      <c r="C531" s="188" t="s">
        <v>414</v>
      </c>
    </row>
    <row r="532" spans="1:3" x14ac:dyDescent="0.2">
      <c r="A532" s="189">
        <v>740</v>
      </c>
      <c r="B532" s="182" t="s">
        <v>354</v>
      </c>
      <c r="C532" s="188" t="s">
        <v>414</v>
      </c>
    </row>
    <row r="533" spans="1:3" x14ac:dyDescent="0.2">
      <c r="A533" s="189">
        <v>741</v>
      </c>
      <c r="B533" s="182" t="s">
        <v>353</v>
      </c>
      <c r="C533" s="188" t="s">
        <v>414</v>
      </c>
    </row>
    <row r="534" spans="1:3" x14ac:dyDescent="0.2">
      <c r="A534" s="189">
        <v>742</v>
      </c>
      <c r="B534" s="182" t="s">
        <v>354</v>
      </c>
      <c r="C534" s="188" t="s">
        <v>414</v>
      </c>
    </row>
    <row r="535" spans="1:3" x14ac:dyDescent="0.2">
      <c r="A535" s="189">
        <v>743</v>
      </c>
      <c r="B535" s="182" t="s">
        <v>353</v>
      </c>
      <c r="C535" s="188" t="s">
        <v>414</v>
      </c>
    </row>
    <row r="536" spans="1:3" x14ac:dyDescent="0.2">
      <c r="A536" s="189">
        <v>744</v>
      </c>
      <c r="B536" s="182" t="s">
        <v>354</v>
      </c>
      <c r="C536" s="188" t="s">
        <v>414</v>
      </c>
    </row>
    <row r="537" spans="1:3" x14ac:dyDescent="0.2">
      <c r="A537" s="189">
        <v>745</v>
      </c>
      <c r="B537" s="182" t="s">
        <v>353</v>
      </c>
      <c r="C537" s="188" t="s">
        <v>414</v>
      </c>
    </row>
    <row r="538" spans="1:3" x14ac:dyDescent="0.2">
      <c r="A538" s="189">
        <v>746</v>
      </c>
      <c r="B538" s="182" t="s">
        <v>354</v>
      </c>
      <c r="C538" s="188" t="s">
        <v>414</v>
      </c>
    </row>
    <row r="539" spans="1:3" x14ac:dyDescent="0.2">
      <c r="A539" s="189">
        <v>747</v>
      </c>
      <c r="B539" s="182" t="s">
        <v>353</v>
      </c>
      <c r="C539" s="188" t="s">
        <v>414</v>
      </c>
    </row>
    <row r="540" spans="1:3" x14ac:dyDescent="0.2">
      <c r="A540" s="189">
        <v>748</v>
      </c>
      <c r="B540" s="182" t="s">
        <v>353</v>
      </c>
      <c r="C540" s="188" t="s">
        <v>414</v>
      </c>
    </row>
    <row r="541" spans="1:3" x14ac:dyDescent="0.2">
      <c r="A541" s="189">
        <v>749</v>
      </c>
      <c r="B541" s="182" t="s">
        <v>354</v>
      </c>
      <c r="C541" s="188" t="s">
        <v>414</v>
      </c>
    </row>
    <row r="542" spans="1:3" x14ac:dyDescent="0.2">
      <c r="A542" s="189">
        <v>752</v>
      </c>
      <c r="B542" s="182" t="s">
        <v>353</v>
      </c>
      <c r="C542" s="188" t="s">
        <v>414</v>
      </c>
    </row>
    <row r="543" spans="1:3" x14ac:dyDescent="0.2">
      <c r="A543" s="189">
        <v>753</v>
      </c>
      <c r="B543" s="182" t="s">
        <v>355</v>
      </c>
      <c r="C543" s="188" t="s">
        <v>414</v>
      </c>
    </row>
    <row r="544" spans="1:3" x14ac:dyDescent="0.2">
      <c r="A544" s="189">
        <v>754</v>
      </c>
      <c r="B544" s="182" t="s">
        <v>353</v>
      </c>
      <c r="C544" s="188" t="s">
        <v>414</v>
      </c>
    </row>
    <row r="545" spans="1:3" x14ac:dyDescent="0.2">
      <c r="A545" s="189">
        <v>755</v>
      </c>
      <c r="B545" s="182" t="s">
        <v>355</v>
      </c>
      <c r="C545" s="188" t="s">
        <v>414</v>
      </c>
    </row>
    <row r="546" spans="1:3" x14ac:dyDescent="0.2">
      <c r="A546" s="189">
        <v>756</v>
      </c>
      <c r="B546" s="182" t="s">
        <v>353</v>
      </c>
      <c r="C546" s="188" t="s">
        <v>414</v>
      </c>
    </row>
    <row r="547" spans="1:3" x14ac:dyDescent="0.2">
      <c r="A547" s="189">
        <v>757</v>
      </c>
      <c r="B547" s="182" t="s">
        <v>355</v>
      </c>
      <c r="C547" s="188" t="s">
        <v>414</v>
      </c>
    </row>
    <row r="548" spans="1:3" x14ac:dyDescent="0.2">
      <c r="A548" s="189">
        <v>758</v>
      </c>
      <c r="B548" s="182" t="s">
        <v>353</v>
      </c>
      <c r="C548" s="188" t="s">
        <v>414</v>
      </c>
    </row>
    <row r="549" spans="1:3" x14ac:dyDescent="0.2">
      <c r="A549" s="189">
        <v>759</v>
      </c>
      <c r="B549" s="182" t="s">
        <v>355</v>
      </c>
      <c r="C549" s="188" t="s">
        <v>414</v>
      </c>
    </row>
    <row r="550" spans="1:3" x14ac:dyDescent="0.2">
      <c r="A550" s="189">
        <v>760</v>
      </c>
      <c r="B550" s="182" t="s">
        <v>353</v>
      </c>
      <c r="C550" s="188" t="s">
        <v>414</v>
      </c>
    </row>
    <row r="551" spans="1:3" x14ac:dyDescent="0.2">
      <c r="A551" s="189">
        <v>761</v>
      </c>
      <c r="B551" s="182" t="s">
        <v>355</v>
      </c>
      <c r="C551" s="188" t="s">
        <v>414</v>
      </c>
    </row>
    <row r="552" spans="1:3" x14ac:dyDescent="0.2">
      <c r="A552" s="189">
        <v>762</v>
      </c>
      <c r="B552" s="182" t="s">
        <v>353</v>
      </c>
      <c r="C552" s="188" t="s">
        <v>414</v>
      </c>
    </row>
    <row r="553" spans="1:3" x14ac:dyDescent="0.2">
      <c r="A553" s="189">
        <v>763</v>
      </c>
      <c r="B553" s="182" t="s">
        <v>355</v>
      </c>
      <c r="C553" s="188" t="s">
        <v>414</v>
      </c>
    </row>
    <row r="554" spans="1:3" x14ac:dyDescent="0.2">
      <c r="A554" s="189">
        <v>764</v>
      </c>
      <c r="B554" s="182" t="s">
        <v>353</v>
      </c>
      <c r="C554" s="188" t="s">
        <v>414</v>
      </c>
    </row>
    <row r="555" spans="1:3" x14ac:dyDescent="0.2">
      <c r="A555" s="189">
        <v>765</v>
      </c>
      <c r="B555" s="182" t="s">
        <v>355</v>
      </c>
      <c r="C555" s="188" t="s">
        <v>414</v>
      </c>
    </row>
    <row r="556" spans="1:3" x14ac:dyDescent="0.2">
      <c r="A556" s="189">
        <v>766</v>
      </c>
      <c r="B556" s="182" t="s">
        <v>353</v>
      </c>
      <c r="C556" s="188" t="s">
        <v>414</v>
      </c>
    </row>
    <row r="557" spans="1:3" x14ac:dyDescent="0.2">
      <c r="A557" s="189">
        <v>767</v>
      </c>
      <c r="B557" s="182" t="s">
        <v>355</v>
      </c>
      <c r="C557" s="188" t="s">
        <v>414</v>
      </c>
    </row>
    <row r="558" spans="1:3" x14ac:dyDescent="0.2">
      <c r="A558" s="189">
        <v>768</v>
      </c>
      <c r="B558" s="182" t="s">
        <v>353</v>
      </c>
      <c r="C558" s="188" t="s">
        <v>414</v>
      </c>
    </row>
    <row r="559" spans="1:3" x14ac:dyDescent="0.2">
      <c r="A559" s="189">
        <v>769</v>
      </c>
      <c r="B559" s="182" t="s">
        <v>355</v>
      </c>
      <c r="C559" s="188" t="s">
        <v>414</v>
      </c>
    </row>
    <row r="560" spans="1:3" x14ac:dyDescent="0.2">
      <c r="A560" s="189">
        <v>770</v>
      </c>
      <c r="B560" s="182" t="s">
        <v>356</v>
      </c>
      <c r="C560" s="188" t="s">
        <v>414</v>
      </c>
    </row>
    <row r="561" spans="1:3" x14ac:dyDescent="0.2">
      <c r="A561" s="189">
        <v>775</v>
      </c>
      <c r="B561" s="182" t="s">
        <v>357</v>
      </c>
      <c r="C561" s="188" t="s">
        <v>414</v>
      </c>
    </row>
    <row r="562" spans="1:3" x14ac:dyDescent="0.2">
      <c r="A562" s="189">
        <v>776</v>
      </c>
      <c r="B562" s="182" t="s">
        <v>357</v>
      </c>
      <c r="C562" s="188" t="s">
        <v>414</v>
      </c>
    </row>
    <row r="563" spans="1:3" x14ac:dyDescent="0.2">
      <c r="A563" s="189">
        <v>781</v>
      </c>
      <c r="B563" s="182" t="s">
        <v>353</v>
      </c>
      <c r="C563" s="188" t="s">
        <v>415</v>
      </c>
    </row>
    <row r="564" spans="1:3" x14ac:dyDescent="0.2">
      <c r="A564" s="189">
        <v>782</v>
      </c>
      <c r="B564" s="182" t="s">
        <v>353</v>
      </c>
      <c r="C564" s="188" t="s">
        <v>414</v>
      </c>
    </row>
    <row r="565" spans="1:3" x14ac:dyDescent="0.2">
      <c r="A565" s="189">
        <v>783</v>
      </c>
      <c r="B565" s="182" t="s">
        <v>353</v>
      </c>
      <c r="C565" s="188" t="s">
        <v>414</v>
      </c>
    </row>
    <row r="566" spans="1:3" x14ac:dyDescent="0.2">
      <c r="A566" s="189">
        <v>784</v>
      </c>
      <c r="B566" s="182" t="s">
        <v>353</v>
      </c>
      <c r="C566" s="188" t="s">
        <v>414</v>
      </c>
    </row>
    <row r="567" spans="1:3" x14ac:dyDescent="0.2">
      <c r="A567" s="189">
        <v>785</v>
      </c>
      <c r="B567" s="182" t="s">
        <v>353</v>
      </c>
      <c r="C567" s="188" t="s">
        <v>414</v>
      </c>
    </row>
    <row r="568" spans="1:3" x14ac:dyDescent="0.2">
      <c r="A568" s="189">
        <v>786</v>
      </c>
      <c r="B568" s="182" t="s">
        <v>353</v>
      </c>
      <c r="C568" s="188" t="s">
        <v>414</v>
      </c>
    </row>
    <row r="569" spans="1:3" x14ac:dyDescent="0.2">
      <c r="A569" s="189">
        <v>787</v>
      </c>
      <c r="B569" s="182" t="s">
        <v>358</v>
      </c>
      <c r="C569" s="188" t="s">
        <v>414</v>
      </c>
    </row>
    <row r="570" spans="1:3" x14ac:dyDescent="0.2">
      <c r="A570" s="189">
        <v>788</v>
      </c>
      <c r="B570" s="182" t="s">
        <v>359</v>
      </c>
      <c r="C570" s="188" t="s">
        <v>414</v>
      </c>
    </row>
    <row r="571" spans="1:3" x14ac:dyDescent="0.2">
      <c r="A571" s="189">
        <v>789</v>
      </c>
      <c r="B571" s="182" t="s">
        <v>360</v>
      </c>
      <c r="C571" s="188" t="s">
        <v>414</v>
      </c>
    </row>
    <row r="572" spans="1:3" x14ac:dyDescent="0.2">
      <c r="A572" s="189">
        <v>790</v>
      </c>
      <c r="B572" s="182" t="s">
        <v>361</v>
      </c>
      <c r="C572" s="188" t="s">
        <v>414</v>
      </c>
    </row>
    <row r="573" spans="1:3" x14ac:dyDescent="0.2">
      <c r="A573" s="189">
        <v>791</v>
      </c>
      <c r="B573" s="182" t="s">
        <v>362</v>
      </c>
      <c r="C573" s="188" t="s">
        <v>414</v>
      </c>
    </row>
    <row r="574" spans="1:3" x14ac:dyDescent="0.2">
      <c r="A574" s="189">
        <v>792</v>
      </c>
      <c r="B574" s="182" t="s">
        <v>363</v>
      </c>
      <c r="C574" s="188" t="s">
        <v>414</v>
      </c>
    </row>
    <row r="575" spans="1:3" x14ac:dyDescent="0.2">
      <c r="A575" s="189">
        <v>793</v>
      </c>
      <c r="B575" s="182" t="s">
        <v>353</v>
      </c>
      <c r="C575" s="188" t="s">
        <v>414</v>
      </c>
    </row>
    <row r="576" spans="1:3" x14ac:dyDescent="0.2">
      <c r="A576" s="189">
        <v>794</v>
      </c>
      <c r="B576" s="182" t="s">
        <v>354</v>
      </c>
      <c r="C576" s="188" t="s">
        <v>414</v>
      </c>
    </row>
    <row r="577" spans="1:3" x14ac:dyDescent="0.2">
      <c r="A577" s="189">
        <v>801</v>
      </c>
      <c r="B577" s="182" t="s">
        <v>282</v>
      </c>
      <c r="C577" s="188" t="s">
        <v>414</v>
      </c>
    </row>
    <row r="578" spans="1:3" x14ac:dyDescent="0.2">
      <c r="A578" s="189">
        <v>802</v>
      </c>
      <c r="B578" s="182" t="s">
        <v>364</v>
      </c>
      <c r="C578" s="188" t="s">
        <v>414</v>
      </c>
    </row>
    <row r="579" spans="1:3" x14ac:dyDescent="0.2">
      <c r="A579" s="189">
        <v>803</v>
      </c>
      <c r="B579" s="182" t="s">
        <v>365</v>
      </c>
      <c r="C579" s="188" t="s">
        <v>415</v>
      </c>
    </row>
    <row r="580" spans="1:3" x14ac:dyDescent="0.2">
      <c r="A580" s="189">
        <v>804</v>
      </c>
      <c r="B580" s="182" t="s">
        <v>364</v>
      </c>
      <c r="C580" s="188" t="s">
        <v>414</v>
      </c>
    </row>
    <row r="581" spans="1:3" x14ac:dyDescent="0.2">
      <c r="A581" s="189">
        <v>805</v>
      </c>
      <c r="B581" s="182" t="s">
        <v>365</v>
      </c>
      <c r="C581" s="188" t="s">
        <v>415</v>
      </c>
    </row>
    <row r="582" spans="1:3" x14ac:dyDescent="0.2">
      <c r="A582" s="189">
        <v>806</v>
      </c>
      <c r="B582" s="182" t="s">
        <v>364</v>
      </c>
      <c r="C582" s="188" t="s">
        <v>414</v>
      </c>
    </row>
    <row r="583" spans="1:3" x14ac:dyDescent="0.2">
      <c r="A583" s="189">
        <v>807</v>
      </c>
      <c r="B583" s="182" t="s">
        <v>365</v>
      </c>
      <c r="C583" s="188" t="s">
        <v>415</v>
      </c>
    </row>
    <row r="584" spans="1:3" x14ac:dyDescent="0.2">
      <c r="A584" s="189">
        <v>808</v>
      </c>
      <c r="B584" s="182" t="s">
        <v>364</v>
      </c>
      <c r="C584" s="188" t="s">
        <v>414</v>
      </c>
    </row>
    <row r="585" spans="1:3" x14ac:dyDescent="0.2">
      <c r="A585" s="189">
        <v>809</v>
      </c>
      <c r="B585" s="182" t="s">
        <v>365</v>
      </c>
      <c r="C585" s="188" t="s">
        <v>415</v>
      </c>
    </row>
    <row r="586" spans="1:3" x14ac:dyDescent="0.2">
      <c r="A586" s="189">
        <v>810</v>
      </c>
      <c r="B586" s="182" t="s">
        <v>364</v>
      </c>
      <c r="C586" s="188" t="s">
        <v>414</v>
      </c>
    </row>
    <row r="587" spans="1:3" x14ac:dyDescent="0.2">
      <c r="A587" s="189">
        <v>811</v>
      </c>
      <c r="B587" s="182" t="s">
        <v>365</v>
      </c>
      <c r="C587" s="188" t="s">
        <v>415</v>
      </c>
    </row>
    <row r="588" spans="1:3" x14ac:dyDescent="0.2">
      <c r="A588" s="189">
        <v>812</v>
      </c>
      <c r="B588" s="182" t="s">
        <v>364</v>
      </c>
      <c r="C588" s="188" t="s">
        <v>414</v>
      </c>
    </row>
    <row r="589" spans="1:3" x14ac:dyDescent="0.2">
      <c r="A589" s="189">
        <v>813</v>
      </c>
      <c r="B589" s="182" t="s">
        <v>365</v>
      </c>
      <c r="C589" s="188" t="s">
        <v>415</v>
      </c>
    </row>
    <row r="590" spans="1:3" x14ac:dyDescent="0.2">
      <c r="A590" s="189">
        <v>814</v>
      </c>
      <c r="B590" s="182" t="s">
        <v>364</v>
      </c>
      <c r="C590" s="188" t="s">
        <v>414</v>
      </c>
    </row>
    <row r="591" spans="1:3" x14ac:dyDescent="0.2">
      <c r="A591" s="189">
        <v>815</v>
      </c>
      <c r="B591" s="182" t="s">
        <v>365</v>
      </c>
      <c r="C591" s="188" t="s">
        <v>415</v>
      </c>
    </row>
    <row r="592" spans="1:3" x14ac:dyDescent="0.2">
      <c r="A592" s="189">
        <v>816</v>
      </c>
      <c r="B592" s="182" t="s">
        <v>364</v>
      </c>
      <c r="C592" s="188" t="s">
        <v>414</v>
      </c>
    </row>
    <row r="593" spans="1:3" x14ac:dyDescent="0.2">
      <c r="A593" s="189">
        <v>817</v>
      </c>
      <c r="B593" s="182" t="s">
        <v>365</v>
      </c>
      <c r="C593" s="188" t="s">
        <v>415</v>
      </c>
    </row>
    <row r="594" spans="1:3" x14ac:dyDescent="0.2">
      <c r="A594" s="189">
        <v>818</v>
      </c>
      <c r="B594" s="182" t="s">
        <v>364</v>
      </c>
      <c r="C594" s="188" t="s">
        <v>414</v>
      </c>
    </row>
    <row r="595" spans="1:3" x14ac:dyDescent="0.2">
      <c r="A595" s="189">
        <v>819</v>
      </c>
      <c r="B595" s="182" t="s">
        <v>365</v>
      </c>
      <c r="C595" s="188" t="s">
        <v>415</v>
      </c>
    </row>
    <row r="596" spans="1:3" x14ac:dyDescent="0.2">
      <c r="A596" s="189">
        <v>820</v>
      </c>
      <c r="B596" s="182" t="s">
        <v>364</v>
      </c>
      <c r="C596" s="188" t="s">
        <v>414</v>
      </c>
    </row>
    <row r="597" spans="1:3" x14ac:dyDescent="0.2">
      <c r="A597" s="189">
        <v>821</v>
      </c>
      <c r="B597" s="182" t="s">
        <v>365</v>
      </c>
      <c r="C597" s="188" t="s">
        <v>415</v>
      </c>
    </row>
    <row r="598" spans="1:3" x14ac:dyDescent="0.2">
      <c r="A598" s="189">
        <v>822</v>
      </c>
      <c r="B598" s="182" t="s">
        <v>364</v>
      </c>
      <c r="C598" s="188" t="s">
        <v>414</v>
      </c>
    </row>
    <row r="599" spans="1:3" x14ac:dyDescent="0.2">
      <c r="A599" s="189">
        <v>823</v>
      </c>
      <c r="B599" s="182" t="s">
        <v>365</v>
      </c>
      <c r="C599" s="188" t="s">
        <v>415</v>
      </c>
    </row>
    <row r="600" spans="1:3" x14ac:dyDescent="0.2">
      <c r="A600" s="189">
        <v>824</v>
      </c>
      <c r="B600" s="182" t="s">
        <v>364</v>
      </c>
      <c r="C600" s="188" t="s">
        <v>414</v>
      </c>
    </row>
    <row r="601" spans="1:3" x14ac:dyDescent="0.2">
      <c r="A601" s="189">
        <v>825</v>
      </c>
      <c r="B601" s="182" t="s">
        <v>365</v>
      </c>
      <c r="C601" s="188" t="s">
        <v>415</v>
      </c>
    </row>
    <row r="602" spans="1:3" x14ac:dyDescent="0.2">
      <c r="A602" s="189">
        <v>826</v>
      </c>
      <c r="B602" s="182" t="s">
        <v>364</v>
      </c>
      <c r="C602" s="188" t="s">
        <v>414</v>
      </c>
    </row>
    <row r="603" spans="1:3" x14ac:dyDescent="0.2">
      <c r="A603" s="189">
        <v>827</v>
      </c>
      <c r="B603" s="182" t="s">
        <v>365</v>
      </c>
      <c r="C603" s="188" t="s">
        <v>415</v>
      </c>
    </row>
    <row r="604" spans="1:3" x14ac:dyDescent="0.2">
      <c r="A604" s="189">
        <v>828</v>
      </c>
      <c r="B604" s="182" t="s">
        <v>364</v>
      </c>
      <c r="C604" s="188" t="s">
        <v>414</v>
      </c>
    </row>
    <row r="605" spans="1:3" x14ac:dyDescent="0.2">
      <c r="A605" s="189">
        <v>829</v>
      </c>
      <c r="B605" s="182" t="s">
        <v>365</v>
      </c>
      <c r="C605" s="188" t="s">
        <v>415</v>
      </c>
    </row>
    <row r="606" spans="1:3" x14ac:dyDescent="0.2">
      <c r="A606" s="189">
        <v>830</v>
      </c>
      <c r="B606" s="182" t="s">
        <v>364</v>
      </c>
      <c r="C606" s="188" t="s">
        <v>414</v>
      </c>
    </row>
    <row r="607" spans="1:3" x14ac:dyDescent="0.2">
      <c r="A607" s="189">
        <v>831</v>
      </c>
      <c r="B607" s="182" t="s">
        <v>365</v>
      </c>
      <c r="C607" s="188" t="s">
        <v>415</v>
      </c>
    </row>
    <row r="608" spans="1:3" x14ac:dyDescent="0.2">
      <c r="A608" s="189">
        <v>832</v>
      </c>
      <c r="B608" s="182" t="s">
        <v>364</v>
      </c>
      <c r="C608" s="188" t="s">
        <v>414</v>
      </c>
    </row>
    <row r="609" spans="1:3" x14ac:dyDescent="0.2">
      <c r="A609" s="189">
        <v>833</v>
      </c>
      <c r="B609" s="182" t="s">
        <v>365</v>
      </c>
      <c r="C609" s="188" t="s">
        <v>415</v>
      </c>
    </row>
    <row r="610" spans="1:3" x14ac:dyDescent="0.2">
      <c r="A610" s="189">
        <v>834</v>
      </c>
      <c r="B610" s="182" t="s">
        <v>364</v>
      </c>
      <c r="C610" s="188" t="s">
        <v>414</v>
      </c>
    </row>
    <row r="611" spans="1:3" x14ac:dyDescent="0.2">
      <c r="A611" s="189">
        <v>835</v>
      </c>
      <c r="B611" s="182" t="s">
        <v>365</v>
      </c>
      <c r="C611" s="188" t="s">
        <v>415</v>
      </c>
    </row>
    <row r="612" spans="1:3" x14ac:dyDescent="0.2">
      <c r="A612" s="189">
        <v>836</v>
      </c>
      <c r="B612" s="182" t="s">
        <v>364</v>
      </c>
      <c r="C612" s="188" t="s">
        <v>414</v>
      </c>
    </row>
    <row r="613" spans="1:3" x14ac:dyDescent="0.2">
      <c r="A613" s="189">
        <v>837</v>
      </c>
      <c r="B613" s="182" t="s">
        <v>365</v>
      </c>
      <c r="C613" s="188" t="s">
        <v>415</v>
      </c>
    </row>
    <row r="614" spans="1:3" x14ac:dyDescent="0.2">
      <c r="A614" s="189">
        <v>838</v>
      </c>
      <c r="B614" s="182" t="s">
        <v>364</v>
      </c>
      <c r="C614" s="188" t="s">
        <v>414</v>
      </c>
    </row>
    <row r="615" spans="1:3" x14ac:dyDescent="0.2">
      <c r="A615" s="189">
        <v>839</v>
      </c>
      <c r="B615" s="182" t="s">
        <v>365</v>
      </c>
      <c r="C615" s="188" t="s">
        <v>415</v>
      </c>
    </row>
    <row r="616" spans="1:3" x14ac:dyDescent="0.2">
      <c r="A616" s="189">
        <v>840</v>
      </c>
      <c r="B616" s="182" t="s">
        <v>364</v>
      </c>
      <c r="C616" s="188" t="s">
        <v>414</v>
      </c>
    </row>
    <row r="617" spans="1:3" x14ac:dyDescent="0.2">
      <c r="A617" s="189">
        <v>841</v>
      </c>
      <c r="B617" s="182" t="s">
        <v>365</v>
      </c>
      <c r="C617" s="188" t="s">
        <v>415</v>
      </c>
    </row>
    <row r="618" spans="1:3" x14ac:dyDescent="0.2">
      <c r="A618" s="189">
        <v>842</v>
      </c>
      <c r="B618" s="182" t="s">
        <v>364</v>
      </c>
      <c r="C618" s="188" t="s">
        <v>414</v>
      </c>
    </row>
    <row r="619" spans="1:3" x14ac:dyDescent="0.2">
      <c r="A619" s="189">
        <v>843</v>
      </c>
      <c r="B619" s="182" t="s">
        <v>365</v>
      </c>
      <c r="C619" s="188" t="s">
        <v>415</v>
      </c>
    </row>
    <row r="620" spans="1:3" x14ac:dyDescent="0.2">
      <c r="A620" s="189">
        <v>844</v>
      </c>
      <c r="B620" s="182" t="s">
        <v>364</v>
      </c>
      <c r="C620" s="188" t="s">
        <v>414</v>
      </c>
    </row>
    <row r="621" spans="1:3" x14ac:dyDescent="0.2">
      <c r="A621" s="189">
        <v>845</v>
      </c>
      <c r="B621" s="182" t="s">
        <v>365</v>
      </c>
      <c r="C621" s="188" t="s">
        <v>415</v>
      </c>
    </row>
    <row r="622" spans="1:3" x14ac:dyDescent="0.2">
      <c r="A622" s="189">
        <v>846</v>
      </c>
      <c r="B622" s="182" t="s">
        <v>364</v>
      </c>
      <c r="C622" s="188" t="s">
        <v>414</v>
      </c>
    </row>
    <row r="623" spans="1:3" x14ac:dyDescent="0.2">
      <c r="A623" s="189">
        <v>847</v>
      </c>
      <c r="B623" s="182" t="s">
        <v>365</v>
      </c>
      <c r="C623" s="188" t="s">
        <v>415</v>
      </c>
    </row>
    <row r="624" spans="1:3" x14ac:dyDescent="0.2">
      <c r="A624" s="189">
        <v>848</v>
      </c>
      <c r="B624" s="182" t="s">
        <v>364</v>
      </c>
      <c r="C624" s="188" t="s">
        <v>414</v>
      </c>
    </row>
    <row r="625" spans="1:3" x14ac:dyDescent="0.2">
      <c r="A625" s="189">
        <v>849</v>
      </c>
      <c r="B625" s="182" t="s">
        <v>365</v>
      </c>
      <c r="C625" s="188" t="s">
        <v>415</v>
      </c>
    </row>
    <row r="626" spans="1:3" x14ac:dyDescent="0.2">
      <c r="A626" s="189">
        <v>850</v>
      </c>
      <c r="B626" s="182" t="s">
        <v>365</v>
      </c>
      <c r="C626" s="188" t="s">
        <v>415</v>
      </c>
    </row>
    <row r="627" spans="1:3" x14ac:dyDescent="0.2">
      <c r="A627" s="189">
        <v>851</v>
      </c>
      <c r="B627" s="182" t="s">
        <v>365</v>
      </c>
      <c r="C627" s="188" t="s">
        <v>415</v>
      </c>
    </row>
    <row r="628" spans="1:3" x14ac:dyDescent="0.2">
      <c r="A628" s="189">
        <v>852</v>
      </c>
      <c r="B628" s="182" t="s">
        <v>364</v>
      </c>
      <c r="C628" s="188" t="s">
        <v>414</v>
      </c>
    </row>
    <row r="629" spans="1:3" x14ac:dyDescent="0.2">
      <c r="A629" s="189">
        <v>853</v>
      </c>
      <c r="B629" s="182" t="s">
        <v>364</v>
      </c>
      <c r="C629" s="188" t="s">
        <v>414</v>
      </c>
    </row>
    <row r="630" spans="1:3" x14ac:dyDescent="0.2">
      <c r="A630" s="189">
        <v>854</v>
      </c>
      <c r="B630" s="182" t="s">
        <v>364</v>
      </c>
      <c r="C630" s="188" t="s">
        <v>414</v>
      </c>
    </row>
    <row r="631" spans="1:3" x14ac:dyDescent="0.2">
      <c r="A631" s="189">
        <v>855</v>
      </c>
      <c r="B631" s="182" t="s">
        <v>364</v>
      </c>
      <c r="C631" s="188" t="s">
        <v>414</v>
      </c>
    </row>
    <row r="632" spans="1:3" x14ac:dyDescent="0.2">
      <c r="A632" s="189">
        <v>856</v>
      </c>
      <c r="B632" s="182" t="s">
        <v>364</v>
      </c>
      <c r="C632" s="188" t="s">
        <v>414</v>
      </c>
    </row>
    <row r="633" spans="1:3" x14ac:dyDescent="0.2">
      <c r="A633" s="189">
        <v>857</v>
      </c>
      <c r="B633" s="182" t="s">
        <v>364</v>
      </c>
      <c r="C633" s="188" t="s">
        <v>414</v>
      </c>
    </row>
    <row r="634" spans="1:3" x14ac:dyDescent="0.2">
      <c r="A634" s="189">
        <v>858</v>
      </c>
      <c r="B634" s="182" t="s">
        <v>364</v>
      </c>
      <c r="C634" s="188" t="s">
        <v>414</v>
      </c>
    </row>
    <row r="635" spans="1:3" x14ac:dyDescent="0.2">
      <c r="A635" s="189">
        <v>859</v>
      </c>
      <c r="B635" s="182" t="s">
        <v>364</v>
      </c>
      <c r="C635" s="188" t="s">
        <v>414</v>
      </c>
    </row>
    <row r="636" spans="1:3" x14ac:dyDescent="0.2">
      <c r="A636" s="189">
        <v>860</v>
      </c>
      <c r="B636" s="182" t="s">
        <v>364</v>
      </c>
      <c r="C636" s="188" t="s">
        <v>414</v>
      </c>
    </row>
    <row r="637" spans="1:3" x14ac:dyDescent="0.2">
      <c r="A637" s="189">
        <v>861</v>
      </c>
      <c r="B637" s="182" t="s">
        <v>364</v>
      </c>
      <c r="C637" s="188" t="s">
        <v>414</v>
      </c>
    </row>
    <row r="638" spans="1:3" x14ac:dyDescent="0.2">
      <c r="A638" s="189">
        <v>862</v>
      </c>
      <c r="B638" s="182" t="s">
        <v>364</v>
      </c>
      <c r="C638" s="188" t="s">
        <v>414</v>
      </c>
    </row>
    <row r="639" spans="1:3" x14ac:dyDescent="0.2">
      <c r="A639" s="189">
        <v>863</v>
      </c>
      <c r="B639" s="182" t="s">
        <v>364</v>
      </c>
      <c r="C639" s="188" t="s">
        <v>414</v>
      </c>
    </row>
    <row r="640" spans="1:3" x14ac:dyDescent="0.2">
      <c r="A640" s="189">
        <v>864</v>
      </c>
      <c r="B640" s="182" t="s">
        <v>364</v>
      </c>
      <c r="C640" s="188" t="s">
        <v>414</v>
      </c>
    </row>
    <row r="641" spans="1:3" x14ac:dyDescent="0.2">
      <c r="A641" s="189">
        <v>865</v>
      </c>
      <c r="B641" s="182" t="s">
        <v>364</v>
      </c>
      <c r="C641" s="188" t="s">
        <v>414</v>
      </c>
    </row>
    <row r="642" spans="1:3" x14ac:dyDescent="0.2">
      <c r="A642" s="189">
        <v>866</v>
      </c>
      <c r="B642" s="182" t="s">
        <v>365</v>
      </c>
      <c r="C642" s="188" t="s">
        <v>415</v>
      </c>
    </row>
    <row r="643" spans="1:3" x14ac:dyDescent="0.2">
      <c r="A643" s="189">
        <v>867</v>
      </c>
      <c r="B643" s="182" t="s">
        <v>364</v>
      </c>
      <c r="C643" s="188" t="s">
        <v>414</v>
      </c>
    </row>
    <row r="644" spans="1:3" x14ac:dyDescent="0.2">
      <c r="A644" s="189">
        <v>868</v>
      </c>
      <c r="B644" s="182" t="s">
        <v>365</v>
      </c>
      <c r="C644" s="188" t="s">
        <v>415</v>
      </c>
    </row>
    <row r="645" spans="1:3" x14ac:dyDescent="0.2">
      <c r="A645" s="189">
        <v>869</v>
      </c>
      <c r="B645" s="182" t="s">
        <v>364</v>
      </c>
      <c r="C645" s="188" t="s">
        <v>414</v>
      </c>
    </row>
    <row r="646" spans="1:3" x14ac:dyDescent="0.2">
      <c r="A646" s="189">
        <v>870</v>
      </c>
      <c r="B646" s="182" t="s">
        <v>365</v>
      </c>
      <c r="C646" s="188" t="s">
        <v>415</v>
      </c>
    </row>
    <row r="647" spans="1:3" x14ac:dyDescent="0.2">
      <c r="A647" s="189">
        <v>871</v>
      </c>
      <c r="B647" s="182" t="s">
        <v>364</v>
      </c>
      <c r="C647" s="188" t="s">
        <v>414</v>
      </c>
    </row>
    <row r="648" spans="1:3" x14ac:dyDescent="0.2">
      <c r="A648" s="189">
        <v>872</v>
      </c>
      <c r="B648" s="182" t="s">
        <v>365</v>
      </c>
      <c r="C648" s="188" t="s">
        <v>415</v>
      </c>
    </row>
    <row r="649" spans="1:3" x14ac:dyDescent="0.2">
      <c r="A649" s="189">
        <v>873</v>
      </c>
      <c r="B649" s="182" t="s">
        <v>364</v>
      </c>
      <c r="C649" s="188" t="s">
        <v>414</v>
      </c>
    </row>
    <row r="650" spans="1:3" x14ac:dyDescent="0.2">
      <c r="A650" s="189">
        <v>874</v>
      </c>
      <c r="B650" s="182" t="s">
        <v>365</v>
      </c>
      <c r="C650" s="188" t="s">
        <v>415</v>
      </c>
    </row>
    <row r="651" spans="1:3" x14ac:dyDescent="0.2">
      <c r="A651" s="189">
        <v>875</v>
      </c>
      <c r="B651" s="182" t="s">
        <v>364</v>
      </c>
      <c r="C651" s="188" t="s">
        <v>414</v>
      </c>
    </row>
    <row r="652" spans="1:3" x14ac:dyDescent="0.2">
      <c r="A652" s="189">
        <v>876</v>
      </c>
      <c r="B652" s="182" t="s">
        <v>365</v>
      </c>
      <c r="C652" s="188" t="s">
        <v>415</v>
      </c>
    </row>
    <row r="653" spans="1:3" x14ac:dyDescent="0.2">
      <c r="A653" s="189">
        <v>877</v>
      </c>
      <c r="B653" s="182" t="s">
        <v>364</v>
      </c>
      <c r="C653" s="188" t="s">
        <v>414</v>
      </c>
    </row>
    <row r="654" spans="1:3" x14ac:dyDescent="0.2">
      <c r="A654" s="189">
        <v>878</v>
      </c>
      <c r="B654" s="182" t="s">
        <v>365</v>
      </c>
      <c r="C654" s="188" t="s">
        <v>415</v>
      </c>
    </row>
    <row r="655" spans="1:3" x14ac:dyDescent="0.2">
      <c r="A655" s="189">
        <v>879</v>
      </c>
      <c r="B655" s="182" t="s">
        <v>364</v>
      </c>
      <c r="C655" s="188" t="s">
        <v>414</v>
      </c>
    </row>
    <row r="656" spans="1:3" x14ac:dyDescent="0.2">
      <c r="A656" s="189">
        <v>880</v>
      </c>
      <c r="B656" s="182" t="s">
        <v>365</v>
      </c>
      <c r="C656" s="188" t="s">
        <v>415</v>
      </c>
    </row>
    <row r="657" spans="1:3" x14ac:dyDescent="0.2">
      <c r="A657" s="189">
        <v>881</v>
      </c>
      <c r="B657" s="182" t="s">
        <v>364</v>
      </c>
      <c r="C657" s="188" t="s">
        <v>414</v>
      </c>
    </row>
    <row r="658" spans="1:3" x14ac:dyDescent="0.2">
      <c r="A658" s="189">
        <v>882</v>
      </c>
      <c r="B658" s="182" t="s">
        <v>365</v>
      </c>
      <c r="C658" s="188" t="s">
        <v>415</v>
      </c>
    </row>
    <row r="659" spans="1:3" x14ac:dyDescent="0.2">
      <c r="A659" s="189">
        <v>883</v>
      </c>
      <c r="B659" s="182" t="s">
        <v>364</v>
      </c>
      <c r="C659" s="188" t="s">
        <v>414</v>
      </c>
    </row>
    <row r="660" spans="1:3" x14ac:dyDescent="0.2">
      <c r="A660" s="189">
        <v>884</v>
      </c>
      <c r="B660" s="182" t="s">
        <v>365</v>
      </c>
      <c r="C660" s="188" t="s">
        <v>415</v>
      </c>
    </row>
    <row r="661" spans="1:3" x14ac:dyDescent="0.2">
      <c r="A661" s="189">
        <v>885</v>
      </c>
      <c r="B661" s="182" t="s">
        <v>364</v>
      </c>
      <c r="C661" s="188" t="s">
        <v>414</v>
      </c>
    </row>
    <row r="662" spans="1:3" x14ac:dyDescent="0.2">
      <c r="A662" s="189">
        <v>886</v>
      </c>
      <c r="B662" s="182" t="s">
        <v>365</v>
      </c>
      <c r="C662" s="188" t="s">
        <v>415</v>
      </c>
    </row>
    <row r="663" spans="1:3" x14ac:dyDescent="0.2">
      <c r="A663" s="189">
        <v>887</v>
      </c>
      <c r="B663" s="182" t="s">
        <v>364</v>
      </c>
      <c r="C663" s="188" t="s">
        <v>414</v>
      </c>
    </row>
    <row r="664" spans="1:3" x14ac:dyDescent="0.2">
      <c r="A664" s="189">
        <v>888</v>
      </c>
      <c r="B664" s="182" t="s">
        <v>365</v>
      </c>
      <c r="C664" s="188" t="s">
        <v>415</v>
      </c>
    </row>
    <row r="665" spans="1:3" x14ac:dyDescent="0.2">
      <c r="A665" s="189">
        <v>889</v>
      </c>
      <c r="B665" s="182" t="s">
        <v>364</v>
      </c>
      <c r="C665" s="188" t="s">
        <v>414</v>
      </c>
    </row>
    <row r="666" spans="1:3" x14ac:dyDescent="0.2">
      <c r="A666" s="189">
        <v>890</v>
      </c>
      <c r="B666" s="182" t="s">
        <v>365</v>
      </c>
      <c r="C666" s="188" t="s">
        <v>415</v>
      </c>
    </row>
    <row r="667" spans="1:3" x14ac:dyDescent="0.2">
      <c r="A667" s="189">
        <v>891</v>
      </c>
      <c r="B667" s="182" t="s">
        <v>365</v>
      </c>
      <c r="C667" s="188" t="s">
        <v>415</v>
      </c>
    </row>
    <row r="668" spans="1:3" x14ac:dyDescent="0.2">
      <c r="A668" s="189">
        <v>892</v>
      </c>
      <c r="B668" s="182" t="s">
        <v>365</v>
      </c>
      <c r="C668" s="188" t="s">
        <v>415</v>
      </c>
    </row>
    <row r="669" spans="1:3" x14ac:dyDescent="0.2">
      <c r="A669" s="189">
        <v>893</v>
      </c>
      <c r="B669" s="182" t="s">
        <v>365</v>
      </c>
      <c r="C669" s="188" t="s">
        <v>415</v>
      </c>
    </row>
    <row r="670" spans="1:3" x14ac:dyDescent="0.2">
      <c r="A670" s="189">
        <v>894</v>
      </c>
      <c r="B670" s="182" t="s">
        <v>323</v>
      </c>
      <c r="C670" s="188" t="s">
        <v>415</v>
      </c>
    </row>
    <row r="671" spans="1:3" x14ac:dyDescent="0.2">
      <c r="A671" s="189">
        <v>895</v>
      </c>
      <c r="B671" s="182" t="s">
        <v>323</v>
      </c>
      <c r="C671" s="188" t="s">
        <v>415</v>
      </c>
    </row>
    <row r="672" spans="1:3" x14ac:dyDescent="0.2">
      <c r="A672" s="189">
        <v>896</v>
      </c>
      <c r="B672" s="182" t="s">
        <v>323</v>
      </c>
      <c r="C672" s="188" t="s">
        <v>415</v>
      </c>
    </row>
    <row r="673" spans="1:3" x14ac:dyDescent="0.2">
      <c r="A673" s="189">
        <v>897</v>
      </c>
      <c r="B673" s="182" t="s">
        <v>365</v>
      </c>
      <c r="C673" s="188" t="s">
        <v>415</v>
      </c>
    </row>
    <row r="674" spans="1:3" x14ac:dyDescent="0.2">
      <c r="A674" s="189">
        <v>898</v>
      </c>
      <c r="B674" s="182" t="s">
        <v>365</v>
      </c>
      <c r="C674" s="188" t="s">
        <v>415</v>
      </c>
    </row>
    <row r="675" spans="1:3" x14ac:dyDescent="0.2">
      <c r="A675" s="189">
        <v>899</v>
      </c>
      <c r="B675" s="182" t="s">
        <v>366</v>
      </c>
      <c r="C675" s="188" t="s">
        <v>415</v>
      </c>
    </row>
    <row r="676" spans="1:3" x14ac:dyDescent="0.2">
      <c r="A676" s="189">
        <v>900</v>
      </c>
      <c r="B676" s="182" t="s">
        <v>366</v>
      </c>
      <c r="C676" s="188" t="s">
        <v>415</v>
      </c>
    </row>
    <row r="677" spans="1:3" x14ac:dyDescent="0.2">
      <c r="A677" s="189">
        <v>901</v>
      </c>
      <c r="B677" s="182" t="s">
        <v>366</v>
      </c>
      <c r="C677" s="188" t="s">
        <v>415</v>
      </c>
    </row>
    <row r="678" spans="1:3" x14ac:dyDescent="0.2">
      <c r="A678" s="189">
        <v>902</v>
      </c>
      <c r="B678" s="182" t="s">
        <v>366</v>
      </c>
      <c r="C678" s="188" t="s">
        <v>415</v>
      </c>
    </row>
    <row r="679" spans="1:3" x14ac:dyDescent="0.2">
      <c r="A679" s="189">
        <v>903</v>
      </c>
      <c r="B679" s="182" t="s">
        <v>366</v>
      </c>
      <c r="C679" s="188" t="s">
        <v>415</v>
      </c>
    </row>
    <row r="680" spans="1:3" x14ac:dyDescent="0.2">
      <c r="A680" s="189">
        <v>904</v>
      </c>
      <c r="B680" s="182" t="s">
        <v>367</v>
      </c>
      <c r="C680" s="188" t="s">
        <v>415</v>
      </c>
    </row>
    <row r="681" spans="1:3" x14ac:dyDescent="0.2">
      <c r="A681" s="189">
        <v>905</v>
      </c>
      <c r="B681" s="182" t="s">
        <v>367</v>
      </c>
      <c r="C681" s="188" t="s">
        <v>415</v>
      </c>
    </row>
    <row r="682" spans="1:3" x14ac:dyDescent="0.2">
      <c r="A682" s="189">
        <v>906</v>
      </c>
      <c r="B682" s="182" t="s">
        <v>367</v>
      </c>
      <c r="C682" s="188" t="s">
        <v>415</v>
      </c>
    </row>
    <row r="683" spans="1:3" x14ac:dyDescent="0.2">
      <c r="A683" s="189">
        <v>907</v>
      </c>
      <c r="B683" s="182" t="s">
        <v>368</v>
      </c>
      <c r="C683" s="188" t="s">
        <v>415</v>
      </c>
    </row>
    <row r="684" spans="1:3" x14ac:dyDescent="0.2">
      <c r="A684" s="189">
        <v>908</v>
      </c>
      <c r="B684" s="182" t="s">
        <v>368</v>
      </c>
      <c r="C684" s="188" t="s">
        <v>415</v>
      </c>
    </row>
    <row r="685" spans="1:3" x14ac:dyDescent="0.2">
      <c r="A685" s="189">
        <v>909</v>
      </c>
      <c r="B685" s="182" t="s">
        <v>368</v>
      </c>
      <c r="C685" s="188" t="s">
        <v>415</v>
      </c>
    </row>
    <row r="686" spans="1:3" x14ac:dyDescent="0.2">
      <c r="A686" s="189">
        <v>910</v>
      </c>
      <c r="B686" s="182" t="s">
        <v>368</v>
      </c>
      <c r="C686" s="188" t="s">
        <v>415</v>
      </c>
    </row>
    <row r="687" spans="1:3" x14ac:dyDescent="0.2">
      <c r="A687" s="189">
        <v>911</v>
      </c>
      <c r="B687" s="182" t="s">
        <v>368</v>
      </c>
      <c r="C687" s="188" t="s">
        <v>415</v>
      </c>
    </row>
    <row r="688" spans="1:3" x14ac:dyDescent="0.2">
      <c r="A688" s="189">
        <v>912</v>
      </c>
      <c r="B688" s="182" t="s">
        <v>368</v>
      </c>
      <c r="C688" s="188" t="s">
        <v>415</v>
      </c>
    </row>
    <row r="689" spans="1:3" x14ac:dyDescent="0.2">
      <c r="A689" s="189">
        <v>913</v>
      </c>
      <c r="B689" s="182" t="s">
        <v>368</v>
      </c>
      <c r="C689" s="188" t="s">
        <v>415</v>
      </c>
    </row>
    <row r="690" spans="1:3" x14ac:dyDescent="0.2">
      <c r="A690" s="189">
        <v>914</v>
      </c>
      <c r="B690" s="182" t="s">
        <v>369</v>
      </c>
      <c r="C690" s="188" t="s">
        <v>414</v>
      </c>
    </row>
    <row r="691" spans="1:3" x14ac:dyDescent="0.2">
      <c r="A691" s="189">
        <v>915</v>
      </c>
      <c r="B691" s="182" t="s">
        <v>323</v>
      </c>
      <c r="C691" s="188" t="s">
        <v>414</v>
      </c>
    </row>
    <row r="692" spans="1:3" x14ac:dyDescent="0.2">
      <c r="A692" s="189">
        <v>916</v>
      </c>
      <c r="B692" s="182" t="s">
        <v>323</v>
      </c>
      <c r="C692" s="188" t="s">
        <v>414</v>
      </c>
    </row>
    <row r="693" spans="1:3" x14ac:dyDescent="0.2">
      <c r="A693" s="189">
        <v>917</v>
      </c>
      <c r="B693" s="182" t="s">
        <v>323</v>
      </c>
      <c r="C693" s="188" t="s">
        <v>414</v>
      </c>
    </row>
    <row r="694" spans="1:3" x14ac:dyDescent="0.2">
      <c r="A694" s="189">
        <v>918</v>
      </c>
      <c r="B694" s="182" t="s">
        <v>259</v>
      </c>
      <c r="C694" s="188" t="s">
        <v>414</v>
      </c>
    </row>
    <row r="695" spans="1:3" x14ac:dyDescent="0.2">
      <c r="A695" s="189">
        <v>919</v>
      </c>
      <c r="B695" s="182" t="s">
        <v>370</v>
      </c>
      <c r="C695" s="188" t="s">
        <v>414</v>
      </c>
    </row>
    <row r="696" spans="1:3" x14ac:dyDescent="0.2">
      <c r="A696" s="189">
        <v>920</v>
      </c>
      <c r="B696" s="182" t="s">
        <v>370</v>
      </c>
      <c r="C696" s="188" t="s">
        <v>414</v>
      </c>
    </row>
    <row r="697" spans="1:3" x14ac:dyDescent="0.2">
      <c r="A697" s="189">
        <v>922</v>
      </c>
      <c r="B697" s="182" t="s">
        <v>282</v>
      </c>
      <c r="C697" s="188" t="s">
        <v>414</v>
      </c>
    </row>
    <row r="698" spans="1:3" x14ac:dyDescent="0.2">
      <c r="A698" s="189">
        <v>923</v>
      </c>
      <c r="B698" s="182" t="s">
        <v>282</v>
      </c>
      <c r="C698" s="188" t="s">
        <v>414</v>
      </c>
    </row>
    <row r="699" spans="1:3" x14ac:dyDescent="0.2">
      <c r="A699" s="189">
        <v>924</v>
      </c>
      <c r="B699" s="182" t="s">
        <v>282</v>
      </c>
      <c r="C699" s="188" t="s">
        <v>414</v>
      </c>
    </row>
    <row r="700" spans="1:3" x14ac:dyDescent="0.2">
      <c r="A700" s="189">
        <v>925</v>
      </c>
      <c r="B700" s="182" t="s">
        <v>371</v>
      </c>
      <c r="C700" s="188" t="s">
        <v>410</v>
      </c>
    </row>
    <row r="701" spans="1:3" x14ac:dyDescent="0.2">
      <c r="A701" s="189">
        <v>926</v>
      </c>
      <c r="B701" s="182" t="s">
        <v>312</v>
      </c>
      <c r="C701" s="188" t="s">
        <v>410</v>
      </c>
    </row>
    <row r="702" spans="1:3" x14ac:dyDescent="0.2">
      <c r="A702" s="189">
        <v>927</v>
      </c>
      <c r="B702" s="182" t="s">
        <v>314</v>
      </c>
      <c r="C702" s="188" t="s">
        <v>410</v>
      </c>
    </row>
    <row r="703" spans="1:3" x14ac:dyDescent="0.2">
      <c r="A703" s="189">
        <v>928</v>
      </c>
      <c r="B703" s="182" t="s">
        <v>313</v>
      </c>
      <c r="C703" s="188" t="s">
        <v>410</v>
      </c>
    </row>
    <row r="704" spans="1:3" x14ac:dyDescent="0.2">
      <c r="A704" s="189">
        <v>929</v>
      </c>
      <c r="B704" s="182" t="s">
        <v>366</v>
      </c>
      <c r="C704" s="188" t="s">
        <v>415</v>
      </c>
    </row>
    <row r="705" spans="1:3" x14ac:dyDescent="0.2">
      <c r="A705" s="189">
        <v>930</v>
      </c>
      <c r="B705" s="182" t="s">
        <v>366</v>
      </c>
      <c r="C705" s="188" t="s">
        <v>415</v>
      </c>
    </row>
    <row r="706" spans="1:3" x14ac:dyDescent="0.2">
      <c r="A706" s="189">
        <v>931</v>
      </c>
      <c r="B706" s="182" t="s">
        <v>366</v>
      </c>
      <c r="C706" s="188" t="s">
        <v>415</v>
      </c>
    </row>
    <row r="707" spans="1:3" x14ac:dyDescent="0.2">
      <c r="A707" s="189">
        <v>932</v>
      </c>
      <c r="B707" s="182" t="s">
        <v>372</v>
      </c>
      <c r="C707" s="188" t="s">
        <v>414</v>
      </c>
    </row>
    <row r="708" spans="1:3" x14ac:dyDescent="0.2">
      <c r="A708" s="189">
        <v>933</v>
      </c>
      <c r="B708" s="182" t="s">
        <v>364</v>
      </c>
      <c r="C708" s="188" t="s">
        <v>414</v>
      </c>
    </row>
    <row r="709" spans="1:3" x14ac:dyDescent="0.2">
      <c r="A709" s="189">
        <v>934</v>
      </c>
      <c r="B709" s="182" t="s">
        <v>365</v>
      </c>
      <c r="C709" s="188" t="s">
        <v>415</v>
      </c>
    </row>
    <row r="710" spans="1:3" x14ac:dyDescent="0.2">
      <c r="A710" s="189">
        <v>935</v>
      </c>
      <c r="B710" s="182" t="s">
        <v>373</v>
      </c>
      <c r="C710" s="188" t="s">
        <v>414</v>
      </c>
    </row>
    <row r="711" spans="1:3" x14ac:dyDescent="0.2">
      <c r="A711" s="189">
        <v>936</v>
      </c>
      <c r="B711" s="182" t="s">
        <v>373</v>
      </c>
      <c r="C711" s="188" t="s">
        <v>414</v>
      </c>
    </row>
    <row r="712" spans="1:3" x14ac:dyDescent="0.2">
      <c r="A712" s="189">
        <v>937</v>
      </c>
      <c r="B712" s="182" t="s">
        <v>373</v>
      </c>
      <c r="C712" s="188" t="s">
        <v>414</v>
      </c>
    </row>
    <row r="713" spans="1:3" x14ac:dyDescent="0.2">
      <c r="A713" s="189">
        <v>938</v>
      </c>
      <c r="B713" s="182" t="s">
        <v>373</v>
      </c>
      <c r="C713" s="188" t="s">
        <v>414</v>
      </c>
    </row>
    <row r="714" spans="1:3" x14ac:dyDescent="0.2">
      <c r="A714" s="189">
        <v>939</v>
      </c>
      <c r="B714" s="182" t="s">
        <v>373</v>
      </c>
      <c r="C714" s="188" t="s">
        <v>414</v>
      </c>
    </row>
    <row r="715" spans="1:3" x14ac:dyDescent="0.2">
      <c r="A715" s="189">
        <v>940</v>
      </c>
      <c r="B715" s="182" t="s">
        <v>374</v>
      </c>
      <c r="C715" s="188" t="s">
        <v>411</v>
      </c>
    </row>
    <row r="716" spans="1:3" x14ac:dyDescent="0.2">
      <c r="A716" s="189">
        <v>941</v>
      </c>
      <c r="B716" s="182" t="s">
        <v>375</v>
      </c>
      <c r="C716" s="188" t="s">
        <v>411</v>
      </c>
    </row>
    <row r="717" spans="1:3" x14ac:dyDescent="0.2">
      <c r="A717" s="189">
        <v>942</v>
      </c>
      <c r="B717" s="182" t="s">
        <v>228</v>
      </c>
      <c r="C717" s="188" t="s">
        <v>414</v>
      </c>
    </row>
    <row r="718" spans="1:3" x14ac:dyDescent="0.2">
      <c r="A718" s="189">
        <v>943</v>
      </c>
      <c r="B718" s="182" t="s">
        <v>219</v>
      </c>
      <c r="C718" s="188" t="s">
        <v>414</v>
      </c>
    </row>
    <row r="719" spans="1:3" x14ac:dyDescent="0.2">
      <c r="A719" s="189">
        <v>944</v>
      </c>
      <c r="B719" s="182" t="s">
        <v>219</v>
      </c>
      <c r="C719" s="188" t="s">
        <v>414</v>
      </c>
    </row>
    <row r="720" spans="1:3" x14ac:dyDescent="0.2">
      <c r="A720" s="189">
        <v>945</v>
      </c>
      <c r="B720" s="182" t="s">
        <v>219</v>
      </c>
      <c r="C720" s="188" t="s">
        <v>414</v>
      </c>
    </row>
    <row r="721" spans="1:3" x14ac:dyDescent="0.2">
      <c r="A721" s="189">
        <v>946</v>
      </c>
      <c r="B721" s="182" t="s">
        <v>219</v>
      </c>
      <c r="C721" s="188" t="s">
        <v>414</v>
      </c>
    </row>
    <row r="722" spans="1:3" x14ac:dyDescent="0.2">
      <c r="A722" s="189">
        <v>947</v>
      </c>
      <c r="B722" s="182" t="s">
        <v>376</v>
      </c>
      <c r="C722" s="188" t="s">
        <v>414</v>
      </c>
    </row>
    <row r="723" spans="1:3" x14ac:dyDescent="0.2">
      <c r="A723" s="189">
        <v>948</v>
      </c>
      <c r="B723" s="182" t="s">
        <v>377</v>
      </c>
      <c r="C723" s="188" t="s">
        <v>414</v>
      </c>
    </row>
    <row r="724" spans="1:3" x14ac:dyDescent="0.2">
      <c r="A724" s="189">
        <v>949</v>
      </c>
      <c r="B724" s="182" t="s">
        <v>378</v>
      </c>
      <c r="C724" s="188" t="s">
        <v>414</v>
      </c>
    </row>
    <row r="725" spans="1:3" x14ac:dyDescent="0.2">
      <c r="A725" s="189">
        <v>950</v>
      </c>
      <c r="B725" s="182" t="s">
        <v>379</v>
      </c>
      <c r="C725" s="188" t="s">
        <v>415</v>
      </c>
    </row>
    <row r="726" spans="1:3" x14ac:dyDescent="0.2">
      <c r="A726" s="189">
        <v>951</v>
      </c>
      <c r="B726" s="182" t="s">
        <v>380</v>
      </c>
      <c r="C726" s="188" t="s">
        <v>415</v>
      </c>
    </row>
    <row r="727" spans="1:3" x14ac:dyDescent="0.2">
      <c r="A727" s="189">
        <v>952</v>
      </c>
      <c r="B727" s="182" t="s">
        <v>381</v>
      </c>
      <c r="C727" s="188" t="s">
        <v>414</v>
      </c>
    </row>
    <row r="728" spans="1:3" x14ac:dyDescent="0.2">
      <c r="A728" s="189">
        <v>953</v>
      </c>
      <c r="B728" s="182" t="s">
        <v>382</v>
      </c>
      <c r="C728" s="188" t="s">
        <v>414</v>
      </c>
    </row>
    <row r="729" spans="1:3" x14ac:dyDescent="0.2">
      <c r="A729" s="189">
        <v>954</v>
      </c>
      <c r="B729" s="182" t="s">
        <v>383</v>
      </c>
      <c r="C729" s="188" t="s">
        <v>414</v>
      </c>
    </row>
    <row r="730" spans="1:3" x14ac:dyDescent="0.2">
      <c r="A730" s="189">
        <v>955</v>
      </c>
      <c r="B730" s="182" t="s">
        <v>384</v>
      </c>
      <c r="C730" s="188" t="s">
        <v>414</v>
      </c>
    </row>
    <row r="731" spans="1:3" x14ac:dyDescent="0.2">
      <c r="A731" s="189">
        <v>956</v>
      </c>
      <c r="B731" s="182" t="s">
        <v>385</v>
      </c>
      <c r="C731" s="188" t="s">
        <v>414</v>
      </c>
    </row>
    <row r="732" spans="1:3" x14ac:dyDescent="0.2">
      <c r="A732" s="189">
        <v>957</v>
      </c>
      <c r="B732" s="182" t="s">
        <v>386</v>
      </c>
      <c r="C732" s="188" t="s">
        <v>414</v>
      </c>
    </row>
    <row r="733" spans="1:3" x14ac:dyDescent="0.2">
      <c r="A733" s="189">
        <v>958</v>
      </c>
      <c r="B733" s="182" t="s">
        <v>387</v>
      </c>
      <c r="C733" s="188" t="s">
        <v>414</v>
      </c>
    </row>
    <row r="734" spans="1:3" x14ac:dyDescent="0.2">
      <c r="A734" s="189">
        <v>959</v>
      </c>
      <c r="B734" s="182" t="s">
        <v>388</v>
      </c>
      <c r="C734" s="188" t="s">
        <v>414</v>
      </c>
    </row>
    <row r="735" spans="1:3" x14ac:dyDescent="0.2">
      <c r="A735" s="189">
        <v>960</v>
      </c>
      <c r="B735" s="182" t="s">
        <v>389</v>
      </c>
      <c r="C735" s="188" t="s">
        <v>414</v>
      </c>
    </row>
    <row r="736" spans="1:3" x14ac:dyDescent="0.2">
      <c r="A736" s="189">
        <v>961</v>
      </c>
      <c r="B736" s="182" t="s">
        <v>390</v>
      </c>
      <c r="C736" s="188" t="s">
        <v>414</v>
      </c>
    </row>
    <row r="737" spans="1:3" x14ac:dyDescent="0.2">
      <c r="A737" s="189">
        <v>962</v>
      </c>
      <c r="B737" s="182" t="s">
        <v>391</v>
      </c>
      <c r="C737" s="188" t="s">
        <v>414</v>
      </c>
    </row>
    <row r="738" spans="1:3" x14ac:dyDescent="0.2">
      <c r="A738" s="189">
        <v>963</v>
      </c>
      <c r="B738" s="182" t="s">
        <v>392</v>
      </c>
      <c r="C738" s="188" t="s">
        <v>414</v>
      </c>
    </row>
    <row r="739" spans="1:3" x14ac:dyDescent="0.2">
      <c r="A739" s="189">
        <v>964</v>
      </c>
      <c r="B739" s="182" t="s">
        <v>393</v>
      </c>
      <c r="C739" s="188" t="s">
        <v>414</v>
      </c>
    </row>
    <row r="740" spans="1:3" x14ac:dyDescent="0.2">
      <c r="A740" s="189">
        <v>965</v>
      </c>
      <c r="B740" s="182" t="s">
        <v>394</v>
      </c>
      <c r="C740" s="188" t="s">
        <v>414</v>
      </c>
    </row>
    <row r="741" spans="1:3" x14ac:dyDescent="0.2">
      <c r="A741" s="189">
        <v>966</v>
      </c>
      <c r="B741" s="182" t="s">
        <v>239</v>
      </c>
      <c r="C741" s="188" t="s">
        <v>415</v>
      </c>
    </row>
    <row r="742" spans="1:3" x14ac:dyDescent="0.2">
      <c r="A742" s="189">
        <v>967</v>
      </c>
      <c r="B742" s="182" t="s">
        <v>251</v>
      </c>
      <c r="C742" s="188" t="s">
        <v>414</v>
      </c>
    </row>
    <row r="743" spans="1:3" x14ac:dyDescent="0.2">
      <c r="A743" s="189">
        <v>968</v>
      </c>
      <c r="B743" s="182" t="s">
        <v>251</v>
      </c>
      <c r="C743" s="188" t="s">
        <v>414</v>
      </c>
    </row>
    <row r="744" spans="1:3" x14ac:dyDescent="0.2">
      <c r="A744" s="189">
        <v>969</v>
      </c>
      <c r="B744" s="182" t="s">
        <v>394</v>
      </c>
      <c r="C744" s="188" t="s">
        <v>414</v>
      </c>
    </row>
    <row r="745" spans="1:3" x14ac:dyDescent="0.2">
      <c r="A745" s="189">
        <v>970</v>
      </c>
      <c r="B745" s="182" t="s">
        <v>207</v>
      </c>
      <c r="C745" s="188" t="s">
        <v>414</v>
      </c>
    </row>
    <row r="746" spans="1:3" x14ac:dyDescent="0.2">
      <c r="A746" s="189">
        <v>971</v>
      </c>
      <c r="B746" s="182" t="s">
        <v>395</v>
      </c>
      <c r="C746" s="188" t="s">
        <v>414</v>
      </c>
    </row>
    <row r="747" spans="1:3" x14ac:dyDescent="0.2">
      <c r="A747" s="189">
        <v>972</v>
      </c>
      <c r="B747" s="182" t="s">
        <v>396</v>
      </c>
      <c r="C747" s="188" t="s">
        <v>414</v>
      </c>
    </row>
    <row r="748" spans="1:3" x14ac:dyDescent="0.2">
      <c r="A748" s="189">
        <v>973</v>
      </c>
      <c r="B748" s="182" t="s">
        <v>249</v>
      </c>
      <c r="C748" s="188" t="s">
        <v>414</v>
      </c>
    </row>
    <row r="749" spans="1:3" x14ac:dyDescent="0.2">
      <c r="A749" s="189">
        <v>974</v>
      </c>
      <c r="B749" s="182" t="s">
        <v>275</v>
      </c>
      <c r="C749" s="188" t="s">
        <v>414</v>
      </c>
    </row>
    <row r="750" spans="1:3" x14ac:dyDescent="0.2">
      <c r="A750" s="189">
        <v>975</v>
      </c>
      <c r="B750" s="182" t="s">
        <v>397</v>
      </c>
      <c r="C750" s="188" t="s">
        <v>414</v>
      </c>
    </row>
    <row r="751" spans="1:3" x14ac:dyDescent="0.2">
      <c r="A751" s="189">
        <v>976</v>
      </c>
      <c r="B751" s="182" t="s">
        <v>398</v>
      </c>
      <c r="C751" s="188" t="s">
        <v>414</v>
      </c>
    </row>
    <row r="752" spans="1:3" x14ac:dyDescent="0.2">
      <c r="A752" s="189">
        <v>978</v>
      </c>
      <c r="B752" s="182" t="s">
        <v>233</v>
      </c>
      <c r="C752" s="188" t="s">
        <v>415</v>
      </c>
    </row>
    <row r="753" spans="1:3" x14ac:dyDescent="0.2">
      <c r="A753" s="189">
        <v>979</v>
      </c>
      <c r="B753" s="182" t="s">
        <v>272</v>
      </c>
      <c r="C753" s="188" t="s">
        <v>415</v>
      </c>
    </row>
    <row r="754" spans="1:3" x14ac:dyDescent="0.2">
      <c r="A754" s="189">
        <v>980</v>
      </c>
      <c r="B754" s="182" t="s">
        <v>399</v>
      </c>
      <c r="C754" s="188" t="s">
        <v>414</v>
      </c>
    </row>
    <row r="755" spans="1:3" x14ac:dyDescent="0.2">
      <c r="A755" s="189">
        <v>981</v>
      </c>
      <c r="B755" s="182" t="s">
        <v>400</v>
      </c>
      <c r="C755" s="188" t="s">
        <v>415</v>
      </c>
    </row>
    <row r="756" spans="1:3" x14ac:dyDescent="0.2">
      <c r="A756" s="189">
        <v>982</v>
      </c>
      <c r="B756" s="182" t="s">
        <v>401</v>
      </c>
      <c r="C756" s="188" t="s">
        <v>414</v>
      </c>
    </row>
    <row r="757" spans="1:3" x14ac:dyDescent="0.2">
      <c r="A757" s="189">
        <v>983</v>
      </c>
      <c r="B757" s="182" t="s">
        <v>402</v>
      </c>
      <c r="C757" s="188" t="s">
        <v>414</v>
      </c>
    </row>
    <row r="758" spans="1:3" x14ac:dyDescent="0.2">
      <c r="A758" s="189">
        <v>984</v>
      </c>
      <c r="B758" s="182" t="s">
        <v>403</v>
      </c>
      <c r="C758" s="188" t="s">
        <v>414</v>
      </c>
    </row>
    <row r="759" spans="1:3" x14ac:dyDescent="0.2">
      <c r="A759" s="189">
        <v>985</v>
      </c>
      <c r="B759" s="182" t="s">
        <v>404</v>
      </c>
      <c r="C759" s="188" t="s">
        <v>414</v>
      </c>
    </row>
    <row r="760" spans="1:3" x14ac:dyDescent="0.2">
      <c r="A760" s="189">
        <v>989</v>
      </c>
      <c r="B760" s="182" t="s">
        <v>288</v>
      </c>
      <c r="C760" s="188" t="s">
        <v>414</v>
      </c>
    </row>
    <row r="761" spans="1:3" x14ac:dyDescent="0.2">
      <c r="A761" s="189">
        <v>990</v>
      </c>
      <c r="B761" s="182" t="s">
        <v>289</v>
      </c>
      <c r="C761" s="188" t="s">
        <v>415</v>
      </c>
    </row>
    <row r="762" spans="1:3" x14ac:dyDescent="0.2">
      <c r="A762" s="189">
        <v>991</v>
      </c>
      <c r="B762" s="182" t="s">
        <v>239</v>
      </c>
      <c r="C762" s="188" t="s">
        <v>415</v>
      </c>
    </row>
    <row r="763" spans="1:3" x14ac:dyDescent="0.2">
      <c r="A763" s="189">
        <v>996</v>
      </c>
      <c r="B763" s="182" t="s">
        <v>318</v>
      </c>
      <c r="C763" s="188" t="s">
        <v>414</v>
      </c>
    </row>
    <row r="764" spans="1:3" x14ac:dyDescent="0.2">
      <c r="A764" s="189">
        <v>997</v>
      </c>
      <c r="B764" s="182" t="s">
        <v>405</v>
      </c>
      <c r="C764" s="188" t="s">
        <v>414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85" zoomScaleNormal="85" workbookViewId="0">
      <selection activeCell="I14" sqref="I14"/>
    </sheetView>
  </sheetViews>
  <sheetFormatPr defaultRowHeight="12.75" x14ac:dyDescent="0.2"/>
  <cols>
    <col min="1" max="1" width="32.28515625" bestFit="1" customWidth="1"/>
    <col min="2" max="2" width="11.7109375" bestFit="1" customWidth="1"/>
    <col min="3" max="3" width="5.42578125" bestFit="1" customWidth="1"/>
    <col min="4" max="4" width="16.42578125" customWidth="1"/>
    <col min="5" max="6" width="16.28515625" bestFit="1" customWidth="1"/>
  </cols>
  <sheetData>
    <row r="1" spans="1:6" x14ac:dyDescent="0.2">
      <c r="A1" s="187" t="s">
        <v>25</v>
      </c>
      <c r="B1" s="187"/>
    </row>
    <row r="2" spans="1:6" ht="36.75" customHeight="1" x14ac:dyDescent="0.2">
      <c r="A2" s="305" t="str">
        <f>Overview!B4&amp; " - Effective from "&amp;Overview!C4&amp;" - "&amp;Overview!E4&amp;" Residual Charging Bands"</f>
        <v>Fulcrum Electricity Assets Ltd - Effective from 2022/23 - Final Residual Charging Bands</v>
      </c>
      <c r="B2" s="306"/>
      <c r="C2" s="306"/>
      <c r="D2" s="306"/>
      <c r="E2" s="306"/>
      <c r="F2" s="306"/>
    </row>
    <row r="3" spans="1:6" x14ac:dyDescent="0.2">
      <c r="A3" s="206"/>
      <c r="B3" s="206"/>
      <c r="C3" s="206"/>
      <c r="D3" s="206"/>
    </row>
    <row r="4" spans="1:6" ht="25.5" x14ac:dyDescent="0.2">
      <c r="A4" s="207" t="s">
        <v>648</v>
      </c>
      <c r="B4" s="207" t="s">
        <v>644</v>
      </c>
      <c r="C4" s="207" t="s">
        <v>651</v>
      </c>
      <c r="D4" s="207" t="s">
        <v>655</v>
      </c>
      <c r="E4" s="207" t="s">
        <v>656</v>
      </c>
      <c r="F4" s="22" t="s">
        <v>658</v>
      </c>
    </row>
    <row r="5" spans="1:6" ht="14.25" x14ac:dyDescent="0.2">
      <c r="A5" s="208" t="s">
        <v>143</v>
      </c>
      <c r="B5" s="209" t="s">
        <v>646</v>
      </c>
      <c r="C5" s="209" t="s">
        <v>647</v>
      </c>
      <c r="D5" s="215" t="s">
        <v>647</v>
      </c>
      <c r="E5" s="215" t="s">
        <v>647</v>
      </c>
      <c r="F5" s="214">
        <v>37.756368059758998</v>
      </c>
    </row>
    <row r="6" spans="1:6" ht="14.25" customHeight="1" x14ac:dyDescent="0.2">
      <c r="A6" s="299" t="s">
        <v>659</v>
      </c>
      <c r="B6" s="209">
        <v>1</v>
      </c>
      <c r="C6" s="209" t="s">
        <v>652</v>
      </c>
      <c r="D6" s="216">
        <v>0</v>
      </c>
      <c r="E6" s="216">
        <v>3571</v>
      </c>
      <c r="F6" s="214">
        <v>10.980406081623395</v>
      </c>
    </row>
    <row r="7" spans="1:6" ht="14.25" x14ac:dyDescent="0.2">
      <c r="A7" s="300"/>
      <c r="B7" s="209">
        <v>2</v>
      </c>
      <c r="C7" s="209" t="s">
        <v>652</v>
      </c>
      <c r="D7" s="216">
        <v>3571</v>
      </c>
      <c r="E7" s="216">
        <v>12553</v>
      </c>
      <c r="F7" s="214">
        <v>64.976319339983178</v>
      </c>
    </row>
    <row r="8" spans="1:6" ht="14.25" x14ac:dyDescent="0.2">
      <c r="A8" s="300"/>
      <c r="B8" s="209">
        <v>3</v>
      </c>
      <c r="C8" s="209" t="s">
        <v>652</v>
      </c>
      <c r="D8" s="216">
        <v>12553</v>
      </c>
      <c r="E8" s="216">
        <v>25279</v>
      </c>
      <c r="F8" s="214">
        <v>160.33839530547607</v>
      </c>
    </row>
    <row r="9" spans="1:6" ht="14.25" x14ac:dyDescent="0.2">
      <c r="A9" s="301"/>
      <c r="B9" s="209">
        <v>4</v>
      </c>
      <c r="C9" s="209" t="s">
        <v>652</v>
      </c>
      <c r="D9" s="216">
        <v>25279</v>
      </c>
      <c r="E9" s="216" t="s">
        <v>654</v>
      </c>
      <c r="F9" s="214">
        <v>524.62894142903315</v>
      </c>
    </row>
    <row r="10" spans="1:6" ht="14.25" x14ac:dyDescent="0.2">
      <c r="A10" s="299" t="s">
        <v>662</v>
      </c>
      <c r="B10" s="209">
        <v>1</v>
      </c>
      <c r="C10" s="209" t="s">
        <v>653</v>
      </c>
      <c r="D10" s="216">
        <v>0</v>
      </c>
      <c r="E10" s="216">
        <v>80</v>
      </c>
      <c r="F10" s="214">
        <v>825.48453948673807</v>
      </c>
    </row>
    <row r="11" spans="1:6" ht="14.25" x14ac:dyDescent="0.2">
      <c r="A11" s="300"/>
      <c r="B11" s="209">
        <v>2</v>
      </c>
      <c r="C11" s="209" t="s">
        <v>653</v>
      </c>
      <c r="D11" s="216">
        <v>80</v>
      </c>
      <c r="E11" s="216">
        <v>150</v>
      </c>
      <c r="F11" s="214">
        <v>1554.3802304480923</v>
      </c>
    </row>
    <row r="12" spans="1:6" ht="14.25" x14ac:dyDescent="0.2">
      <c r="A12" s="300"/>
      <c r="B12" s="209">
        <v>3</v>
      </c>
      <c r="C12" s="209" t="s">
        <v>653</v>
      </c>
      <c r="D12" s="216">
        <v>150</v>
      </c>
      <c r="E12" s="216">
        <v>231</v>
      </c>
      <c r="F12" s="214">
        <v>2590.6156029809054</v>
      </c>
    </row>
    <row r="13" spans="1:6" ht="14.25" x14ac:dyDescent="0.2">
      <c r="A13" s="301"/>
      <c r="B13" s="209">
        <v>4</v>
      </c>
      <c r="C13" s="209" t="s">
        <v>653</v>
      </c>
      <c r="D13" s="216">
        <v>231</v>
      </c>
      <c r="E13" s="216" t="s">
        <v>654</v>
      </c>
      <c r="F13" s="214">
        <v>6057.1312675822965</v>
      </c>
    </row>
    <row r="14" spans="1:6" ht="14.25" x14ac:dyDescent="0.2">
      <c r="A14" s="299" t="s">
        <v>661</v>
      </c>
      <c r="B14" s="209">
        <v>1</v>
      </c>
      <c r="C14" s="209" t="s">
        <v>653</v>
      </c>
      <c r="D14" s="216">
        <v>0</v>
      </c>
      <c r="E14" s="216">
        <v>422</v>
      </c>
      <c r="F14" s="214">
        <v>1531.2162302419958</v>
      </c>
    </row>
    <row r="15" spans="1:6" ht="14.25" x14ac:dyDescent="0.2">
      <c r="A15" s="300"/>
      <c r="B15" s="209">
        <v>2</v>
      </c>
      <c r="C15" s="209" t="s">
        <v>653</v>
      </c>
      <c r="D15" s="216">
        <v>422</v>
      </c>
      <c r="E15" s="216">
        <v>1000</v>
      </c>
      <c r="F15" s="214">
        <v>11915.655589974711</v>
      </c>
    </row>
    <row r="16" spans="1:6" ht="14.25" x14ac:dyDescent="0.2">
      <c r="A16" s="300"/>
      <c r="B16" s="209">
        <v>3</v>
      </c>
      <c r="C16" s="209" t="s">
        <v>653</v>
      </c>
      <c r="D16" s="216">
        <v>1000</v>
      </c>
      <c r="E16" s="216">
        <v>1800</v>
      </c>
      <c r="F16" s="214">
        <v>25629.593433852086</v>
      </c>
    </row>
    <row r="17" spans="1:6" ht="14.25" x14ac:dyDescent="0.2">
      <c r="A17" s="301"/>
      <c r="B17" s="209">
        <v>4</v>
      </c>
      <c r="C17" s="209" t="s">
        <v>653</v>
      </c>
      <c r="D17" s="216">
        <v>1800</v>
      </c>
      <c r="E17" s="216" t="s">
        <v>654</v>
      </c>
      <c r="F17" s="214">
        <v>56285.062757925254</v>
      </c>
    </row>
    <row r="18" spans="1:6" ht="14.25" x14ac:dyDescent="0.2">
      <c r="A18" s="302" t="s">
        <v>660</v>
      </c>
      <c r="B18" s="209">
        <v>1</v>
      </c>
      <c r="C18" s="209" t="s">
        <v>653</v>
      </c>
      <c r="D18" s="216">
        <v>0</v>
      </c>
      <c r="E18" s="216">
        <v>5000</v>
      </c>
      <c r="F18" s="214">
        <v>8502.1814163483141</v>
      </c>
    </row>
    <row r="19" spans="1:6" ht="14.25" x14ac:dyDescent="0.2">
      <c r="A19" s="303"/>
      <c r="B19" s="209">
        <v>2</v>
      </c>
      <c r="C19" s="209" t="s">
        <v>653</v>
      </c>
      <c r="D19" s="216">
        <v>5000</v>
      </c>
      <c r="E19" s="216">
        <v>12000</v>
      </c>
      <c r="F19" s="214">
        <v>46919.692801667472</v>
      </c>
    </row>
    <row r="20" spans="1:6" ht="14.25" x14ac:dyDescent="0.2">
      <c r="A20" s="303"/>
      <c r="B20" s="209">
        <v>3</v>
      </c>
      <c r="C20" s="209" t="s">
        <v>653</v>
      </c>
      <c r="D20" s="216">
        <v>12000</v>
      </c>
      <c r="E20" s="216">
        <v>21500</v>
      </c>
      <c r="F20" s="214">
        <v>51466.769016370505</v>
      </c>
    </row>
    <row r="21" spans="1:6" ht="14.25" x14ac:dyDescent="0.2">
      <c r="A21" s="304"/>
      <c r="B21" s="209">
        <v>4</v>
      </c>
      <c r="C21" s="209" t="s">
        <v>653</v>
      </c>
      <c r="D21" s="216">
        <v>21500</v>
      </c>
      <c r="E21" s="216" t="s">
        <v>654</v>
      </c>
      <c r="F21" s="214">
        <v>24733.057560367037</v>
      </c>
    </row>
    <row r="22" spans="1:6" x14ac:dyDescent="0.2">
      <c r="A22" t="s">
        <v>657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28515625" defaultRowHeight="12.75" x14ac:dyDescent="0.2"/>
  <cols>
    <col min="1" max="1" width="2.42578125" style="120" customWidth="1"/>
    <col min="2" max="2" width="33.7109375" style="120" customWidth="1"/>
    <col min="3" max="4" width="14.28515625" style="120" customWidth="1"/>
    <col min="5" max="9" width="12.28515625" style="120" customWidth="1"/>
    <col min="10" max="10" width="5.5703125" style="120" customWidth="1"/>
    <col min="11" max="11" width="5.28515625" style="120" customWidth="1"/>
    <col min="12" max="12" width="35.28515625" style="120" customWidth="1"/>
    <col min="13" max="20" width="11.7109375" style="120" customWidth="1"/>
    <col min="21" max="27" width="9.28515625" style="120"/>
    <col min="28" max="28" width="25" style="120" bestFit="1" customWidth="1"/>
    <col min="29" max="29" width="14.5703125" style="120" bestFit="1" customWidth="1"/>
    <col min="30" max="16384" width="9.28515625" style="120"/>
  </cols>
  <sheetData>
    <row r="1" spans="1:154" x14ac:dyDescent="0.2">
      <c r="B1" s="103" t="s">
        <v>25</v>
      </c>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row>
    <row r="2" spans="1:154" s="122" customFormat="1" ht="21.75" customHeight="1" x14ac:dyDescent="0.2">
      <c r="B2" s="307" t="str">
        <f>Overview!B4&amp; " - Effective from "&amp;Overview!D4&amp;" - "&amp;Overview!E4</f>
        <v>Fulcrum Electricity Assets Ltd - Effective from 1 April 2022 - Final</v>
      </c>
      <c r="C2" s="308"/>
      <c r="D2" s="308"/>
      <c r="E2" s="308"/>
      <c r="F2" s="308"/>
      <c r="G2" s="308"/>
      <c r="H2" s="308"/>
      <c r="I2" s="308"/>
      <c r="J2" s="308"/>
      <c r="K2" s="308"/>
      <c r="L2" s="308"/>
      <c r="M2" s="308"/>
      <c r="N2" s="308"/>
      <c r="O2" s="308"/>
      <c r="P2" s="308"/>
      <c r="Q2" s="308"/>
      <c r="R2" s="308"/>
      <c r="S2" s="308"/>
      <c r="T2" s="309"/>
      <c r="U2" s="121"/>
      <c r="V2" s="121"/>
      <c r="W2" s="121"/>
      <c r="X2" s="121"/>
      <c r="Y2" s="121"/>
      <c r="Z2" s="121"/>
      <c r="AA2" s="121"/>
      <c r="AB2" s="30"/>
      <c r="AC2" s="59" t="s">
        <v>163</v>
      </c>
      <c r="AD2" s="59" t="s">
        <v>165</v>
      </c>
      <c r="AE2" s="59" t="s">
        <v>164</v>
      </c>
      <c r="AF2" s="163" t="s">
        <v>31</v>
      </c>
      <c r="AG2" s="163" t="s">
        <v>32</v>
      </c>
      <c r="AH2" s="30" t="s">
        <v>130</v>
      </c>
      <c r="AI2" s="163" t="s">
        <v>39</v>
      </c>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row>
    <row r="3" spans="1:154" s="124" customFormat="1" ht="9" customHeight="1" x14ac:dyDescent="0.2">
      <c r="A3" s="123"/>
      <c r="B3" s="123"/>
      <c r="C3" s="123"/>
      <c r="D3" s="123"/>
      <c r="E3" s="123"/>
      <c r="F3" s="123"/>
      <c r="G3" s="123"/>
      <c r="H3" s="123"/>
      <c r="I3" s="123"/>
      <c r="J3" s="123"/>
      <c r="K3" s="123"/>
      <c r="L3" s="121"/>
      <c r="M3" s="121"/>
      <c r="N3" s="121"/>
      <c r="O3" s="121"/>
      <c r="P3" s="121"/>
      <c r="Q3" s="121"/>
      <c r="R3" s="121"/>
      <c r="S3" s="121"/>
      <c r="T3" s="121"/>
      <c r="U3" s="121"/>
      <c r="V3" s="121"/>
      <c r="W3" s="121"/>
      <c r="X3" s="121"/>
      <c r="Y3" s="121"/>
      <c r="Z3" s="121"/>
      <c r="AA3" s="121"/>
      <c r="AB3" s="18" t="s">
        <v>143</v>
      </c>
      <c r="AC3" s="165" t="s">
        <v>169</v>
      </c>
      <c r="AD3" s="166" t="s">
        <v>171</v>
      </c>
      <c r="AE3" s="167" t="s">
        <v>164</v>
      </c>
      <c r="AF3" s="173" t="s">
        <v>173</v>
      </c>
      <c r="AG3" s="168" t="s">
        <v>176</v>
      </c>
      <c r="AH3" s="168" t="s">
        <v>176</v>
      </c>
      <c r="AI3" s="169" t="s">
        <v>176</v>
      </c>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row>
    <row r="4" spans="1:154" ht="26.25" customHeight="1" x14ac:dyDescent="0.2">
      <c r="B4" s="313" t="s">
        <v>167</v>
      </c>
      <c r="C4" s="314"/>
      <c r="D4" s="314"/>
      <c r="E4" s="314"/>
      <c r="F4" s="314"/>
      <c r="G4" s="314"/>
      <c r="H4" s="314"/>
      <c r="I4" s="315"/>
      <c r="L4" s="313" t="s">
        <v>168</v>
      </c>
      <c r="M4" s="314"/>
      <c r="N4" s="314"/>
      <c r="O4" s="314"/>
      <c r="P4" s="314"/>
      <c r="Q4" s="314"/>
      <c r="R4" s="314"/>
      <c r="S4" s="314"/>
      <c r="T4" s="315"/>
      <c r="AB4" s="18" t="s">
        <v>144</v>
      </c>
      <c r="AC4" s="165" t="s">
        <v>169</v>
      </c>
      <c r="AD4" s="166" t="s">
        <v>171</v>
      </c>
      <c r="AE4" s="167" t="s">
        <v>164</v>
      </c>
      <c r="AF4" s="168" t="s">
        <v>176</v>
      </c>
      <c r="AG4" s="168" t="s">
        <v>176</v>
      </c>
      <c r="AH4" s="168" t="s">
        <v>176</v>
      </c>
      <c r="AI4" s="169" t="s">
        <v>176</v>
      </c>
    </row>
    <row r="5" spans="1:154" ht="18" customHeight="1" x14ac:dyDescent="0.2">
      <c r="B5" s="317" t="s">
        <v>103</v>
      </c>
      <c r="C5" s="317"/>
      <c r="D5" s="317"/>
      <c r="E5" s="317"/>
      <c r="F5" s="317"/>
      <c r="G5" s="317"/>
      <c r="H5" s="317"/>
      <c r="I5" s="317"/>
      <c r="L5" s="317" t="s">
        <v>105</v>
      </c>
      <c r="M5" s="317"/>
      <c r="N5" s="317"/>
      <c r="O5" s="317"/>
      <c r="P5" s="317"/>
      <c r="Q5" s="317"/>
      <c r="R5" s="317"/>
      <c r="S5" s="317"/>
      <c r="T5" s="317"/>
      <c r="AB5" s="18" t="s">
        <v>145</v>
      </c>
      <c r="AC5" s="165" t="s">
        <v>169</v>
      </c>
      <c r="AD5" s="166" t="s">
        <v>171</v>
      </c>
      <c r="AE5" s="167" t="s">
        <v>164</v>
      </c>
      <c r="AF5" s="173" t="s">
        <v>173</v>
      </c>
      <c r="AG5" s="168" t="s">
        <v>176</v>
      </c>
      <c r="AH5" s="168" t="s">
        <v>176</v>
      </c>
      <c r="AI5" s="169" t="s">
        <v>176</v>
      </c>
    </row>
    <row r="6" spans="1:154" s="125" customFormat="1" ht="27.75" customHeight="1" x14ac:dyDescent="0.2">
      <c r="B6" s="316" t="s">
        <v>109</v>
      </c>
      <c r="C6" s="316"/>
      <c r="D6" s="316"/>
      <c r="E6" s="316"/>
      <c r="F6" s="316"/>
      <c r="G6" s="316"/>
      <c r="H6" s="316"/>
      <c r="I6" s="316"/>
      <c r="L6" s="316" t="s">
        <v>110</v>
      </c>
      <c r="M6" s="316"/>
      <c r="N6" s="316"/>
      <c r="O6" s="316"/>
      <c r="P6" s="316"/>
      <c r="Q6" s="316"/>
      <c r="R6" s="316"/>
      <c r="S6" s="316"/>
      <c r="T6" s="316"/>
      <c r="AB6" s="18" t="s">
        <v>146</v>
      </c>
      <c r="AC6" s="165" t="s">
        <v>169</v>
      </c>
      <c r="AD6" s="166" t="s">
        <v>171</v>
      </c>
      <c r="AE6" s="167" t="s">
        <v>164</v>
      </c>
      <c r="AF6" s="168" t="s">
        <v>176</v>
      </c>
      <c r="AG6" s="168" t="s">
        <v>176</v>
      </c>
      <c r="AH6" s="168" t="s">
        <v>176</v>
      </c>
      <c r="AI6" s="169" t="s">
        <v>176</v>
      </c>
    </row>
    <row r="7" spans="1:154" ht="18" customHeight="1" x14ac:dyDescent="0.2">
      <c r="B7" s="317" t="s">
        <v>104</v>
      </c>
      <c r="C7" s="317"/>
      <c r="D7" s="317"/>
      <c r="E7" s="317"/>
      <c r="F7" s="317"/>
      <c r="G7" s="317"/>
      <c r="H7" s="317"/>
      <c r="I7" s="317"/>
      <c r="L7" s="317" t="s">
        <v>106</v>
      </c>
      <c r="M7" s="317"/>
      <c r="N7" s="317"/>
      <c r="O7" s="317"/>
      <c r="P7" s="317"/>
      <c r="Q7" s="317"/>
      <c r="R7" s="317"/>
      <c r="S7" s="317"/>
      <c r="T7" s="317"/>
      <c r="AB7" s="18" t="s">
        <v>147</v>
      </c>
      <c r="AC7" s="165" t="s">
        <v>169</v>
      </c>
      <c r="AD7" s="166" t="s">
        <v>171</v>
      </c>
      <c r="AE7" s="167" t="s">
        <v>164</v>
      </c>
      <c r="AF7" s="173" t="s">
        <v>173</v>
      </c>
      <c r="AG7" s="173" t="s">
        <v>174</v>
      </c>
      <c r="AH7" s="174" t="s">
        <v>175</v>
      </c>
      <c r="AI7" s="175" t="s">
        <v>39</v>
      </c>
    </row>
    <row r="8" spans="1:154" ht="8.25" customHeight="1" x14ac:dyDescent="0.2">
      <c r="AB8" s="18" t="s">
        <v>148</v>
      </c>
      <c r="AC8" s="165" t="s">
        <v>169</v>
      </c>
      <c r="AD8" s="166" t="s">
        <v>171</v>
      </c>
      <c r="AE8" s="167" t="s">
        <v>164</v>
      </c>
      <c r="AF8" s="173" t="s">
        <v>173</v>
      </c>
      <c r="AG8" s="173" t="s">
        <v>174</v>
      </c>
      <c r="AH8" s="174" t="s">
        <v>175</v>
      </c>
      <c r="AI8" s="170" t="s">
        <v>39</v>
      </c>
    </row>
    <row r="9" spans="1:154" ht="72" customHeight="1" x14ac:dyDescent="0.2">
      <c r="B9" s="126" t="s">
        <v>107</v>
      </c>
      <c r="C9" s="127" t="str">
        <f>IFERROR(VLOOKUP($B$10,$AB$2:$AI$18,2,FALSE),AC2)</f>
        <v>Red unit charge
p/kWh</v>
      </c>
      <c r="D9" s="127" t="str">
        <f>IFERROR(VLOOKUP($B$10,$AB$2:$AI$18,3,FALSE),AD2)</f>
        <v>Amber unit charge
p/kWh</v>
      </c>
      <c r="E9" s="127" t="str">
        <f>IFERROR(VLOOKUP($B$10,$AB$2:$AI$18,4,FALSE),AE2)</f>
        <v>Green unit charge
p/kWh</v>
      </c>
      <c r="F9" s="127" t="str">
        <f>IFERROR(VLOOKUP($B$10,$AB$2:$AI$18,5,FALSE),AF2)</f>
        <v>Fixed charge 
p/MPAN/day</v>
      </c>
      <c r="G9" s="127" t="str">
        <f>IFERROR(VLOOKUP($B$10,$AB$2:$AI$18,6,FALSE),AG2)</f>
        <v>Capacity charge 
p/kVA/day</v>
      </c>
      <c r="H9" s="127" t="str">
        <f>IFERROR(VLOOKUP($B$10,$AB$2:$AI$18,7,FALSE),AH2)</f>
        <v>Exceeded Capacity charge 
p/kVA/day</v>
      </c>
      <c r="I9" s="127" t="str">
        <f>IFERROR(VLOOKUP($B$10,$AB$2:$AI$18,8,FALSE),AI2)</f>
        <v>Reactive power charge
p/kVArh</v>
      </c>
      <c r="L9" s="126" t="s">
        <v>108</v>
      </c>
      <c r="M9" s="145" t="e">
        <f>#REF!</f>
        <v>#REF!</v>
      </c>
      <c r="N9" s="145" t="e">
        <f>#REF!</f>
        <v>#REF!</v>
      </c>
      <c r="O9" s="145" t="e">
        <f>#REF!</f>
        <v>#REF!</v>
      </c>
      <c r="P9" s="145" t="e">
        <f>#REF!</f>
        <v>#REF!</v>
      </c>
      <c r="Q9" s="146" t="e">
        <f>#REF!</f>
        <v>#REF!</v>
      </c>
      <c r="R9" s="146" t="e">
        <f>#REF!</f>
        <v>#REF!</v>
      </c>
      <c r="S9" s="146" t="e">
        <f>#REF!</f>
        <v>#REF!</v>
      </c>
      <c r="T9" s="146" t="e">
        <f>#REF!</f>
        <v>#REF!</v>
      </c>
      <c r="AB9" s="18" t="s">
        <v>149</v>
      </c>
      <c r="AC9" s="165" t="s">
        <v>169</v>
      </c>
      <c r="AD9" s="166" t="s">
        <v>171</v>
      </c>
      <c r="AE9" s="167" t="s">
        <v>164</v>
      </c>
      <c r="AF9" s="173" t="s">
        <v>173</v>
      </c>
      <c r="AG9" s="173" t="s">
        <v>174</v>
      </c>
      <c r="AH9" s="174" t="s">
        <v>175</v>
      </c>
      <c r="AI9" s="170" t="s">
        <v>39</v>
      </c>
    </row>
    <row r="10" spans="1:154" ht="30" customHeight="1" x14ac:dyDescent="0.2">
      <c r="B10" s="114" t="s">
        <v>147</v>
      </c>
      <c r="C10" s="141" t="str">
        <f>IFERROR(VLOOKUP($B$10,'Annex 1 LV, HV and UMS charges'!$A:$K,4,FALSE),"")</f>
        <v/>
      </c>
      <c r="D10" s="142" t="str">
        <f>IFERROR(VLOOKUP($B$10,'Annex 1 LV, HV and UMS charges'!$A:$K,5,FALSE),"")</f>
        <v/>
      </c>
      <c r="E10" s="142" t="str">
        <f>IFERROR(VLOOKUP($B$10,'Annex 1 LV, HV and UMS charges'!$A:$K,6,FALSE),"")</f>
        <v/>
      </c>
      <c r="F10" s="116" t="str">
        <f>IFERROR(VLOOKUP($B$10,'Annex 1 LV, HV and UMS charges'!$A:$K,7,FALSE),"")</f>
        <v/>
      </c>
      <c r="G10" s="116" t="str">
        <f>IFERROR(VLOOKUP($B$10,'Annex 1 LV, HV and UMS charges'!$A:$K,8,FALSE),"")</f>
        <v/>
      </c>
      <c r="H10" s="116" t="str">
        <f>IFERROR(VLOOKUP($B$10,'Annex 1 LV, HV and UMS charges'!$A:$K,9,FALSE),"")</f>
        <v/>
      </c>
      <c r="I10" s="116" t="str">
        <f>IFERROR(VLOOKUP($B$10,'Annex 1 LV, HV and UMS charges'!$A:$K,10,FALSE),"")</f>
        <v/>
      </c>
      <c r="L10" s="114"/>
      <c r="M10" s="116" t="str">
        <f>IFERROR(VLOOKUP($L$10,#REF!,2,FALSE),"")</f>
        <v/>
      </c>
      <c r="N10" s="116" t="str">
        <f>IFERROR(VLOOKUP($L$10,#REF!,3,FALSE),"")</f>
        <v/>
      </c>
      <c r="O10" s="116" t="str">
        <f>IFERROR(VLOOKUP($L$10,#REF!,4,FALSE),"")</f>
        <v/>
      </c>
      <c r="P10" s="116" t="str">
        <f>IFERROR(VLOOKUP($L$10,#REF!,5,FALSE),"")</f>
        <v/>
      </c>
      <c r="Q10" s="129" t="str">
        <f>IFERROR(VLOOKUP($L$10,#REF!,6,FALSE),"")</f>
        <v/>
      </c>
      <c r="R10" s="129" t="str">
        <f>IFERROR(VLOOKUP($L$10,#REF!,7,FALSE),"")</f>
        <v/>
      </c>
      <c r="S10" s="129" t="str">
        <f>IFERROR(VLOOKUP($L$10,#REF!,8,FALSE),"")</f>
        <v/>
      </c>
      <c r="T10" s="129" t="str">
        <f>IFERROR(VLOOKUP($L$10,#REF!,9,FALSE),"")</f>
        <v/>
      </c>
      <c r="AB10" s="18" t="s">
        <v>150</v>
      </c>
      <c r="AC10" s="171" t="s">
        <v>170</v>
      </c>
      <c r="AD10" s="172" t="s">
        <v>172</v>
      </c>
      <c r="AE10" s="167" t="s">
        <v>164</v>
      </c>
      <c r="AF10" s="168" t="s">
        <v>176</v>
      </c>
      <c r="AG10" s="168" t="s">
        <v>176</v>
      </c>
      <c r="AH10" s="168" t="s">
        <v>176</v>
      </c>
      <c r="AI10" s="168" t="s">
        <v>176</v>
      </c>
    </row>
    <row r="11" spans="1:154" ht="7.5" customHeight="1" x14ac:dyDescent="0.2">
      <c r="AB11" s="18" t="s">
        <v>151</v>
      </c>
      <c r="AC11" s="165" t="s">
        <v>169</v>
      </c>
      <c r="AD11" s="166" t="s">
        <v>171</v>
      </c>
      <c r="AE11" s="167" t="s">
        <v>164</v>
      </c>
      <c r="AF11" s="173" t="s">
        <v>173</v>
      </c>
      <c r="AG11" s="168" t="s">
        <v>176</v>
      </c>
      <c r="AH11" s="168" t="s">
        <v>176</v>
      </c>
      <c r="AI11" s="168" t="s">
        <v>176</v>
      </c>
    </row>
    <row r="12" spans="1:154" ht="88.5" customHeight="1" x14ac:dyDescent="0.2">
      <c r="B12" s="130" t="s">
        <v>73</v>
      </c>
      <c r="C12" s="127" t="str">
        <f>C9</f>
        <v>Red unit charge
p/kWh</v>
      </c>
      <c r="D12" s="127" t="str">
        <f>D9</f>
        <v>Amber unit charge
p/kWh</v>
      </c>
      <c r="E12" s="127" t="str">
        <f>E9</f>
        <v>Green unit charge
p/kWh</v>
      </c>
      <c r="F12" s="127" t="s">
        <v>74</v>
      </c>
      <c r="G12" s="127" t="s">
        <v>71</v>
      </c>
      <c r="H12" s="127" t="s">
        <v>133</v>
      </c>
      <c r="I12" s="127" t="s">
        <v>72</v>
      </c>
      <c r="L12" s="130" t="s">
        <v>73</v>
      </c>
      <c r="M12" s="127" t="s">
        <v>93</v>
      </c>
      <c r="N12" s="127" t="s">
        <v>74</v>
      </c>
      <c r="O12" s="127" t="s">
        <v>89</v>
      </c>
      <c r="P12" s="127" t="s">
        <v>133</v>
      </c>
      <c r="Q12" s="128" t="s">
        <v>91</v>
      </c>
      <c r="R12" s="128" t="s">
        <v>74</v>
      </c>
      <c r="S12" s="128" t="s">
        <v>90</v>
      </c>
      <c r="T12" s="128" t="s">
        <v>133</v>
      </c>
      <c r="AB12" s="18" t="s">
        <v>152</v>
      </c>
      <c r="AC12" s="165" t="s">
        <v>169</v>
      </c>
      <c r="AD12" s="166" t="s">
        <v>171</v>
      </c>
      <c r="AE12" s="167" t="s">
        <v>164</v>
      </c>
      <c r="AF12" s="173" t="s">
        <v>173</v>
      </c>
      <c r="AG12" s="168" t="s">
        <v>176</v>
      </c>
      <c r="AH12" s="168" t="s">
        <v>176</v>
      </c>
      <c r="AI12" s="168" t="s">
        <v>176</v>
      </c>
    </row>
    <row r="13" spans="1:154" ht="30" customHeight="1" x14ac:dyDescent="0.2">
      <c r="B13" s="131" t="s">
        <v>75</v>
      </c>
      <c r="C13" s="136"/>
      <c r="D13" s="136"/>
      <c r="E13" s="136"/>
      <c r="F13" s="136"/>
      <c r="G13" s="136"/>
      <c r="H13" s="136"/>
      <c r="I13" s="136"/>
      <c r="L13" s="131" t="s">
        <v>75</v>
      </c>
      <c r="M13" s="117"/>
      <c r="N13" s="117"/>
      <c r="O13" s="117"/>
      <c r="P13" s="117"/>
      <c r="Q13" s="118"/>
      <c r="R13" s="118">
        <f>N13</f>
        <v>0</v>
      </c>
      <c r="S13" s="118"/>
      <c r="T13" s="118"/>
      <c r="AB13" s="18" t="s">
        <v>153</v>
      </c>
      <c r="AC13" s="165" t="s">
        <v>169</v>
      </c>
      <c r="AD13" s="166" t="s">
        <v>171</v>
      </c>
      <c r="AE13" s="167" t="s">
        <v>164</v>
      </c>
      <c r="AF13" s="173" t="s">
        <v>173</v>
      </c>
      <c r="AG13" s="168" t="s">
        <v>176</v>
      </c>
      <c r="AH13" s="168" t="s">
        <v>176</v>
      </c>
      <c r="AI13" s="170" t="s">
        <v>39</v>
      </c>
    </row>
    <row r="14" spans="1:154" ht="30" customHeight="1" x14ac:dyDescent="0.2">
      <c r="B14" s="132" t="s">
        <v>77</v>
      </c>
      <c r="C14" s="115">
        <f t="shared" ref="C14:I14" si="0">C13</f>
        <v>0</v>
      </c>
      <c r="D14" s="115">
        <f t="shared" si="0"/>
        <v>0</v>
      </c>
      <c r="E14" s="115">
        <f t="shared" si="0"/>
        <v>0</v>
      </c>
      <c r="F14" s="115">
        <f t="shared" si="0"/>
        <v>0</v>
      </c>
      <c r="G14" s="115">
        <f t="shared" si="0"/>
        <v>0</v>
      </c>
      <c r="H14" s="115">
        <f t="shared" si="0"/>
        <v>0</v>
      </c>
      <c r="I14" s="115">
        <f t="shared" si="0"/>
        <v>0</v>
      </c>
      <c r="L14" s="132" t="s">
        <v>77</v>
      </c>
      <c r="M14" s="115">
        <f>M13</f>
        <v>0</v>
      </c>
      <c r="N14" s="115">
        <f t="shared" ref="N14:T14" si="1">N13</f>
        <v>0</v>
      </c>
      <c r="O14" s="115">
        <f t="shared" si="1"/>
        <v>0</v>
      </c>
      <c r="P14" s="115">
        <f t="shared" si="1"/>
        <v>0</v>
      </c>
      <c r="Q14" s="119">
        <f t="shared" si="1"/>
        <v>0</v>
      </c>
      <c r="R14" s="119">
        <f t="shared" si="1"/>
        <v>0</v>
      </c>
      <c r="S14" s="119">
        <f t="shared" si="1"/>
        <v>0</v>
      </c>
      <c r="T14" s="119">
        <f t="shared" si="1"/>
        <v>0</v>
      </c>
      <c r="AB14" s="18" t="s">
        <v>154</v>
      </c>
      <c r="AC14" s="165" t="s">
        <v>169</v>
      </c>
      <c r="AD14" s="166" t="s">
        <v>171</v>
      </c>
      <c r="AE14" s="167" t="s">
        <v>164</v>
      </c>
      <c r="AF14" s="173" t="s">
        <v>173</v>
      </c>
      <c r="AG14" s="168" t="s">
        <v>176</v>
      </c>
      <c r="AH14" s="168" t="s">
        <v>176</v>
      </c>
      <c r="AI14" s="168" t="s">
        <v>176</v>
      </c>
    </row>
    <row r="15" spans="1:154" ht="7.5" customHeight="1" x14ac:dyDescent="0.2">
      <c r="AB15" s="18" t="s">
        <v>155</v>
      </c>
      <c r="AC15" s="165" t="s">
        <v>169</v>
      </c>
      <c r="AD15" s="166" t="s">
        <v>171</v>
      </c>
      <c r="AE15" s="167" t="s">
        <v>164</v>
      </c>
      <c r="AF15" s="173" t="s">
        <v>173</v>
      </c>
      <c r="AG15" s="168" t="s">
        <v>176</v>
      </c>
      <c r="AH15" s="168" t="s">
        <v>176</v>
      </c>
      <c r="AI15" s="170" t="s">
        <v>39</v>
      </c>
    </row>
    <row r="16" spans="1:154" ht="63.75" customHeight="1" x14ac:dyDescent="0.2">
      <c r="B16" s="130" t="s">
        <v>76</v>
      </c>
      <c r="C16" s="127" t="s">
        <v>86</v>
      </c>
      <c r="D16" s="127" t="s">
        <v>87</v>
      </c>
      <c r="E16" s="127" t="s">
        <v>88</v>
      </c>
      <c r="F16" s="127" t="s">
        <v>82</v>
      </c>
      <c r="G16" s="127" t="s">
        <v>81</v>
      </c>
      <c r="H16" s="127" t="s">
        <v>134</v>
      </c>
      <c r="I16" s="127" t="s">
        <v>80</v>
      </c>
      <c r="L16" s="130" t="s">
        <v>76</v>
      </c>
      <c r="M16" s="127" t="s">
        <v>94</v>
      </c>
      <c r="N16" s="127" t="s">
        <v>92</v>
      </c>
      <c r="O16" s="127" t="s">
        <v>97</v>
      </c>
      <c r="P16" s="127" t="s">
        <v>135</v>
      </c>
      <c r="Q16" s="128" t="s">
        <v>95</v>
      </c>
      <c r="R16" s="128" t="s">
        <v>96</v>
      </c>
      <c r="S16" s="128" t="s">
        <v>98</v>
      </c>
      <c r="T16" s="128" t="s">
        <v>136</v>
      </c>
      <c r="AB16" s="18" t="s">
        <v>156</v>
      </c>
      <c r="AC16" s="165" t="s">
        <v>169</v>
      </c>
      <c r="AD16" s="166" t="s">
        <v>171</v>
      </c>
      <c r="AE16" s="167" t="s">
        <v>164</v>
      </c>
      <c r="AF16" s="173" t="s">
        <v>173</v>
      </c>
      <c r="AG16" s="168" t="s">
        <v>176</v>
      </c>
      <c r="AH16" s="168" t="s">
        <v>176</v>
      </c>
      <c r="AI16" s="168" t="s">
        <v>176</v>
      </c>
    </row>
    <row r="17" spans="2:35" ht="30" customHeight="1" x14ac:dyDescent="0.2">
      <c r="B17" s="131" t="s">
        <v>78</v>
      </c>
      <c r="C17" s="137" t="str">
        <f>IFERROR(C10*C13/100,"")</f>
        <v/>
      </c>
      <c r="D17" s="137" t="str">
        <f t="shared" ref="D17:I17" si="2">IFERROR(D10*D13/100,"")</f>
        <v/>
      </c>
      <c r="E17" s="137" t="str">
        <f t="shared" si="2"/>
        <v/>
      </c>
      <c r="F17" s="137" t="str">
        <f t="shared" si="2"/>
        <v/>
      </c>
      <c r="G17" s="137" t="str">
        <f>IFERROR(G10*G13*F13/100,"")</f>
        <v/>
      </c>
      <c r="H17" s="137" t="str">
        <f>IFERROR(H10*H13*F13/100,"")</f>
        <v/>
      </c>
      <c r="I17" s="137" t="str">
        <f t="shared" si="2"/>
        <v/>
      </c>
      <c r="L17" s="133" t="s">
        <v>78</v>
      </c>
      <c r="M17" s="137" t="str">
        <f>IFERROR(M10*M13/100,"")</f>
        <v/>
      </c>
      <c r="N17" s="137" t="str">
        <f>IFERROR(N10*N13/100,"")</f>
        <v/>
      </c>
      <c r="O17" s="137" t="str">
        <f>IFERROR(O10*O13*N13/100,"")</f>
        <v/>
      </c>
      <c r="P17" s="137" t="str">
        <f>IFERROR(P10*P13*N13/100,"")</f>
        <v/>
      </c>
      <c r="Q17" s="138" t="str">
        <f>IFERROR(Q10*Q13/100,"")</f>
        <v/>
      </c>
      <c r="R17" s="138" t="str">
        <f>IFERROR(R10*R13/100,"")</f>
        <v/>
      </c>
      <c r="S17" s="138" t="str">
        <f>IFERROR(S10*S13*R13/100,"")</f>
        <v/>
      </c>
      <c r="T17" s="138" t="str">
        <f>IFERROR(T10*T13*R13/100,"")</f>
        <v/>
      </c>
      <c r="AB17" s="18" t="s">
        <v>157</v>
      </c>
      <c r="AC17" s="165" t="s">
        <v>169</v>
      </c>
      <c r="AD17" s="166" t="s">
        <v>171</v>
      </c>
      <c r="AE17" s="167" t="s">
        <v>164</v>
      </c>
      <c r="AF17" s="173" t="s">
        <v>173</v>
      </c>
      <c r="AG17" s="168" t="s">
        <v>176</v>
      </c>
      <c r="AH17" s="168" t="s">
        <v>176</v>
      </c>
      <c r="AI17" s="170" t="s">
        <v>39</v>
      </c>
    </row>
    <row r="18" spans="2:35" ht="30" customHeight="1" x14ac:dyDescent="0.2">
      <c r="B18" s="132" t="s">
        <v>79</v>
      </c>
      <c r="C18" s="139" t="str">
        <f>IFERROR(C10*C14/100,"")</f>
        <v/>
      </c>
      <c r="D18" s="139" t="str">
        <f t="shared" ref="D18:I18" si="3">IFERROR(D10*D14/100,"")</f>
        <v/>
      </c>
      <c r="E18" s="139" t="str">
        <f t="shared" si="3"/>
        <v/>
      </c>
      <c r="F18" s="139" t="str">
        <f t="shared" si="3"/>
        <v/>
      </c>
      <c r="G18" s="139" t="str">
        <f>IFERROR(G10*G14*F14/100,"")</f>
        <v/>
      </c>
      <c r="H18" s="139" t="str">
        <f>IFERROR(H10*H14*F14/100,"")</f>
        <v/>
      </c>
      <c r="I18" s="139" t="str">
        <f t="shared" si="3"/>
        <v/>
      </c>
      <c r="L18" s="134" t="s">
        <v>79</v>
      </c>
      <c r="M18" s="139" t="str">
        <f>IFERROR(M10*M14/100,"")</f>
        <v/>
      </c>
      <c r="N18" s="139" t="str">
        <f>IFERROR(N10*N14/100,"")</f>
        <v/>
      </c>
      <c r="O18" s="139" t="str">
        <f>IFERROR(O10*O14*N14/100,"")</f>
        <v/>
      </c>
      <c r="P18" s="139" t="str">
        <f>IFERROR(P10*P14*N14/100,"")</f>
        <v/>
      </c>
      <c r="Q18" s="140" t="str">
        <f>IFERROR(Q10*Q14/100,"")</f>
        <v/>
      </c>
      <c r="R18" s="140" t="str">
        <f>IFERROR(R10*R14/100,"")</f>
        <v/>
      </c>
      <c r="S18" s="140" t="str">
        <f>IFERROR(S10*S14*R14/100,"")</f>
        <v/>
      </c>
      <c r="T18" s="140" t="str">
        <f>IFERROR(T10*T14*R14/100,"")</f>
        <v/>
      </c>
      <c r="AB18" s="18" t="s">
        <v>158</v>
      </c>
      <c r="AC18" s="165" t="s">
        <v>169</v>
      </c>
      <c r="AD18" s="166" t="s">
        <v>171</v>
      </c>
      <c r="AE18" s="167" t="s">
        <v>164</v>
      </c>
      <c r="AF18" s="173" t="s">
        <v>173</v>
      </c>
      <c r="AG18" s="168" t="s">
        <v>176</v>
      </c>
      <c r="AH18" s="168" t="s">
        <v>176</v>
      </c>
      <c r="AI18" s="168" t="s">
        <v>176</v>
      </c>
    </row>
    <row r="19" spans="2:35" ht="7.5" customHeight="1" x14ac:dyDescent="0.2"/>
    <row r="20" spans="2:35" ht="39.75" customHeight="1" x14ac:dyDescent="0.2">
      <c r="C20" s="135" t="s">
        <v>83</v>
      </c>
      <c r="M20" s="127" t="s">
        <v>99</v>
      </c>
      <c r="N20" s="128" t="s">
        <v>100</v>
      </c>
    </row>
    <row r="21" spans="2:35" ht="30" customHeight="1" x14ac:dyDescent="0.2">
      <c r="B21" s="131" t="s">
        <v>78</v>
      </c>
      <c r="C21" s="137">
        <f>SUM(C17:I17)</f>
        <v>0</v>
      </c>
      <c r="L21" s="131" t="s">
        <v>78</v>
      </c>
      <c r="M21" s="137">
        <f>SUM(M17:P17)</f>
        <v>0</v>
      </c>
      <c r="N21" s="138">
        <f>SUM(Q17:T17)</f>
        <v>0</v>
      </c>
    </row>
    <row r="22" spans="2:35" ht="30" customHeight="1" x14ac:dyDescent="0.2">
      <c r="B22" s="132" t="s">
        <v>79</v>
      </c>
      <c r="C22" s="139">
        <f>SUM(C18:I18)</f>
        <v>0</v>
      </c>
      <c r="L22" s="132" t="s">
        <v>79</v>
      </c>
      <c r="M22" s="139">
        <f>SUM(M18:P18)</f>
        <v>0</v>
      </c>
      <c r="N22" s="140">
        <f>SUM(Q18:T18)</f>
        <v>0</v>
      </c>
    </row>
    <row r="24" spans="2:35" ht="30.75" customHeight="1" x14ac:dyDescent="0.2">
      <c r="B24" s="310" t="s">
        <v>101</v>
      </c>
      <c r="C24" s="311"/>
      <c r="D24" s="312"/>
      <c r="L24" s="310" t="s">
        <v>102</v>
      </c>
      <c r="M24" s="311"/>
      <c r="N24" s="31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5f405a-1d4b-4796-a028-0e90b458cbcf"/>
    <ds:schemaRef ds:uri="http://www.w3.org/XML/1998/namespace"/>
  </ds:schemaRefs>
</ds:datastoreItem>
</file>

<file path=customXml/itemProps2.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5C813-585C-417A-8078-5EE6DCD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2019-11-22T15:48:25Z</cp:lastPrinted>
  <dcterms:created xsi:type="dcterms:W3CDTF">2009-11-12T11:38:00Z</dcterms:created>
  <dcterms:modified xsi:type="dcterms:W3CDTF">2022-02-09T09:59:33Z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