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3\"/>
    </mc:Choice>
  </mc:AlternateContent>
  <xr:revisionPtr revIDLastSave="0" documentId="13_ncr:1_{22C84D6C-7112-4296-830E-3A346F95FCDD}" xr6:coauthVersionLast="47" xr6:coauthVersionMax="47" xr10:uidLastSave="{00000000-0000-0000-0000-000000000000}"/>
  <bookViews>
    <workbookView xWindow="28680" yWindow="-120" windowWidth="29040" windowHeight="15840" firstSheet="1" activeTab="1" xr2:uid="{76607BDF-96C1-411E-8A4A-7F13937FCDEA}"/>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charges'!$A$10:$Q$136</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charges'!$A$2:$O$136</definedName>
    <definedName name="_xlnm.Print_Area" localSheetId="3">'Annex 2a Import'!$A$2:$H$150</definedName>
    <definedName name="_xlnm.Print_Area" localSheetId="4">'Annex 2b Export'!$A$2:$H$140</definedName>
    <definedName name="_xlnm.Print_Area" localSheetId="5">'Annex 3 Preserved charges'!$A$2:$J$21</definedName>
    <definedName name="_xlnm.Print_Area" localSheetId="6">'Annex 4 LDNO charges'!$A$2:$J$9</definedName>
    <definedName name="_xlnm.Print_Area" localSheetId="7">'Annex 5 LLFs'!$A$2:$F$125</definedName>
    <definedName name="_xlnm.Print_Area" localSheetId="8">'Annex 6 New or Amended EHV'!$A$4:$P$16</definedName>
    <definedName name="_xlnm.Print_Area" localSheetId="9">'Annex 7 Pass-Through Costs'!$A$2:$F$45</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LLFs'!$A$3:$F$125</definedName>
    <definedName name="Z_5032A364_B81A_48DA_88DA_AB3B86B47EE9_.wvu.PrintArea" localSheetId="8" hidden="1">'Annex 6 New or Amended EHV'!$A$1:$P$16</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2" i="24" l="1"/>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E100" i="24" l="1"/>
  <c r="E37" i="24" l="1"/>
  <c r="E121" i="24"/>
  <c r="E58" i="24"/>
  <c r="E79" i="24"/>
  <c r="E142" i="24"/>
  <c r="E26" i="24"/>
  <c r="F6" i="24"/>
  <c r="F7" i="24" s="1"/>
  <c r="F8" i="24" s="1"/>
  <c r="F9" i="24" s="1"/>
  <c r="F10" i="24" s="1"/>
  <c r="F11" i="24" s="1"/>
  <c r="F12" i="24" s="1"/>
  <c r="F13" i="24" s="1"/>
  <c r="F14" i="24" s="1"/>
  <c r="F15" i="24" s="1"/>
  <c r="F16" i="24" s="1"/>
  <c r="F17" i="24" s="1"/>
  <c r="F18" i="24" s="1"/>
  <c r="F19" i="24" s="1"/>
  <c r="F20" i="24" s="1"/>
  <c r="F21" i="24" s="1"/>
  <c r="F22" i="24" s="1"/>
  <c r="F23" i="24" s="1"/>
  <c r="F24" i="24" s="1"/>
  <c r="F25" i="24" s="1"/>
  <c r="F26" i="24" s="1"/>
  <c r="F27" i="24" s="1"/>
  <c r="F28" i="24" s="1"/>
  <c r="F29" i="24" s="1"/>
  <c r="F30" i="24" s="1"/>
  <c r="F31" i="24" s="1"/>
  <c r="F32" i="24" s="1"/>
  <c r="F33" i="24" s="1"/>
  <c r="F34" i="24" s="1"/>
  <c r="F35" i="24" s="1"/>
  <c r="F36" i="24" s="1"/>
  <c r="F37" i="24" s="1"/>
  <c r="F38" i="24" s="1"/>
  <c r="F39" i="24" s="1"/>
  <c r="F40" i="24" s="1"/>
  <c r="F41" i="24" s="1"/>
  <c r="F42" i="24" s="1"/>
  <c r="F43" i="24" s="1"/>
  <c r="F44" i="24" s="1"/>
  <c r="F45" i="24" s="1"/>
  <c r="F46" i="24" s="1"/>
  <c r="F47" i="24" s="1"/>
  <c r="F48" i="24" s="1"/>
  <c r="F49" i="24" s="1"/>
  <c r="F50" i="24" s="1"/>
  <c r="F51" i="24" s="1"/>
  <c r="F52" i="24" s="1"/>
  <c r="F53" i="24" s="1"/>
  <c r="F54" i="24" s="1"/>
  <c r="F55" i="24" s="1"/>
  <c r="F56" i="24" s="1"/>
  <c r="F57" i="24" s="1"/>
  <c r="F58" i="24" s="1"/>
  <c r="F59" i="24" s="1"/>
  <c r="F60" i="24" s="1"/>
  <c r="F61" i="24" s="1"/>
  <c r="F62" i="24" s="1"/>
  <c r="F63" i="24" s="1"/>
  <c r="F64" i="24" s="1"/>
  <c r="F65" i="24" s="1"/>
  <c r="F66" i="24" s="1"/>
  <c r="F67" i="24" s="1"/>
  <c r="F68" i="24" s="1"/>
  <c r="F69" i="24" s="1"/>
  <c r="F70" i="24" s="1"/>
  <c r="F71" i="24" s="1"/>
  <c r="F72" i="24" s="1"/>
  <c r="F73" i="24" s="1"/>
  <c r="F74" i="24" s="1"/>
  <c r="F75" i="24" s="1"/>
  <c r="F76" i="24" s="1"/>
  <c r="F77" i="24" s="1"/>
  <c r="F78" i="24" s="1"/>
  <c r="F79" i="24" s="1"/>
  <c r="F80" i="24" s="1"/>
  <c r="F81" i="24" s="1"/>
  <c r="F82" i="24" s="1"/>
  <c r="F83" i="24" s="1"/>
  <c r="F84" i="24" s="1"/>
  <c r="F85" i="24" s="1"/>
  <c r="F86" i="24" s="1"/>
  <c r="F87" i="24" s="1"/>
  <c r="F88" i="24" s="1"/>
  <c r="F89" i="24" s="1"/>
  <c r="F90" i="24" s="1"/>
  <c r="F91" i="24" s="1"/>
  <c r="F92" i="24" s="1"/>
  <c r="F93" i="24" s="1"/>
  <c r="F94" i="24" s="1"/>
  <c r="F95" i="24" s="1"/>
  <c r="F96" i="24" s="1"/>
  <c r="F97" i="24" s="1"/>
  <c r="F98" i="24" s="1"/>
  <c r="F99" i="24" s="1"/>
  <c r="F100" i="24" s="1"/>
  <c r="F101" i="24" s="1"/>
  <c r="F102" i="24" s="1"/>
  <c r="F103" i="24" s="1"/>
  <c r="F104" i="24" s="1"/>
  <c r="F105" i="24" s="1"/>
  <c r="F106" i="24" s="1"/>
  <c r="F107" i="24" s="1"/>
  <c r="F108" i="24" s="1"/>
  <c r="F109" i="24" s="1"/>
  <c r="F110" i="24" s="1"/>
  <c r="F111" i="24" s="1"/>
  <c r="F112" i="24" s="1"/>
  <c r="F113" i="24" s="1"/>
  <c r="F114" i="24" s="1"/>
  <c r="F115" i="24" s="1"/>
  <c r="F116" i="24" s="1"/>
  <c r="F117" i="24" s="1"/>
  <c r="F118" i="24" s="1"/>
  <c r="F119" i="24" s="1"/>
  <c r="F120" i="24" s="1"/>
  <c r="F121" i="24" s="1"/>
  <c r="F122" i="24" s="1"/>
  <c r="F123" i="24" s="1"/>
  <c r="F124" i="24" s="1"/>
  <c r="F125" i="24" s="1"/>
  <c r="F126" i="24" s="1"/>
  <c r="F127" i="24" s="1"/>
  <c r="F128" i="24" s="1"/>
  <c r="F129" i="24" s="1"/>
  <c r="F130" i="24" s="1"/>
  <c r="F131" i="24" s="1"/>
  <c r="F132" i="24" s="1"/>
  <c r="F133" i="24" s="1"/>
  <c r="F134" i="24" s="1"/>
  <c r="F135" i="24" s="1"/>
  <c r="F136" i="24" s="1"/>
  <c r="F137" i="24" s="1"/>
  <c r="F138" i="24" s="1"/>
  <c r="F139" i="24" s="1"/>
  <c r="F140" i="24" s="1"/>
  <c r="F141" i="24" s="1"/>
  <c r="F142" i="24" s="1"/>
  <c r="F143" i="24" s="1"/>
  <c r="F144" i="24" s="1"/>
  <c r="F145" i="24" s="1"/>
  <c r="F146" i="24" s="1"/>
  <c r="F147" i="24" s="1"/>
  <c r="F148" i="24" s="1"/>
  <c r="F149" i="24" s="1"/>
  <c r="F150" i="24" s="1"/>
  <c r="F151" i="24" s="1"/>
  <c r="F152" i="24" s="1"/>
  <c r="F153" i="24" s="1"/>
  <c r="F154" i="24" s="1"/>
  <c r="F155" i="24" s="1"/>
  <c r="F156" i="24" s="1"/>
  <c r="F157" i="24" s="1"/>
  <c r="F158" i="24" s="1"/>
  <c r="F159" i="24" s="1"/>
  <c r="F160" i="24" s="1"/>
  <c r="F161" i="24" s="1"/>
  <c r="F162" i="24" s="1"/>
  <c r="D121" i="24" l="1"/>
  <c r="D37" i="24"/>
  <c r="D100" i="24"/>
  <c r="D26" i="24"/>
  <c r="D79" i="24"/>
  <c r="D142" i="24"/>
  <c r="D58" i="24"/>
  <c r="T10" i="15" l="1"/>
  <c r="S10" i="15"/>
  <c r="R10" i="15"/>
  <c r="Q10" i="15"/>
  <c r="P10" i="15"/>
  <c r="O10" i="15"/>
  <c r="N10" i="15"/>
  <c r="M10" i="15"/>
  <c r="A2" i="26" l="1"/>
  <c r="A2" i="24" l="1"/>
  <c r="I9" i="15" l="1"/>
  <c r="H9" i="15"/>
  <c r="G9" i="15"/>
  <c r="F9" i="15"/>
  <c r="E9" i="15"/>
  <c r="D9" i="15"/>
  <c r="C9" i="15"/>
  <c r="E12" i="15" l="1"/>
  <c r="D12" i="15"/>
  <c r="C12" i="15"/>
  <c r="B13" i="1" l="1"/>
  <c r="I14" i="15" l="1"/>
  <c r="H14" i="15"/>
  <c r="B2" i="15" l="1"/>
  <c r="A2" i="7"/>
  <c r="A11"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H5" i="13"/>
  <c r="G5" i="13"/>
  <c r="H5" i="14"/>
  <c r="F5" i="14"/>
  <c r="G5" i="14"/>
  <c r="E5" i="14"/>
  <c r="D5" i="14"/>
  <c r="A6" i="14" a="1"/>
  <c r="A6" i="14" s="1"/>
  <c r="B5" i="14"/>
  <c r="C5" i="14"/>
  <c r="D5" i="13"/>
  <c r="C5" i="13"/>
  <c r="B5" i="13"/>
  <c r="A6" i="13" a="1"/>
  <c r="A6" i="13" s="1"/>
  <c r="G6" i="13" l="1"/>
  <c r="F6" i="13"/>
  <c r="E6" i="13"/>
  <c r="H6" i="13"/>
  <c r="E6" i="14"/>
  <c r="G6" i="14"/>
  <c r="F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H8" i="14"/>
  <c r="E8" i="14"/>
  <c r="F8" i="14"/>
  <c r="D8" i="14"/>
  <c r="B8" i="14"/>
  <c r="C8" i="14"/>
  <c r="A9" i="14" a="1"/>
  <c r="A9" i="14" s="1"/>
  <c r="B8" i="13"/>
  <c r="D8" i="13"/>
  <c r="C8" i="13"/>
  <c r="A9" i="13" a="1"/>
  <c r="A9" i="13" s="1"/>
  <c r="N21" i="15"/>
  <c r="M22" i="15"/>
  <c r="N22" i="15"/>
  <c r="E10" i="15"/>
  <c r="C10" i="15"/>
  <c r="C17" i="15" s="1"/>
  <c r="F10" i="15"/>
  <c r="D10" i="15"/>
  <c r="G9" i="13" l="1"/>
  <c r="H9" i="13"/>
  <c r="F9" i="13"/>
  <c r="E9" i="13"/>
  <c r="E9" i="14"/>
  <c r="G9" i="14"/>
  <c r="F9" i="14"/>
  <c r="H9" i="14"/>
  <c r="B9" i="14"/>
  <c r="C9" i="14"/>
  <c r="D9" i="14"/>
  <c r="A10" i="14" a="1"/>
  <c r="A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A11" i="13" a="1"/>
  <c r="A11" i="13" s="1"/>
  <c r="C10" i="13"/>
  <c r="D10" i="13"/>
  <c r="A12" i="13" l="1" a="1"/>
  <c r="A12" i="13" s="1"/>
  <c r="A13" i="13" s="1" a="1"/>
  <c r="A13" i="13" s="1"/>
  <c r="E11" i="13"/>
  <c r="H11" i="13"/>
  <c r="F11" i="13"/>
  <c r="G11" i="13"/>
  <c r="A12" i="14" a="1"/>
  <c r="A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A14" i="14" s="1" a="1"/>
  <c r="A14" i="14" s="1"/>
  <c r="G12" i="13"/>
  <c r="H12" i="13"/>
  <c r="E12" i="13"/>
  <c r="F12" i="13"/>
  <c r="D13" i="13"/>
  <c r="C13" i="13"/>
  <c r="B13" i="13"/>
  <c r="A14" i="13" a="1"/>
  <c r="A14" i="13" s="1"/>
  <c r="G14" i="14" l="1"/>
  <c r="H14" i="14"/>
  <c r="E14" i="14"/>
  <c r="F14" i="14"/>
  <c r="D13" i="14"/>
  <c r="E13" i="14"/>
  <c r="F13" i="14"/>
  <c r="G13" i="14"/>
  <c r="H13" i="14"/>
  <c r="B13" i="14"/>
  <c r="E14" i="13"/>
  <c r="H14" i="13"/>
  <c r="F14" i="13"/>
  <c r="G14" i="13"/>
  <c r="C13" i="14"/>
  <c r="A15" i="14" a="1"/>
  <c r="A15" i="14" s="1"/>
  <c r="B14" i="14"/>
  <c r="C14" i="14"/>
  <c r="D14" i="14"/>
  <c r="C14" i="13"/>
  <c r="D14" i="13"/>
  <c r="A15" i="13" a="1"/>
  <c r="A15" i="13" s="1"/>
  <c r="B14" i="13"/>
  <c r="E15" i="14" l="1"/>
  <c r="G15" i="14"/>
  <c r="F15" i="14"/>
  <c r="H15" i="14"/>
  <c r="G15" i="13"/>
  <c r="F15" i="13"/>
  <c r="H15" i="13"/>
  <c r="E15" i="13"/>
  <c r="A16" i="14" a="1"/>
  <c r="A16" i="14" s="1"/>
  <c r="C15" i="14"/>
  <c r="D15" i="14"/>
  <c r="B15" i="14"/>
  <c r="C15" i="13"/>
  <c r="D15" i="13"/>
  <c r="A16" i="13" a="1"/>
  <c r="A16" i="13" s="1"/>
  <c r="B15" i="13"/>
  <c r="H16" i="13" l="1"/>
  <c r="F16" i="13"/>
  <c r="E16" i="13"/>
  <c r="G16" i="13"/>
  <c r="E16" i="14"/>
  <c r="F16" i="14"/>
  <c r="G16" i="14"/>
  <c r="H16" i="14"/>
  <c r="A17" i="14" a="1"/>
  <c r="A17" i="14" s="1"/>
  <c r="D16" i="14"/>
  <c r="B16" i="14"/>
  <c r="C16" i="14"/>
  <c r="B16" i="13"/>
  <c r="C16" i="13"/>
  <c r="D16" i="13"/>
  <c r="A17" i="13" a="1"/>
  <c r="A17" i="13" s="1"/>
  <c r="G17" i="14" l="1"/>
  <c r="H17" i="14"/>
  <c r="E17" i="14"/>
  <c r="F17" i="14"/>
  <c r="E17" i="13"/>
  <c r="F17" i="13"/>
  <c r="G17" i="13"/>
  <c r="H17" i="13"/>
  <c r="A18" i="14" a="1"/>
  <c r="A18" i="14" s="1"/>
  <c r="B17" i="14"/>
  <c r="C17" i="14"/>
  <c r="D17" i="14"/>
  <c r="B17" i="13"/>
  <c r="D17" i="13"/>
  <c r="C17" i="13"/>
  <c r="A18" i="13" a="1"/>
  <c r="A18" i="13" s="1"/>
  <c r="G18" i="13" l="1"/>
  <c r="F18" i="13"/>
  <c r="H18" i="13"/>
  <c r="E18" i="13"/>
  <c r="E18" i="14"/>
  <c r="G18" i="14"/>
  <c r="F18" i="14"/>
  <c r="H18" i="14"/>
  <c r="A19" i="14" a="1"/>
  <c r="A19" i="14" s="1"/>
  <c r="B18" i="14"/>
  <c r="C18" i="14"/>
  <c r="D18" i="14"/>
  <c r="B18" i="13"/>
  <c r="C18" i="13"/>
  <c r="D18" i="13"/>
  <c r="A19" i="13" a="1"/>
  <c r="A19" i="13" s="1"/>
  <c r="E19" i="13" l="1"/>
  <c r="F19" i="13"/>
  <c r="H19" i="13"/>
  <c r="G19" i="13"/>
  <c r="E19" i="14"/>
  <c r="F19" i="14"/>
  <c r="G19" i="14"/>
  <c r="H19" i="14"/>
  <c r="A20" i="14" a="1"/>
  <c r="A20" i="14" s="1"/>
  <c r="C19" i="14"/>
  <c r="D19" i="14"/>
  <c r="B19" i="14"/>
  <c r="B19" i="13"/>
  <c r="C19" i="13"/>
  <c r="D19" i="13"/>
  <c r="A20" i="13" a="1"/>
  <c r="A20" i="13" s="1"/>
  <c r="E20" i="13" l="1"/>
  <c r="H20" i="13"/>
  <c r="G20" i="13"/>
  <c r="F20" i="13"/>
  <c r="G20" i="14"/>
  <c r="H20" i="14"/>
  <c r="E20" i="14"/>
  <c r="F20" i="14"/>
  <c r="A21" i="14" a="1"/>
  <c r="A21" i="14" s="1"/>
  <c r="D20" i="14"/>
  <c r="B20" i="14"/>
  <c r="C20" i="14"/>
  <c r="D20" i="13"/>
  <c r="C20" i="13"/>
  <c r="B20" i="13"/>
  <c r="A21" i="13" a="1"/>
  <c r="A21" i="13" s="1"/>
  <c r="G21" i="13" l="1"/>
  <c r="F21" i="13"/>
  <c r="E21" i="13"/>
  <c r="H21" i="13"/>
  <c r="E21" i="14"/>
  <c r="G21" i="14"/>
  <c r="F21" i="14"/>
  <c r="H21" i="14"/>
  <c r="A22" i="14" a="1"/>
  <c r="A22" i="14" s="1"/>
  <c r="B21" i="14"/>
  <c r="C21" i="14"/>
  <c r="D21" i="14"/>
  <c r="B21" i="13"/>
  <c r="D21" i="13"/>
  <c r="C21" i="13"/>
  <c r="A22" i="13" a="1"/>
  <c r="A22" i="13" s="1"/>
  <c r="G22" i="13" l="1"/>
  <c r="H22" i="13"/>
  <c r="E22" i="13"/>
  <c r="F22" i="13"/>
  <c r="E22" i="14"/>
  <c r="F22" i="14"/>
  <c r="G22" i="14"/>
  <c r="H22" i="14"/>
  <c r="A23" i="14" a="1"/>
  <c r="A23" i="14" s="1"/>
  <c r="B22" i="14"/>
  <c r="C22" i="14"/>
  <c r="D22" i="14"/>
  <c r="C22" i="13"/>
  <c r="D22" i="13"/>
  <c r="B22" i="13"/>
  <c r="A23" i="13" a="1"/>
  <c r="A23" i="13" s="1"/>
  <c r="E23" i="13" l="1"/>
  <c r="G23" i="13"/>
  <c r="H23" i="13"/>
  <c r="F23" i="13"/>
  <c r="G23" i="14"/>
  <c r="H23" i="14"/>
  <c r="E23" i="14"/>
  <c r="F23" i="14"/>
  <c r="A24" i="14" a="1"/>
  <c r="A24" i="14" s="1"/>
  <c r="C23" i="14"/>
  <c r="D23" i="14"/>
  <c r="B23" i="14"/>
  <c r="B23" i="13"/>
  <c r="C23" i="13"/>
  <c r="D23" i="13"/>
  <c r="A24" i="13" a="1"/>
  <c r="A24" i="13" s="1"/>
  <c r="E24" i="14" l="1"/>
  <c r="G24" i="14"/>
  <c r="F24" i="14"/>
  <c r="H24" i="14"/>
  <c r="A25" i="13" a="1"/>
  <c r="A25" i="13" s="1"/>
  <c r="G24" i="13"/>
  <c r="F24" i="13"/>
  <c r="E24" i="13"/>
  <c r="H24" i="13"/>
  <c r="A25" i="14" a="1"/>
  <c r="A25" i="14" s="1"/>
  <c r="D24" i="14"/>
  <c r="B24" i="14"/>
  <c r="C24" i="14"/>
  <c r="C24" i="13"/>
  <c r="D24" i="13"/>
  <c r="B24" i="13"/>
  <c r="G25" i="13" l="1"/>
  <c r="E25" i="13"/>
  <c r="F25" i="13"/>
  <c r="H25" i="13"/>
  <c r="E25" i="14"/>
  <c r="F25" i="14"/>
  <c r="G25" i="14"/>
  <c r="H25" i="14"/>
  <c r="A26" i="13" a="1"/>
  <c r="A26" i="13" s="1"/>
  <c r="B25" i="13"/>
  <c r="D25" i="13"/>
  <c r="C25" i="13"/>
  <c r="A26" i="14" a="1"/>
  <c r="A26" i="14" s="1"/>
  <c r="B25" i="14"/>
  <c r="C25" i="14"/>
  <c r="D25" i="14"/>
  <c r="E26" i="13" l="1"/>
  <c r="F26" i="13"/>
  <c r="H26" i="13"/>
  <c r="G26" i="13"/>
  <c r="A27" i="13" a="1"/>
  <c r="A27" i="13" s="1"/>
  <c r="D26" i="13"/>
  <c r="G26" i="14"/>
  <c r="H26" i="14"/>
  <c r="E26" i="14"/>
  <c r="F26" i="14"/>
  <c r="B26" i="13"/>
  <c r="C26" i="13"/>
  <c r="A27" i="14" a="1"/>
  <c r="A27" i="14" s="1"/>
  <c r="B26" i="14"/>
  <c r="C26" i="14"/>
  <c r="D26" i="14"/>
  <c r="G27" i="13" l="1"/>
  <c r="H27" i="13"/>
  <c r="E27" i="13"/>
  <c r="F27" i="13"/>
  <c r="A28" i="13" a="1"/>
  <c r="A28" i="13" s="1"/>
  <c r="D27" i="13"/>
  <c r="E27" i="14"/>
  <c r="G27" i="14"/>
  <c r="F27" i="14"/>
  <c r="H27" i="14"/>
  <c r="B27" i="13"/>
  <c r="C27" i="13"/>
  <c r="A28" i="14" a="1"/>
  <c r="A28" i="14" s="1"/>
  <c r="C27" i="14"/>
  <c r="D27" i="14"/>
  <c r="B27" i="14"/>
  <c r="E28" i="13" l="1"/>
  <c r="F28" i="13"/>
  <c r="G28" i="13"/>
  <c r="H28" i="13"/>
  <c r="C28" i="13"/>
  <c r="B28" i="13"/>
  <c r="D28" i="13"/>
  <c r="A29" i="13" a="1"/>
  <c r="A29" i="13" s="1"/>
  <c r="E28" i="14"/>
  <c r="F28" i="14"/>
  <c r="G28" i="14"/>
  <c r="H28" i="14"/>
  <c r="A29" i="14" a="1"/>
  <c r="A29" i="14" s="1"/>
  <c r="D28" i="14"/>
  <c r="B28" i="14"/>
  <c r="C28" i="14"/>
  <c r="E29" i="13" l="1"/>
  <c r="H29" i="13"/>
  <c r="F29" i="13"/>
  <c r="G29" i="13"/>
  <c r="D29" i="13"/>
  <c r="C29" i="13"/>
  <c r="B29" i="13"/>
  <c r="A30" i="13" a="1"/>
  <c r="A30" i="13" s="1"/>
  <c r="B30" i="13" s="1"/>
  <c r="G29" i="14"/>
  <c r="E29" i="14"/>
  <c r="H29" i="14"/>
  <c r="F29" i="14"/>
  <c r="A30" i="14" a="1"/>
  <c r="A30" i="14" s="1"/>
  <c r="B29" i="14"/>
  <c r="C29" i="14"/>
  <c r="D29" i="14"/>
  <c r="E30" i="14" l="1"/>
  <c r="G30" i="14"/>
  <c r="H30" i="14"/>
  <c r="F30" i="14"/>
  <c r="D30" i="13"/>
  <c r="C30" i="13"/>
  <c r="G30" i="13"/>
  <c r="E30" i="13"/>
  <c r="F30" i="13"/>
  <c r="H30" i="13"/>
  <c r="A31" i="13" a="1"/>
  <c r="A31" i="13" s="1"/>
  <c r="B30" i="14"/>
  <c r="C30" i="14"/>
  <c r="D30" i="14"/>
  <c r="A31" i="14" a="1"/>
  <c r="A31" i="14" s="1"/>
  <c r="G31" i="13" l="1"/>
  <c r="F31" i="13"/>
  <c r="H31" i="13"/>
  <c r="E31" i="13"/>
  <c r="E31" i="14"/>
  <c r="G31" i="14"/>
  <c r="F31" i="14"/>
  <c r="H31" i="14"/>
  <c r="D31" i="13"/>
  <c r="C31" i="13"/>
  <c r="B31" i="13"/>
  <c r="A32" i="13" a="1"/>
  <c r="A32" i="13" s="1"/>
  <c r="A32" i="14" a="1"/>
  <c r="A32" i="14" s="1"/>
  <c r="C31" i="14"/>
  <c r="D31" i="14"/>
  <c r="B31" i="14"/>
  <c r="E32" i="13" l="1"/>
  <c r="F32" i="13"/>
  <c r="H32" i="13"/>
  <c r="G32" i="13"/>
  <c r="C32" i="13"/>
  <c r="A33" i="13" a="1"/>
  <c r="A33" i="13" s="1"/>
  <c r="B32" i="13"/>
  <c r="D32" i="13"/>
  <c r="G32" i="14"/>
  <c r="E32" i="14"/>
  <c r="H32" i="14"/>
  <c r="F32" i="14"/>
  <c r="A33" i="14" a="1"/>
  <c r="A33" i="14" s="1"/>
  <c r="D32" i="14"/>
  <c r="B32" i="14"/>
  <c r="C32" i="14"/>
  <c r="G33" i="13" l="1"/>
  <c r="F33" i="13"/>
  <c r="H33" i="13"/>
  <c r="E33" i="13"/>
  <c r="B33" i="13"/>
  <c r="E33" i="14"/>
  <c r="G33" i="14"/>
  <c r="H33" i="14"/>
  <c r="F33" i="14"/>
  <c r="C33" i="13"/>
  <c r="D33" i="13"/>
  <c r="A34" i="13" a="1"/>
  <c r="A34" i="13" s="1"/>
  <c r="D34" i="13" s="1"/>
  <c r="A34" i="14" a="1"/>
  <c r="A34" i="14" s="1"/>
  <c r="B33" i="14"/>
  <c r="C33" i="14"/>
  <c r="D33" i="14"/>
  <c r="E34" i="14" l="1"/>
  <c r="G34" i="14"/>
  <c r="H34" i="14"/>
  <c r="F34" i="14"/>
  <c r="F34" i="13"/>
  <c r="G34" i="13"/>
  <c r="H34" i="13"/>
  <c r="E34" i="13"/>
  <c r="C34" i="13"/>
  <c r="B34" i="13"/>
  <c r="A35" i="13" a="1"/>
  <c r="A35" i="13" s="1"/>
  <c r="B35" i="13" s="1"/>
  <c r="A35" i="14" a="1"/>
  <c r="A35" i="14" s="1"/>
  <c r="B34" i="14"/>
  <c r="C34" i="14"/>
  <c r="D34" i="14"/>
  <c r="G35" i="14" l="1"/>
  <c r="E35" i="14"/>
  <c r="H35" i="14"/>
  <c r="F35" i="14"/>
  <c r="A36" i="13" a="1"/>
  <c r="A36" i="13" s="1"/>
  <c r="D35" i="13"/>
  <c r="C35" i="13"/>
  <c r="E35" i="13"/>
  <c r="F35" i="13"/>
  <c r="H35" i="13"/>
  <c r="G35" i="13"/>
  <c r="A36" i="14" a="1"/>
  <c r="A36" i="14" s="1"/>
  <c r="C35" i="14"/>
  <c r="D35" i="14"/>
  <c r="B35" i="14"/>
  <c r="E36" i="14" l="1"/>
  <c r="G36" i="14"/>
  <c r="H36" i="14"/>
  <c r="F36" i="14"/>
  <c r="G36" i="13"/>
  <c r="F36" i="13"/>
  <c r="H36" i="13"/>
  <c r="E36" i="13"/>
  <c r="B36" i="13"/>
  <c r="C36" i="13"/>
  <c r="D36" i="13"/>
  <c r="A37" i="13" a="1"/>
  <c r="A37" i="13" s="1"/>
  <c r="A37" i="14" a="1"/>
  <c r="A37" i="14" s="1"/>
  <c r="D36" i="14"/>
  <c r="B36" i="14"/>
  <c r="C36" i="14"/>
  <c r="A38" i="13" l="1" a="1"/>
  <c r="A38" i="13" s="1"/>
  <c r="E37" i="13"/>
  <c r="H37" i="13"/>
  <c r="G37" i="13"/>
  <c r="F37" i="13"/>
  <c r="C37" i="13"/>
  <c r="D37" i="13"/>
  <c r="B37" i="13"/>
  <c r="G37" i="14"/>
  <c r="F37" i="14"/>
  <c r="E37" i="14"/>
  <c r="H37" i="14"/>
  <c r="A38" i="14" a="1"/>
  <c r="A38" i="14" s="1"/>
  <c r="B37" i="14"/>
  <c r="C37" i="14"/>
  <c r="D37" i="14"/>
  <c r="E38" i="13" l="1"/>
  <c r="H38" i="13"/>
  <c r="G38" i="13"/>
  <c r="F38" i="13"/>
  <c r="B38" i="13"/>
  <c r="C38" i="13"/>
  <c r="D38" i="13"/>
  <c r="A39" i="13" a="1"/>
  <c r="A39" i="13" s="1"/>
  <c r="E38" i="14"/>
  <c r="H38" i="14"/>
  <c r="F38" i="14"/>
  <c r="G38" i="14"/>
  <c r="A39" i="14" a="1"/>
  <c r="A39" i="14" s="1"/>
  <c r="B38" i="14"/>
  <c r="C38" i="14"/>
  <c r="D38" i="14"/>
  <c r="A40" i="13" l="1" a="1"/>
  <c r="A40" i="13" s="1"/>
  <c r="G39" i="14"/>
  <c r="E39" i="14"/>
  <c r="F39" i="14"/>
  <c r="H39" i="14"/>
  <c r="D39" i="13"/>
  <c r="G39" i="13"/>
  <c r="H39" i="13"/>
  <c r="F39" i="13"/>
  <c r="E39" i="13"/>
  <c r="B39" i="13"/>
  <c r="C39" i="13"/>
  <c r="A40" i="14" a="1"/>
  <c r="A40" i="14" s="1"/>
  <c r="C39" i="14"/>
  <c r="D39" i="14"/>
  <c r="B39" i="14"/>
  <c r="G40" i="14" l="1"/>
  <c r="E40" i="14"/>
  <c r="F40" i="14"/>
  <c r="H40" i="14"/>
  <c r="G40" i="13"/>
  <c r="H40" i="13"/>
  <c r="E40" i="13"/>
  <c r="F40" i="13"/>
  <c r="D40" i="13"/>
  <c r="C40" i="13"/>
  <c r="B40" i="13"/>
  <c r="A41" i="13" a="1"/>
  <c r="A41" i="13" s="1"/>
  <c r="A41" i="14" a="1"/>
  <c r="A41" i="14" s="1"/>
  <c r="D40" i="14"/>
  <c r="B40" i="14"/>
  <c r="C40" i="14"/>
  <c r="D41" i="13" l="1"/>
  <c r="E41" i="13"/>
  <c r="H41" i="13"/>
  <c r="F41" i="13"/>
  <c r="G41" i="13"/>
  <c r="B41" i="13"/>
  <c r="C41" i="13"/>
  <c r="E41" i="14"/>
  <c r="H41" i="14"/>
  <c r="F41" i="14"/>
  <c r="G41" i="14"/>
  <c r="A42" i="13" a="1"/>
  <c r="A42" i="13" s="1"/>
  <c r="A42" i="14" a="1"/>
  <c r="A42" i="14" s="1"/>
  <c r="B41" i="14"/>
  <c r="C41" i="14"/>
  <c r="D41" i="14"/>
  <c r="G42" i="13" l="1"/>
  <c r="F42" i="13"/>
  <c r="E42" i="13"/>
  <c r="H42" i="13"/>
  <c r="D42" i="13"/>
  <c r="B42" i="13"/>
  <c r="C42" i="13"/>
  <c r="G42" i="14"/>
  <c r="F42" i="14"/>
  <c r="E42" i="14"/>
  <c r="H42" i="14"/>
  <c r="A43" i="13" a="1"/>
  <c r="A43" i="13" s="1"/>
  <c r="A43" i="14" a="1"/>
  <c r="A43" i="14" s="1"/>
  <c r="C42" i="14"/>
  <c r="B42" i="14"/>
  <c r="D42" i="14"/>
  <c r="E43" i="13" l="1"/>
  <c r="F43" i="13"/>
  <c r="G43" i="13"/>
  <c r="H43" i="13"/>
  <c r="C43" i="13"/>
  <c r="B43" i="13"/>
  <c r="D43" i="13"/>
  <c r="G43" i="14"/>
  <c r="H43" i="14"/>
  <c r="E43" i="14"/>
  <c r="F43" i="14"/>
  <c r="A44" i="13" a="1"/>
  <c r="A44" i="13" s="1"/>
  <c r="A44" i="14" a="1"/>
  <c r="A44" i="14" s="1"/>
  <c r="D43" i="14"/>
  <c r="C43" i="14"/>
  <c r="B43" i="14"/>
  <c r="E44" i="13" l="1"/>
  <c r="F44" i="13"/>
  <c r="G44" i="13"/>
  <c r="H44" i="13"/>
  <c r="D44" i="13"/>
  <c r="C44" i="13"/>
  <c r="B44" i="13"/>
  <c r="A45" i="13" a="1"/>
  <c r="A45" i="13" s="1"/>
  <c r="A46" i="13" s="1" a="1"/>
  <c r="A46" i="13" s="1"/>
  <c r="E44" i="14"/>
  <c r="F44" i="14"/>
  <c r="G44" i="14"/>
  <c r="H44" i="14"/>
  <c r="A45" i="14" a="1"/>
  <c r="A45" i="14" s="1"/>
  <c r="B44" i="14"/>
  <c r="C44" i="14"/>
  <c r="D44" i="14"/>
  <c r="E46" i="13" l="1"/>
  <c r="G46" i="13"/>
  <c r="F46" i="13"/>
  <c r="H46" i="13"/>
  <c r="D46" i="13"/>
  <c r="B46" i="13"/>
  <c r="C46" i="13"/>
  <c r="G45" i="14"/>
  <c r="F45" i="14"/>
  <c r="H45" i="14"/>
  <c r="E45" i="14"/>
  <c r="C45" i="13"/>
  <c r="G45" i="13"/>
  <c r="E45" i="13"/>
  <c r="H45" i="13"/>
  <c r="F45" i="13"/>
  <c r="D45" i="13"/>
  <c r="B45" i="13"/>
  <c r="A47" i="13" a="1"/>
  <c r="A47" i="13" s="1"/>
  <c r="A46" i="14" a="1"/>
  <c r="A46" i="14" s="1"/>
  <c r="B45" i="14"/>
  <c r="C45" i="14"/>
  <c r="D45" i="14"/>
  <c r="D47" i="13" l="1"/>
  <c r="G47" i="13"/>
  <c r="E47" i="13"/>
  <c r="H47" i="13"/>
  <c r="F47" i="13"/>
  <c r="B47" i="13"/>
  <c r="C47" i="13"/>
  <c r="E46" i="14"/>
  <c r="G46" i="14"/>
  <c r="H46" i="14"/>
  <c r="F46" i="14"/>
  <c r="A48" i="13" a="1"/>
  <c r="A48" i="13" s="1"/>
  <c r="A47" i="14" a="1"/>
  <c r="A47" i="14" s="1"/>
  <c r="C46" i="14"/>
  <c r="D46" i="14"/>
  <c r="B46" i="14"/>
  <c r="F48" i="13" l="1"/>
  <c r="G48" i="13"/>
  <c r="E48" i="13"/>
  <c r="H48" i="13"/>
  <c r="E47" i="14"/>
  <c r="H47" i="14"/>
  <c r="F47" i="14"/>
  <c r="G47" i="14"/>
  <c r="D48" i="13"/>
  <c r="A49" i="13" a="1"/>
  <c r="A49" i="13" s="1"/>
  <c r="A50" i="13" s="1" a="1"/>
  <c r="A50" i="13" s="1"/>
  <c r="B48" i="13"/>
  <c r="C48" i="13"/>
  <c r="A48" i="14" a="1"/>
  <c r="A48" i="14" s="1"/>
  <c r="D47" i="14"/>
  <c r="B47" i="14"/>
  <c r="C47" i="14"/>
  <c r="G50" i="13" l="1"/>
  <c r="E50" i="13"/>
  <c r="H50" i="13"/>
  <c r="F50" i="13"/>
  <c r="E49" i="13"/>
  <c r="G49" i="13"/>
  <c r="H49" i="13"/>
  <c r="F49" i="13"/>
  <c r="C49" i="13"/>
  <c r="D49" i="13"/>
  <c r="B49" i="13"/>
  <c r="G48" i="14"/>
  <c r="F48" i="14"/>
  <c r="E48" i="14"/>
  <c r="H48" i="14"/>
  <c r="C50" i="13"/>
  <c r="B50" i="13"/>
  <c r="A49" i="14" a="1"/>
  <c r="A49" i="14" s="1"/>
  <c r="B48" i="14"/>
  <c r="C48" i="14"/>
  <c r="D48" i="14"/>
  <c r="A51" i="13" a="1"/>
  <c r="A51" i="13" s="1"/>
  <c r="D50" i="13"/>
  <c r="G49" i="14" l="1"/>
  <c r="E49" i="14"/>
  <c r="F49" i="14"/>
  <c r="H49" i="14"/>
  <c r="C51" i="13"/>
  <c r="H51" i="13"/>
  <c r="E51" i="13"/>
  <c r="F51" i="13"/>
  <c r="G51" i="13"/>
  <c r="A50" i="14" a="1"/>
  <c r="A50" i="14" s="1"/>
  <c r="B49" i="14"/>
  <c r="D49" i="14"/>
  <c r="C49" i="14"/>
  <c r="A52" i="13" a="1"/>
  <c r="A52" i="13" s="1"/>
  <c r="D51" i="13"/>
  <c r="B51" i="13"/>
  <c r="E52" i="13" l="1"/>
  <c r="H52" i="13"/>
  <c r="F52" i="13"/>
  <c r="G52" i="13"/>
  <c r="E50" i="14"/>
  <c r="H50" i="14"/>
  <c r="F50" i="14"/>
  <c r="G50" i="14"/>
  <c r="C52" i="13"/>
  <c r="B52" i="13"/>
  <c r="D52" i="13"/>
  <c r="A51" i="14" a="1"/>
  <c r="A51" i="14" s="1"/>
  <c r="C50" i="14"/>
  <c r="B50" i="14"/>
  <c r="D50" i="14"/>
  <c r="A53" i="13" a="1"/>
  <c r="A53" i="13" s="1"/>
  <c r="G51" i="14" l="1"/>
  <c r="F51" i="14"/>
  <c r="E51" i="14"/>
  <c r="H51" i="14"/>
  <c r="G53" i="13"/>
  <c r="H53" i="13"/>
  <c r="E53" i="13"/>
  <c r="F53" i="13"/>
  <c r="C53" i="13"/>
  <c r="A52" i="14" a="1"/>
  <c r="A52" i="14" s="1"/>
  <c r="D51" i="14"/>
  <c r="B51" i="14"/>
  <c r="C51" i="14"/>
  <c r="B53" i="13"/>
  <c r="A54" i="13" a="1"/>
  <c r="A54" i="13" s="1"/>
  <c r="D53" i="13"/>
  <c r="C54" i="13" l="1"/>
  <c r="H54" i="13"/>
  <c r="G54" i="13"/>
  <c r="E54" i="13"/>
  <c r="F54" i="13"/>
  <c r="G52" i="14"/>
  <c r="E52" i="14"/>
  <c r="F52" i="14"/>
  <c r="H52" i="14"/>
  <c r="A53" i="14" a="1"/>
  <c r="A53" i="14" s="1"/>
  <c r="D52" i="14"/>
  <c r="B52" i="14"/>
  <c r="C52" i="14"/>
  <c r="B54" i="13"/>
  <c r="A55" i="13" a="1"/>
  <c r="A55" i="13" s="1"/>
  <c r="D54" i="13"/>
  <c r="E53" i="14" l="1"/>
  <c r="F53" i="14"/>
  <c r="H53" i="14"/>
  <c r="G53" i="14"/>
  <c r="C55" i="13"/>
  <c r="E55" i="13"/>
  <c r="G55" i="13"/>
  <c r="F55" i="13"/>
  <c r="H55" i="13"/>
  <c r="A54" i="14" a="1"/>
  <c r="A54" i="14" s="1"/>
  <c r="B53" i="14"/>
  <c r="C53" i="14"/>
  <c r="D53" i="14"/>
  <c r="B55" i="13"/>
  <c r="A56" i="13" a="1"/>
  <c r="A56" i="13" s="1"/>
  <c r="D55" i="13"/>
  <c r="C56" i="13" l="1"/>
  <c r="G56" i="13"/>
  <c r="H56" i="13"/>
  <c r="E56" i="13"/>
  <c r="F56" i="13"/>
  <c r="G54" i="14"/>
  <c r="F54" i="14"/>
  <c r="H54" i="14"/>
  <c r="E54" i="14"/>
  <c r="D56" i="13"/>
  <c r="A55" i="14" a="1"/>
  <c r="A55" i="14" s="1"/>
  <c r="C54" i="14"/>
  <c r="B54" i="14"/>
  <c r="D54" i="14"/>
  <c r="B56" i="13"/>
  <c r="A57" i="13" a="1"/>
  <c r="A57" i="13" s="1"/>
  <c r="C57" i="13" l="1"/>
  <c r="F57" i="13"/>
  <c r="E57" i="13"/>
  <c r="G57" i="13"/>
  <c r="H57" i="13"/>
  <c r="E55" i="14"/>
  <c r="F55" i="14"/>
  <c r="G55" i="14"/>
  <c r="H55" i="14"/>
  <c r="D57" i="13"/>
  <c r="A56" i="14" a="1"/>
  <c r="A56" i="14" s="1"/>
  <c r="C55" i="14"/>
  <c r="D55" i="14"/>
  <c r="B55" i="14"/>
  <c r="B57" i="13"/>
  <c r="A58" i="13" a="1"/>
  <c r="A58" i="13" s="1"/>
  <c r="E56" i="14" l="1"/>
  <c r="H56" i="14"/>
  <c r="F56" i="14"/>
  <c r="G56" i="14"/>
  <c r="C58" i="13"/>
  <c r="E58" i="13"/>
  <c r="H58" i="13"/>
  <c r="G58" i="13"/>
  <c r="F58" i="13"/>
  <c r="D58" i="13"/>
  <c r="A57" i="14" a="1"/>
  <c r="A57" i="14" s="1"/>
  <c r="D56" i="14"/>
  <c r="B56" i="14"/>
  <c r="C56" i="14"/>
  <c r="B58" i="13"/>
  <c r="A59" i="13" a="1"/>
  <c r="A59" i="13" s="1"/>
  <c r="G57" i="14" l="1"/>
  <c r="F57" i="14"/>
  <c r="H57" i="14"/>
  <c r="E57" i="14"/>
  <c r="D59" i="13"/>
  <c r="G59" i="13"/>
  <c r="E59" i="13"/>
  <c r="F59" i="13"/>
  <c r="H59" i="13"/>
  <c r="C59" i="13"/>
  <c r="A58" i="14" a="1"/>
  <c r="A58" i="14" s="1"/>
  <c r="B57" i="14"/>
  <c r="C57" i="14"/>
  <c r="D57" i="14"/>
  <c r="B59" i="13"/>
  <c r="A60" i="13" a="1"/>
  <c r="A60" i="13" s="1"/>
  <c r="G58" i="14" l="1"/>
  <c r="E58" i="14"/>
  <c r="F58" i="14"/>
  <c r="H58" i="14"/>
  <c r="H60" i="13"/>
  <c r="E60" i="13"/>
  <c r="F60" i="13"/>
  <c r="G60" i="13"/>
  <c r="A59" i="14" a="1"/>
  <c r="A59" i="14" s="1"/>
  <c r="B58" i="14"/>
  <c r="C58" i="14"/>
  <c r="D58" i="14"/>
  <c r="B60" i="13"/>
  <c r="A61" i="13" a="1"/>
  <c r="A61" i="13" s="1"/>
  <c r="C60" i="13"/>
  <c r="D60" i="13"/>
  <c r="C61" i="13" l="1"/>
  <c r="E61" i="13"/>
  <c r="G61" i="13"/>
  <c r="F61" i="13"/>
  <c r="H61" i="13"/>
  <c r="E59" i="14"/>
  <c r="H59" i="14"/>
  <c r="F59" i="14"/>
  <c r="G59" i="14"/>
  <c r="A60" i="14" a="1"/>
  <c r="A60" i="14" s="1"/>
  <c r="C59" i="14"/>
  <c r="D59" i="14"/>
  <c r="B59" i="14"/>
  <c r="B61" i="13"/>
  <c r="A62" i="13" a="1"/>
  <c r="A62" i="13" s="1"/>
  <c r="D61" i="13"/>
  <c r="C62" i="13" l="1"/>
  <c r="G62" i="13"/>
  <c r="H62" i="13"/>
  <c r="F62" i="13"/>
  <c r="E62" i="13"/>
  <c r="G60" i="14"/>
  <c r="F60" i="14"/>
  <c r="E60" i="14"/>
  <c r="H60" i="14"/>
  <c r="A61" i="14" a="1"/>
  <c r="A61" i="14" s="1"/>
  <c r="D60" i="14"/>
  <c r="B60" i="14"/>
  <c r="C60" i="14"/>
  <c r="B62" i="13"/>
  <c r="A63" i="13" a="1"/>
  <c r="A63" i="13" s="1"/>
  <c r="D62" i="13"/>
  <c r="C63" i="13" l="1"/>
  <c r="G63" i="13"/>
  <c r="F63" i="13"/>
  <c r="H63" i="13"/>
  <c r="E63" i="13"/>
  <c r="G61" i="14"/>
  <c r="H61" i="14"/>
  <c r="E61" i="14"/>
  <c r="F61" i="14"/>
  <c r="B63" i="13"/>
  <c r="A62" i="14" a="1"/>
  <c r="A62" i="14" s="1"/>
  <c r="B61" i="14"/>
  <c r="C61" i="14"/>
  <c r="D61" i="14"/>
  <c r="A64" i="13" a="1"/>
  <c r="A64" i="13" s="1"/>
  <c r="D63" i="13"/>
  <c r="E64" i="13" l="1"/>
  <c r="G64" i="13"/>
  <c r="H64" i="13"/>
  <c r="F64" i="13"/>
  <c r="E62" i="14"/>
  <c r="F62" i="14"/>
  <c r="H62" i="14"/>
  <c r="G62" i="14"/>
  <c r="A63" i="14" a="1"/>
  <c r="A63" i="14" s="1"/>
  <c r="B62" i="14"/>
  <c r="C62" i="14"/>
  <c r="D62" i="14"/>
  <c r="B64" i="13"/>
  <c r="A65" i="13" a="1"/>
  <c r="A65" i="13" s="1"/>
  <c r="C64" i="13"/>
  <c r="D64" i="13"/>
  <c r="G65" i="13" l="1"/>
  <c r="H65" i="13"/>
  <c r="E65" i="13"/>
  <c r="F65" i="13"/>
  <c r="G63" i="14"/>
  <c r="F63" i="14"/>
  <c r="E63" i="14"/>
  <c r="H63" i="14"/>
  <c r="B65" i="13"/>
  <c r="D65" i="13"/>
  <c r="A64" i="14" a="1"/>
  <c r="A64" i="14" s="1"/>
  <c r="C63" i="14"/>
  <c r="D63" i="14"/>
  <c r="B63" i="14"/>
  <c r="A66" i="13" a="1"/>
  <c r="A66" i="13" s="1"/>
  <c r="C65" i="13"/>
  <c r="E64" i="14" l="1"/>
  <c r="G64" i="14"/>
  <c r="H64" i="14"/>
  <c r="F64" i="14"/>
  <c r="C66" i="13"/>
  <c r="F66" i="13"/>
  <c r="G66" i="13"/>
  <c r="H66" i="13"/>
  <c r="E66" i="13"/>
  <c r="A65" i="14" a="1"/>
  <c r="A65" i="14" s="1"/>
  <c r="D64" i="14"/>
  <c r="B64" i="14"/>
  <c r="C64" i="14"/>
  <c r="B66" i="13"/>
  <c r="A67" i="13" a="1"/>
  <c r="A67" i="13" s="1"/>
  <c r="D66" i="13"/>
  <c r="C67" i="13" l="1"/>
  <c r="E67" i="13"/>
  <c r="H67" i="13"/>
  <c r="G67" i="13"/>
  <c r="F67" i="13"/>
  <c r="E65" i="14"/>
  <c r="H65" i="14"/>
  <c r="F65" i="14"/>
  <c r="G65" i="14"/>
  <c r="B67" i="13"/>
  <c r="A66" i="14" a="1"/>
  <c r="A66" i="14" s="1"/>
  <c r="B65" i="14"/>
  <c r="C65" i="14"/>
  <c r="D65" i="14"/>
  <c r="A68" i="13" a="1"/>
  <c r="A68" i="13" s="1"/>
  <c r="D67" i="13"/>
  <c r="G66" i="14" l="1"/>
  <c r="E66" i="14"/>
  <c r="F66" i="14"/>
  <c r="H66" i="14"/>
  <c r="C68" i="13"/>
  <c r="G68" i="13"/>
  <c r="E68" i="13"/>
  <c r="H68" i="13"/>
  <c r="F68" i="13"/>
  <c r="A67" i="14" a="1"/>
  <c r="A67" i="14" s="1"/>
  <c r="B66" i="14"/>
  <c r="C66" i="14"/>
  <c r="D66" i="14"/>
  <c r="B68" i="13"/>
  <c r="A69" i="13" a="1"/>
  <c r="A69" i="13" s="1"/>
  <c r="D68" i="13"/>
  <c r="H69" i="13" l="1"/>
  <c r="F69" i="13"/>
  <c r="G69" i="13"/>
  <c r="E69" i="13"/>
  <c r="G67" i="14"/>
  <c r="E67" i="14"/>
  <c r="F67" i="14"/>
  <c r="H67" i="14"/>
  <c r="B69" i="13"/>
  <c r="A68" i="14" a="1"/>
  <c r="A68" i="14" s="1"/>
  <c r="C67" i="14"/>
  <c r="D67" i="14"/>
  <c r="B67" i="14"/>
  <c r="A70" i="13" a="1"/>
  <c r="A70" i="13" s="1"/>
  <c r="C69" i="13"/>
  <c r="D69" i="13"/>
  <c r="C70" i="13" l="1"/>
  <c r="E70" i="13"/>
  <c r="F70" i="13"/>
  <c r="G70" i="13"/>
  <c r="H70" i="13"/>
  <c r="E68" i="14"/>
  <c r="H68" i="14"/>
  <c r="F68" i="14"/>
  <c r="G68" i="14"/>
  <c r="A69" i="14" a="1"/>
  <c r="A69" i="14" s="1"/>
  <c r="D68" i="14"/>
  <c r="B68" i="14"/>
  <c r="C68" i="14"/>
  <c r="B70" i="13"/>
  <c r="A71" i="13" a="1"/>
  <c r="A71" i="13" s="1"/>
  <c r="D70" i="13"/>
  <c r="G69" i="14" l="1"/>
  <c r="F69" i="14"/>
  <c r="E69" i="14"/>
  <c r="H69" i="14"/>
  <c r="D71" i="13"/>
  <c r="G71" i="13"/>
  <c r="H71" i="13"/>
  <c r="F71" i="13"/>
  <c r="E71" i="13"/>
  <c r="B71" i="13"/>
  <c r="A70" i="14" a="1"/>
  <c r="A70" i="14" s="1"/>
  <c r="B69" i="14"/>
  <c r="C69" i="14"/>
  <c r="D69" i="14"/>
  <c r="A72" i="13" a="1"/>
  <c r="A72" i="13" s="1"/>
  <c r="C71" i="13"/>
  <c r="G70" i="14" l="1"/>
  <c r="H70" i="14"/>
  <c r="E70" i="14"/>
  <c r="F70" i="14"/>
  <c r="C72" i="13"/>
  <c r="F72" i="13"/>
  <c r="H72" i="13"/>
  <c r="G72" i="13"/>
  <c r="E72" i="13"/>
  <c r="A71" i="14" a="1"/>
  <c r="A71" i="14" s="1"/>
  <c r="B70" i="14"/>
  <c r="C70" i="14"/>
  <c r="D70" i="14"/>
  <c r="D72" i="13"/>
  <c r="B72" i="13"/>
  <c r="A73" i="13" a="1"/>
  <c r="A73" i="13" s="1"/>
  <c r="E71" i="14" l="1"/>
  <c r="F71" i="14"/>
  <c r="G71" i="14"/>
  <c r="H71" i="14"/>
  <c r="C73" i="13"/>
  <c r="E73" i="13"/>
  <c r="G73" i="13"/>
  <c r="F73" i="13"/>
  <c r="H73" i="13"/>
  <c r="B73" i="13"/>
  <c r="D73" i="13"/>
  <c r="A72" i="14" a="1"/>
  <c r="A72" i="14" s="1"/>
  <c r="C71" i="14"/>
  <c r="D71" i="14"/>
  <c r="B71" i="14"/>
  <c r="A74" i="13" a="1"/>
  <c r="A74" i="13" s="1"/>
  <c r="G72" i="14" l="1"/>
  <c r="F72" i="14"/>
  <c r="H72" i="14"/>
  <c r="E72" i="14"/>
  <c r="C74" i="13"/>
  <c r="G74" i="13"/>
  <c r="F74" i="13"/>
  <c r="H74" i="13"/>
  <c r="E74" i="13"/>
  <c r="A73" i="14" a="1"/>
  <c r="A73" i="14" s="1"/>
  <c r="D72" i="14"/>
  <c r="B72" i="14"/>
  <c r="C72" i="14"/>
  <c r="D74" i="13"/>
  <c r="B74" i="13"/>
  <c r="A75" i="13" a="1"/>
  <c r="A75" i="13" s="1"/>
  <c r="D75" i="13" l="1"/>
  <c r="F75" i="13"/>
  <c r="G75" i="13"/>
  <c r="H75" i="13"/>
  <c r="E75" i="13"/>
  <c r="E73" i="14"/>
  <c r="G73" i="14"/>
  <c r="H73" i="14"/>
  <c r="F73" i="14"/>
  <c r="B75" i="13"/>
  <c r="A74" i="14" a="1"/>
  <c r="A74" i="14" s="1"/>
  <c r="B73" i="14"/>
  <c r="C73" i="14"/>
  <c r="D73" i="14"/>
  <c r="A76" i="13" a="1"/>
  <c r="A76" i="13" s="1"/>
  <c r="C75" i="13"/>
  <c r="E76" i="13" l="1"/>
  <c r="G76" i="13"/>
  <c r="F76" i="13"/>
  <c r="H76" i="13"/>
  <c r="E74" i="14"/>
  <c r="H74" i="14"/>
  <c r="F74" i="14"/>
  <c r="G74" i="14"/>
  <c r="A75" i="14" a="1"/>
  <c r="A75" i="14" s="1"/>
  <c r="B74" i="14"/>
  <c r="C74" i="14"/>
  <c r="D74" i="14"/>
  <c r="C76" i="13"/>
  <c r="B76" i="13"/>
  <c r="A77" i="13" a="1"/>
  <c r="A77" i="13" s="1"/>
  <c r="D76" i="13"/>
  <c r="G75" i="14" l="1"/>
  <c r="F75" i="14"/>
  <c r="H75" i="14"/>
  <c r="E75" i="14"/>
  <c r="C77" i="13"/>
  <c r="G77" i="13"/>
  <c r="E77" i="13"/>
  <c r="H77" i="13"/>
  <c r="F77" i="13"/>
  <c r="B77" i="13"/>
  <c r="A76" i="14" a="1"/>
  <c r="A76" i="14" s="1"/>
  <c r="C75" i="14"/>
  <c r="D75" i="14"/>
  <c r="B75" i="14"/>
  <c r="A78" i="13" a="1"/>
  <c r="A78" i="13" s="1"/>
  <c r="D77" i="13"/>
  <c r="C78" i="13" l="1"/>
  <c r="H78" i="13"/>
  <c r="G78" i="13"/>
  <c r="E78" i="13"/>
  <c r="F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G80" i="13" l="1"/>
  <c r="H80" i="13"/>
  <c r="F80" i="13"/>
  <c r="E80" i="13"/>
  <c r="G78" i="14"/>
  <c r="F78" i="14"/>
  <c r="E78" i="14"/>
  <c r="H78" i="14"/>
  <c r="B80" i="13"/>
  <c r="A79" i="14" a="1"/>
  <c r="A79" i="14" s="1"/>
  <c r="C78" i="14"/>
  <c r="B78" i="14"/>
  <c r="D78" i="14"/>
  <c r="A81" i="13" a="1"/>
  <c r="A81" i="13" s="1"/>
  <c r="D80" i="13"/>
  <c r="C80" i="13"/>
  <c r="E81" i="13" l="1"/>
  <c r="H81" i="13"/>
  <c r="F81" i="13"/>
  <c r="G81" i="13"/>
  <c r="G79" i="14"/>
  <c r="E79" i="14"/>
  <c r="F79" i="14"/>
  <c r="H79" i="14"/>
  <c r="A80" i="14" a="1"/>
  <c r="A80" i="14" s="1"/>
  <c r="D79" i="14"/>
  <c r="C79" i="14"/>
  <c r="B79" i="14"/>
  <c r="B81" i="13"/>
  <c r="A82" i="13" a="1"/>
  <c r="A82" i="13" s="1"/>
  <c r="C81" i="13"/>
  <c r="D81" i="13"/>
  <c r="E80" i="14" l="1"/>
  <c r="F80" i="14"/>
  <c r="H80" i="14"/>
  <c r="G80" i="14"/>
  <c r="E82" i="13"/>
  <c r="G82" i="13"/>
  <c r="F82" i="13"/>
  <c r="H82" i="13"/>
  <c r="A81" i="14" a="1"/>
  <c r="A81" i="14" s="1"/>
  <c r="B80" i="14"/>
  <c r="C80" i="14"/>
  <c r="D80" i="14"/>
  <c r="A83" i="13" a="1"/>
  <c r="A83" i="13" s="1"/>
  <c r="C82" i="13"/>
  <c r="B82" i="13"/>
  <c r="D82" i="13"/>
  <c r="G83" i="13" l="1"/>
  <c r="E83" i="13"/>
  <c r="F83" i="13"/>
  <c r="H83" i="13"/>
  <c r="G81" i="14"/>
  <c r="F81" i="14"/>
  <c r="H81" i="14"/>
  <c r="E81" i="14"/>
  <c r="A82" i="14" a="1"/>
  <c r="A82" i="14" s="1"/>
  <c r="B81" i="14"/>
  <c r="C81" i="14"/>
  <c r="D81" i="14"/>
  <c r="A84" i="13" a="1"/>
  <c r="A84" i="13" s="1"/>
  <c r="D83" i="13"/>
  <c r="C83" i="13"/>
  <c r="B83" i="13"/>
  <c r="F84" i="13" l="1"/>
  <c r="H84" i="13"/>
  <c r="E84" i="13"/>
  <c r="G84" i="13"/>
  <c r="E82" i="14"/>
  <c r="F82" i="14"/>
  <c r="G82" i="14"/>
  <c r="H82" i="14"/>
  <c r="A83" i="14" a="1"/>
  <c r="A83" i="14" s="1"/>
  <c r="C82" i="14"/>
  <c r="D82" i="14"/>
  <c r="B82" i="14"/>
  <c r="D84" i="13"/>
  <c r="C84" i="13"/>
  <c r="B84" i="13"/>
  <c r="A85" i="13" a="1"/>
  <c r="A85" i="13" s="1"/>
  <c r="E83" i="14" l="1"/>
  <c r="H83" i="14"/>
  <c r="F83" i="14"/>
  <c r="G83" i="14"/>
  <c r="E85" i="13"/>
  <c r="F85" i="13"/>
  <c r="H85" i="13"/>
  <c r="G85" i="13"/>
  <c r="A84" i="14" a="1"/>
  <c r="A84" i="14" s="1"/>
  <c r="D83" i="14"/>
  <c r="B83" i="14"/>
  <c r="C83" i="14"/>
  <c r="A86" i="13" a="1"/>
  <c r="A86" i="13" s="1"/>
  <c r="D85" i="13"/>
  <c r="B85" i="13"/>
  <c r="C85" i="13"/>
  <c r="G86" i="13" l="1"/>
  <c r="E86" i="13"/>
  <c r="F86" i="13"/>
  <c r="H86" i="13"/>
  <c r="G84" i="14"/>
  <c r="F84" i="14"/>
  <c r="H84" i="14"/>
  <c r="E84" i="14"/>
  <c r="A85" i="14" a="1"/>
  <c r="A85" i="14" s="1"/>
  <c r="B84" i="14"/>
  <c r="C84" i="14"/>
  <c r="D84" i="14"/>
  <c r="D86" i="13"/>
  <c r="C86" i="13"/>
  <c r="B86" i="13"/>
  <c r="A87" i="13" a="1"/>
  <c r="A87" i="13" s="1"/>
  <c r="G85" i="14" l="1"/>
  <c r="E85" i="14"/>
  <c r="F85" i="14"/>
  <c r="H85" i="14"/>
  <c r="H87" i="13"/>
  <c r="F87" i="13"/>
  <c r="E87" i="13"/>
  <c r="G87" i="13"/>
  <c r="A86" i="14" a="1"/>
  <c r="A86" i="14" s="1"/>
  <c r="B85" i="14"/>
  <c r="D85" i="14"/>
  <c r="C85" i="14"/>
  <c r="C87" i="13"/>
  <c r="D87" i="13"/>
  <c r="B87" i="13"/>
  <c r="A88" i="13" a="1"/>
  <c r="A88" i="13" s="1"/>
  <c r="E88" i="13" l="1"/>
  <c r="G88" i="13"/>
  <c r="F88" i="13"/>
  <c r="H88" i="13"/>
  <c r="E86" i="14"/>
  <c r="H86" i="14"/>
  <c r="F86" i="14"/>
  <c r="G86" i="14"/>
  <c r="A87" i="14" a="1"/>
  <c r="A87" i="14" s="1"/>
  <c r="C86" i="14"/>
  <c r="B86" i="14"/>
  <c r="D86" i="14"/>
  <c r="C88" i="13"/>
  <c r="B88" i="13"/>
  <c r="A89" i="13" a="1"/>
  <c r="A89" i="13" s="1"/>
  <c r="D88" i="13"/>
  <c r="G87" i="14" l="1"/>
  <c r="F87" i="14"/>
  <c r="E87" i="14"/>
  <c r="H87" i="14"/>
  <c r="D89" i="13"/>
  <c r="G89" i="13"/>
  <c r="H89" i="13"/>
  <c r="F89" i="13"/>
  <c r="E89" i="13"/>
  <c r="A88" i="14" a="1"/>
  <c r="A88" i="14" s="1"/>
  <c r="D87" i="14"/>
  <c r="B87" i="14"/>
  <c r="C87" i="14"/>
  <c r="C89" i="13"/>
  <c r="B89" i="13"/>
  <c r="A90" i="13" a="1"/>
  <c r="A90" i="13" s="1"/>
  <c r="G88" i="14" l="1"/>
  <c r="H88" i="14"/>
  <c r="F88" i="14"/>
  <c r="E88" i="14"/>
  <c r="H90" i="13"/>
  <c r="F90" i="13"/>
  <c r="E90" i="13"/>
  <c r="G90" i="13"/>
  <c r="A89" i="14" a="1"/>
  <c r="A89" i="14" s="1"/>
  <c r="D88" i="14"/>
  <c r="B88" i="14"/>
  <c r="C88" i="14"/>
  <c r="C90" i="13"/>
  <c r="B90" i="13"/>
  <c r="A91" i="13" a="1"/>
  <c r="A91" i="13" s="1"/>
  <c r="D90" i="13"/>
  <c r="E89" i="14" l="1"/>
  <c r="F89" i="14"/>
  <c r="H89" i="14"/>
  <c r="G89" i="14"/>
  <c r="C91" i="13"/>
  <c r="E91" i="13"/>
  <c r="G91" i="13"/>
  <c r="H91" i="13"/>
  <c r="F91" i="13"/>
  <c r="A90" i="14" a="1"/>
  <c r="A90" i="14" s="1"/>
  <c r="B89" i="14"/>
  <c r="C89" i="14"/>
  <c r="D89" i="14"/>
  <c r="D91" i="13"/>
  <c r="B91" i="13"/>
  <c r="A92" i="13" a="1"/>
  <c r="A92" i="13" s="1"/>
  <c r="G90" i="14" l="1"/>
  <c r="F90" i="14"/>
  <c r="E90" i="14"/>
  <c r="H90" i="14"/>
  <c r="C92" i="13"/>
  <c r="G92" i="13"/>
  <c r="E92" i="13"/>
  <c r="F92" i="13"/>
  <c r="H92" i="13"/>
  <c r="A91" i="14" a="1"/>
  <c r="A91" i="14" s="1"/>
  <c r="C90" i="14"/>
  <c r="B90" i="14"/>
  <c r="D90" i="14"/>
  <c r="B92" i="13"/>
  <c r="D92" i="13"/>
  <c r="A93" i="13" a="1"/>
  <c r="A93" i="13" s="1"/>
  <c r="E91" i="14" l="1"/>
  <c r="G91" i="14"/>
  <c r="H91" i="14"/>
  <c r="F91" i="14"/>
  <c r="F93" i="13"/>
  <c r="H93" i="13"/>
  <c r="G93" i="13"/>
  <c r="E93" i="13"/>
  <c r="A92" i="14" a="1"/>
  <c r="A92" i="14" s="1"/>
  <c r="D91" i="14"/>
  <c r="B91" i="14"/>
  <c r="C91" i="14"/>
  <c r="D93" i="13"/>
  <c r="C93" i="13"/>
  <c r="B93" i="13"/>
  <c r="A94" i="13" a="1"/>
  <c r="A94" i="13" s="1"/>
  <c r="E94" i="13" l="1"/>
  <c r="G94" i="13"/>
  <c r="H94" i="13"/>
  <c r="F94" i="13"/>
  <c r="E92" i="14"/>
  <c r="H92" i="14"/>
  <c r="F92" i="14"/>
  <c r="G92" i="14"/>
  <c r="A93" i="14" a="1"/>
  <c r="A93" i="14" s="1"/>
  <c r="C92" i="14"/>
  <c r="D92" i="14"/>
  <c r="B92" i="14"/>
  <c r="D94" i="13"/>
  <c r="C94" i="13"/>
  <c r="B94" i="13"/>
  <c r="A95" i="13" a="1"/>
  <c r="A95" i="13" s="1"/>
  <c r="G93" i="14" l="1"/>
  <c r="E93" i="14"/>
  <c r="F93" i="14"/>
  <c r="H93" i="14"/>
  <c r="D95" i="13"/>
  <c r="G95" i="13"/>
  <c r="E95" i="13"/>
  <c r="H95" i="13"/>
  <c r="F95" i="13"/>
  <c r="A94" i="14" a="1"/>
  <c r="A94" i="14" s="1"/>
  <c r="B93" i="14"/>
  <c r="C93" i="14"/>
  <c r="D93" i="14"/>
  <c r="C95" i="13"/>
  <c r="B95" i="13"/>
  <c r="A96" i="13" a="1"/>
  <c r="A96" i="13" s="1"/>
  <c r="G94" i="14" l="1"/>
  <c r="E94" i="14"/>
  <c r="F94" i="14"/>
  <c r="H94" i="14"/>
  <c r="H96" i="13"/>
  <c r="E96" i="13"/>
  <c r="F96" i="13"/>
  <c r="G96" i="13"/>
  <c r="A95" i="14" a="1"/>
  <c r="A95" i="14" s="1"/>
  <c r="C94" i="14"/>
  <c r="B94" i="14"/>
  <c r="D94" i="14"/>
  <c r="D96" i="13"/>
  <c r="B96" i="13"/>
  <c r="C96" i="13"/>
  <c r="A97" i="13" a="1"/>
  <c r="A97" i="13" s="1"/>
  <c r="E95" i="14" l="1"/>
  <c r="H95" i="14"/>
  <c r="F95" i="14"/>
  <c r="G95" i="14"/>
  <c r="C97" i="13"/>
  <c r="E97" i="13"/>
  <c r="G97" i="13"/>
  <c r="H97" i="13"/>
  <c r="F97" i="13"/>
  <c r="A96" i="14" a="1"/>
  <c r="A96" i="14" s="1"/>
  <c r="D95" i="14"/>
  <c r="C95" i="14"/>
  <c r="B95" i="14"/>
  <c r="D97" i="13"/>
  <c r="B97" i="13"/>
  <c r="A98" i="13" a="1"/>
  <c r="A98" i="13" s="1"/>
  <c r="G98" i="13" l="1"/>
  <c r="H98" i="13"/>
  <c r="E98" i="13"/>
  <c r="F98" i="13"/>
  <c r="G96" i="14"/>
  <c r="F96" i="14"/>
  <c r="E96" i="14"/>
  <c r="H96" i="14"/>
  <c r="A97" i="14" a="1"/>
  <c r="A97" i="14" s="1"/>
  <c r="C96" i="14"/>
  <c r="D96" i="14"/>
  <c r="B96" i="14"/>
  <c r="D98" i="13"/>
  <c r="C98" i="13"/>
  <c r="B98" i="13"/>
  <c r="A99" i="13" a="1"/>
  <c r="A99" i="13" s="1"/>
  <c r="G97" i="14" l="1"/>
  <c r="H97" i="14"/>
  <c r="E97" i="14"/>
  <c r="F97" i="14"/>
  <c r="D99" i="13"/>
  <c r="E99" i="13"/>
  <c r="G99" i="13"/>
  <c r="F99" i="13"/>
  <c r="H99" i="13"/>
  <c r="A98" i="14" a="1"/>
  <c r="A98" i="14" s="1"/>
  <c r="B97" i="14"/>
  <c r="D97" i="14"/>
  <c r="C97" i="14"/>
  <c r="C99" i="13"/>
  <c r="B99" i="13"/>
  <c r="A100" i="13" a="1"/>
  <c r="A100" i="13" s="1"/>
  <c r="E100" i="13" l="1"/>
  <c r="G100" i="13"/>
  <c r="F100" i="13"/>
  <c r="H100" i="13"/>
  <c r="E98" i="14"/>
  <c r="F98" i="14"/>
  <c r="G98" i="14"/>
  <c r="H98" i="14"/>
  <c r="A99" i="14" a="1"/>
  <c r="A99" i="14" s="1"/>
  <c r="C98" i="14"/>
  <c r="D98" i="14"/>
  <c r="B98" i="14"/>
  <c r="A101" i="13" a="1"/>
  <c r="A101" i="13" s="1"/>
  <c r="D100" i="13"/>
  <c r="C100" i="13"/>
  <c r="B100" i="13"/>
  <c r="G101" i="13" l="1"/>
  <c r="F101" i="13"/>
  <c r="E101" i="13"/>
  <c r="H101" i="13"/>
  <c r="G99" i="14"/>
  <c r="F99" i="14"/>
  <c r="H99" i="14"/>
  <c r="E99" i="14"/>
  <c r="A100" i="14" a="1"/>
  <c r="A100" i="14" s="1"/>
  <c r="D99" i="14"/>
  <c r="C99" i="14"/>
  <c r="B99" i="14"/>
  <c r="A102" i="13" a="1"/>
  <c r="A102" i="13" s="1"/>
  <c r="C101" i="13"/>
  <c r="D101" i="13"/>
  <c r="B101" i="13"/>
  <c r="F102" i="13" l="1"/>
  <c r="G102" i="13"/>
  <c r="H102" i="13"/>
  <c r="E102" i="13"/>
  <c r="E100" i="14"/>
  <c r="G100" i="14"/>
  <c r="H100" i="14"/>
  <c r="F100" i="14"/>
  <c r="A101" i="14" a="1"/>
  <c r="A101" i="14" s="1"/>
  <c r="B100" i="14"/>
  <c r="D100" i="14"/>
  <c r="C100" i="14"/>
  <c r="C102" i="13"/>
  <c r="B102" i="13"/>
  <c r="D102" i="13"/>
  <c r="A103" i="13" a="1"/>
  <c r="A103" i="13" s="1"/>
  <c r="E101" i="14" l="1"/>
  <c r="H101" i="14"/>
  <c r="F101" i="14"/>
  <c r="G101" i="14"/>
  <c r="E103" i="13"/>
  <c r="H103" i="13"/>
  <c r="G103" i="13"/>
  <c r="F103" i="13"/>
  <c r="A102" i="14" a="1"/>
  <c r="A102" i="14" s="1"/>
  <c r="B101" i="14"/>
  <c r="D101" i="14"/>
  <c r="C101" i="14"/>
  <c r="B103" i="13"/>
  <c r="D103" i="13"/>
  <c r="A104" i="13" a="1"/>
  <c r="A104" i="13" s="1"/>
  <c r="C103" i="13"/>
  <c r="G102" i="14" l="1"/>
  <c r="F102" i="14"/>
  <c r="H102" i="14"/>
  <c r="E102" i="14"/>
  <c r="D104" i="13"/>
  <c r="G104" i="13"/>
  <c r="E104" i="13"/>
  <c r="H104" i="13"/>
  <c r="F104" i="13"/>
  <c r="A103" i="14" a="1"/>
  <c r="A103" i="14" s="1"/>
  <c r="C102" i="14"/>
  <c r="D102" i="14"/>
  <c r="B102" i="14"/>
  <c r="C104" i="13"/>
  <c r="B104" i="13"/>
  <c r="A105" i="13" a="1"/>
  <c r="A105" i="13" s="1"/>
  <c r="G103" i="14" l="1"/>
  <c r="E103" i="14"/>
  <c r="F103" i="14"/>
  <c r="H103" i="14"/>
  <c r="H105" i="13"/>
  <c r="G105" i="13"/>
  <c r="E105" i="13"/>
  <c r="F105" i="13"/>
  <c r="A104" i="14" a="1"/>
  <c r="A104" i="14" s="1"/>
  <c r="D103" i="14"/>
  <c r="B103" i="14"/>
  <c r="C103" i="14"/>
  <c r="A106" i="13" a="1"/>
  <c r="A106" i="13" s="1"/>
  <c r="D105" i="13"/>
  <c r="C105" i="13"/>
  <c r="B105" i="13"/>
  <c r="E104" i="14" l="1"/>
  <c r="H104" i="14"/>
  <c r="F104" i="14"/>
  <c r="G104" i="14"/>
  <c r="D106" i="13"/>
  <c r="E106" i="13"/>
  <c r="H106" i="13"/>
  <c r="G106" i="13"/>
  <c r="F106" i="13"/>
  <c r="A105" i="14" a="1"/>
  <c r="A105" i="14" s="1"/>
  <c r="D104" i="14"/>
  <c r="B104" i="14"/>
  <c r="C104" i="14"/>
  <c r="C106" i="13"/>
  <c r="B106" i="13"/>
  <c r="A107" i="13" a="1"/>
  <c r="A107" i="13" s="1"/>
  <c r="G105" i="14" l="1"/>
  <c r="F105" i="14"/>
  <c r="E105" i="14"/>
  <c r="H105" i="14"/>
  <c r="G107" i="13"/>
  <c r="H107" i="13"/>
  <c r="E107" i="13"/>
  <c r="F107" i="13"/>
  <c r="A106" i="14" a="1"/>
  <c r="A106" i="14" s="1"/>
  <c r="B105" i="14"/>
  <c r="D105" i="14"/>
  <c r="C105" i="14"/>
  <c r="A108" i="13" a="1"/>
  <c r="A108" i="13" s="1"/>
  <c r="D107" i="13"/>
  <c r="B107" i="13"/>
  <c r="C107" i="13"/>
  <c r="H108" i="13" l="1"/>
  <c r="G108" i="13"/>
  <c r="E108" i="13"/>
  <c r="F108" i="13"/>
  <c r="G106" i="14"/>
  <c r="E106" i="14"/>
  <c r="F106" i="14"/>
  <c r="H106" i="14"/>
  <c r="A107" i="14" a="1"/>
  <c r="A107" i="14" s="1"/>
  <c r="C106" i="14"/>
  <c r="B106" i="14"/>
  <c r="D106" i="14"/>
  <c r="C108" i="13"/>
  <c r="D108" i="13"/>
  <c r="B108" i="13"/>
  <c r="A109" i="13" a="1"/>
  <c r="A109" i="13" s="1"/>
  <c r="E109" i="13" l="1"/>
  <c r="G109" i="13"/>
  <c r="F109" i="13"/>
  <c r="H109" i="13"/>
  <c r="E107" i="14"/>
  <c r="F107" i="14"/>
  <c r="H107" i="14"/>
  <c r="G107" i="14"/>
  <c r="A108" i="14" a="1"/>
  <c r="A108" i="14" s="1"/>
  <c r="D107" i="14"/>
  <c r="B107" i="14"/>
  <c r="C107" i="14"/>
  <c r="C109" i="13"/>
  <c r="B109" i="13"/>
  <c r="D109" i="13"/>
  <c r="A110" i="13" a="1"/>
  <c r="A110" i="13" s="1"/>
  <c r="G108" i="14" l="1"/>
  <c r="F108" i="14"/>
  <c r="H108" i="14"/>
  <c r="E108" i="14"/>
  <c r="G110" i="13"/>
  <c r="E110" i="13"/>
  <c r="F110" i="13"/>
  <c r="H110" i="13"/>
  <c r="A109" i="14" a="1"/>
  <c r="A109" i="14" s="1"/>
  <c r="D108" i="14"/>
  <c r="B108" i="14"/>
  <c r="C108" i="14"/>
  <c r="D110" i="13"/>
  <c r="C110" i="13"/>
  <c r="B110" i="13"/>
  <c r="A111" i="13" a="1"/>
  <c r="A111" i="13" s="1"/>
  <c r="D111" i="13" l="1"/>
  <c r="F111" i="13"/>
  <c r="G111" i="13"/>
  <c r="H111" i="13"/>
  <c r="E111" i="13"/>
  <c r="E109" i="14"/>
  <c r="F109" i="14"/>
  <c r="G109" i="14"/>
  <c r="H109" i="14"/>
  <c r="A110" i="14" a="1"/>
  <c r="A110" i="14" s="1"/>
  <c r="B109" i="14"/>
  <c r="C109" i="14"/>
  <c r="D109" i="14"/>
  <c r="C111" i="13"/>
  <c r="B111" i="13"/>
  <c r="A112" i="13" a="1"/>
  <c r="A112" i="13" s="1"/>
  <c r="E110" i="14" l="1"/>
  <c r="H110" i="14"/>
  <c r="F110" i="14"/>
  <c r="G110" i="14"/>
  <c r="E112" i="13"/>
  <c r="G112" i="13"/>
  <c r="F112" i="13"/>
  <c r="H112" i="13"/>
  <c r="A111" i="14" a="1"/>
  <c r="A111" i="14" s="1"/>
  <c r="C110" i="14"/>
  <c r="B110" i="14"/>
  <c r="D110" i="14"/>
  <c r="D112" i="13"/>
  <c r="C112" i="13"/>
  <c r="B112" i="13"/>
  <c r="A113" i="13" a="1"/>
  <c r="A113" i="13" s="1"/>
  <c r="G111" i="14" l="1"/>
  <c r="F111" i="14"/>
  <c r="H111" i="14"/>
  <c r="E111" i="14"/>
  <c r="D113" i="13"/>
  <c r="G113" i="13"/>
  <c r="E113" i="13"/>
  <c r="H113" i="13"/>
  <c r="F113" i="13"/>
  <c r="A112" i="14" a="1"/>
  <c r="A112" i="14" s="1"/>
  <c r="D111" i="14"/>
  <c r="B111" i="14"/>
  <c r="C111" i="14"/>
  <c r="C113" i="13"/>
  <c r="B113" i="13"/>
  <c r="A114" i="13" a="1"/>
  <c r="A114" i="13" s="1"/>
  <c r="D114" i="13" l="1"/>
  <c r="H114" i="13"/>
  <c r="F114" i="13"/>
  <c r="E114" i="13"/>
  <c r="G114" i="13"/>
  <c r="G112" i="14"/>
  <c r="E112" i="14"/>
  <c r="F112" i="14"/>
  <c r="H112" i="14"/>
  <c r="A113" i="14" a="1"/>
  <c r="A113" i="14" s="1"/>
  <c r="C112" i="14"/>
  <c r="B112" i="14"/>
  <c r="D112" i="14"/>
  <c r="C114" i="13"/>
  <c r="B114" i="13"/>
  <c r="A115" i="13" a="1"/>
  <c r="A115" i="13" s="1"/>
  <c r="E113" i="14" l="1"/>
  <c r="H113" i="14"/>
  <c r="F113" i="14"/>
  <c r="G113" i="14"/>
  <c r="E115" i="13"/>
  <c r="H115" i="13"/>
  <c r="F115" i="13"/>
  <c r="G115" i="13"/>
  <c r="A114" i="14" a="1"/>
  <c r="A114" i="14" s="1"/>
  <c r="B113" i="14"/>
  <c r="C113" i="14"/>
  <c r="D113" i="14"/>
  <c r="C115" i="13"/>
  <c r="B115" i="13"/>
  <c r="D115" i="13"/>
  <c r="A116" i="13" a="1"/>
  <c r="A116" i="13" s="1"/>
  <c r="G114" i="14" l="1"/>
  <c r="F114" i="14"/>
  <c r="H114" i="14"/>
  <c r="E114" i="14"/>
  <c r="G116" i="13"/>
  <c r="H116" i="13"/>
  <c r="E116" i="13"/>
  <c r="F116" i="13"/>
  <c r="A115" i="14" a="1"/>
  <c r="A115" i="14" s="1"/>
  <c r="C114" i="14"/>
  <c r="B114" i="14"/>
  <c r="D114" i="14"/>
  <c r="A117" i="13" a="1"/>
  <c r="A117" i="13" s="1"/>
  <c r="D116" i="13"/>
  <c r="C116" i="13"/>
  <c r="B116" i="13"/>
  <c r="H117" i="13" l="1"/>
  <c r="G117" i="13"/>
  <c r="E117" i="13"/>
  <c r="F117" i="13"/>
  <c r="G115" i="14"/>
  <c r="H115" i="14"/>
  <c r="F115" i="14"/>
  <c r="E115" i="14"/>
  <c r="A116" i="14" a="1"/>
  <c r="A116" i="14" s="1"/>
  <c r="D115" i="14"/>
  <c r="C115" i="14"/>
  <c r="B115" i="14"/>
  <c r="D117" i="13"/>
  <c r="B117" i="13"/>
  <c r="C117" i="13"/>
  <c r="A118" i="13" a="1"/>
  <c r="A118" i="13" s="1"/>
  <c r="E118" i="13" l="1"/>
  <c r="G118" i="13"/>
  <c r="F118" i="13"/>
  <c r="H118" i="13"/>
  <c r="E116" i="14"/>
  <c r="F116" i="14"/>
  <c r="G116" i="14"/>
  <c r="H116" i="14"/>
  <c r="A117" i="14" a="1"/>
  <c r="A117" i="14" s="1"/>
  <c r="B116" i="14"/>
  <c r="C116" i="14"/>
  <c r="D116" i="14"/>
  <c r="A119" i="13" a="1"/>
  <c r="A119" i="13" s="1"/>
  <c r="C118" i="13"/>
  <c r="B118" i="13"/>
  <c r="D118" i="13"/>
  <c r="G117" i="14" l="1"/>
  <c r="F117" i="14"/>
  <c r="E117" i="14"/>
  <c r="H117" i="14"/>
  <c r="A120" i="13" a="1"/>
  <c r="A120" i="13" s="1"/>
  <c r="D120" i="13" s="1"/>
  <c r="G119" i="13"/>
  <c r="F119" i="13"/>
  <c r="H119" i="13"/>
  <c r="E119" i="13"/>
  <c r="A118" i="14" a="1"/>
  <c r="A118" i="14" s="1"/>
  <c r="B117" i="14"/>
  <c r="C117" i="14"/>
  <c r="D117" i="14"/>
  <c r="C119" i="13"/>
  <c r="B119" i="13"/>
  <c r="D119" i="13"/>
  <c r="A121" i="13" l="1" a="1"/>
  <c r="A121" i="13" s="1"/>
  <c r="C121" i="13" s="1"/>
  <c r="F120" i="13"/>
  <c r="E120" i="13"/>
  <c r="G120" i="13"/>
  <c r="H120" i="13"/>
  <c r="C120" i="13"/>
  <c r="E118" i="14"/>
  <c r="G118" i="14"/>
  <c r="F118" i="14"/>
  <c r="H118" i="14"/>
  <c r="B120" i="13"/>
  <c r="A119" i="14" a="1"/>
  <c r="A119" i="14" s="1"/>
  <c r="C118" i="14"/>
  <c r="B118" i="14"/>
  <c r="D118" i="14"/>
  <c r="E119" i="14" l="1"/>
  <c r="H119" i="14"/>
  <c r="F119" i="14"/>
  <c r="G119" i="14"/>
  <c r="B121" i="13"/>
  <c r="A122" i="13" a="1"/>
  <c r="A122" i="13" s="1"/>
  <c r="D121" i="13"/>
  <c r="E121" i="13"/>
  <c r="H121" i="13"/>
  <c r="F121" i="13"/>
  <c r="G121" i="13"/>
  <c r="A120" i="14" a="1"/>
  <c r="A120" i="14" s="1"/>
  <c r="D119" i="14"/>
  <c r="C119" i="14"/>
  <c r="B119" i="14"/>
  <c r="G122" i="13" l="1"/>
  <c r="E122" i="13"/>
  <c r="F122" i="13"/>
  <c r="H122" i="13"/>
  <c r="A123" i="13" a="1"/>
  <c r="A123" i="13" s="1"/>
  <c r="D123" i="13" s="1"/>
  <c r="C122" i="13"/>
  <c r="G120" i="14"/>
  <c r="E120" i="14"/>
  <c r="F120" i="14"/>
  <c r="H120" i="14"/>
  <c r="D122" i="13"/>
  <c r="B122" i="13"/>
  <c r="A121" i="14" a="1"/>
  <c r="A121" i="14" s="1"/>
  <c r="B120" i="14"/>
  <c r="C120" i="14"/>
  <c r="D120" i="14"/>
  <c r="A124" i="13" l="1" a="1"/>
  <c r="A124" i="13" s="1"/>
  <c r="B124" i="13" s="1"/>
  <c r="H123" i="13"/>
  <c r="E123" i="13"/>
  <c r="G123" i="13"/>
  <c r="F123" i="13"/>
  <c r="C123" i="13"/>
  <c r="B123" i="13"/>
  <c r="G121" i="14"/>
  <c r="E121" i="14"/>
  <c r="F121" i="14"/>
  <c r="H121" i="14"/>
  <c r="A122" i="14" a="1"/>
  <c r="A122" i="14" s="1"/>
  <c r="B121" i="14"/>
  <c r="C121" i="14"/>
  <c r="D121" i="14"/>
  <c r="E122" i="14" l="1"/>
  <c r="H122" i="14"/>
  <c r="G122" i="14"/>
  <c r="F122" i="14"/>
  <c r="A125" i="13" a="1"/>
  <c r="A125" i="13" s="1"/>
  <c r="D124" i="13"/>
  <c r="C124" i="13"/>
  <c r="E124" i="13"/>
  <c r="G124" i="13"/>
  <c r="H124" i="13"/>
  <c r="F124" i="13"/>
  <c r="A123" i="14" a="1"/>
  <c r="A123" i="14" s="1"/>
  <c r="C122" i="14"/>
  <c r="D122" i="14"/>
  <c r="B122" i="14"/>
  <c r="G123" i="14" l="1"/>
  <c r="F123" i="14"/>
  <c r="H123" i="14"/>
  <c r="E123" i="14"/>
  <c r="G125" i="13"/>
  <c r="H125" i="13"/>
  <c r="F125" i="13"/>
  <c r="E125" i="13"/>
  <c r="A126" i="13" a="1"/>
  <c r="A126" i="13" s="1"/>
  <c r="D126" i="13" s="1"/>
  <c r="D125" i="13"/>
  <c r="C125" i="13"/>
  <c r="B125" i="13"/>
  <c r="A124" i="14" a="1"/>
  <c r="A124" i="14" s="1"/>
  <c r="D123" i="14"/>
  <c r="B123" i="14"/>
  <c r="C123" i="14"/>
  <c r="G124" i="14" l="1"/>
  <c r="E124" i="14"/>
  <c r="F124" i="14"/>
  <c r="H124" i="14"/>
  <c r="G126" i="13"/>
  <c r="E126" i="13"/>
  <c r="F126" i="13"/>
  <c r="H126" i="13"/>
  <c r="B126" i="13"/>
  <c r="C126" i="13"/>
  <c r="A127" i="13" a="1"/>
  <c r="A127" i="13" s="1"/>
  <c r="A128" i="13" s="1" a="1"/>
  <c r="A128" i="13" s="1"/>
  <c r="A125" i="14" a="1"/>
  <c r="A125" i="14" s="1"/>
  <c r="B124" i="14"/>
  <c r="C124" i="14"/>
  <c r="D124" i="14"/>
  <c r="G128" i="13" l="1"/>
  <c r="H128" i="13"/>
  <c r="E128" i="13"/>
  <c r="F128" i="13"/>
  <c r="E127" i="13"/>
  <c r="G127" i="13"/>
  <c r="F127" i="13"/>
  <c r="H127" i="13"/>
  <c r="E125" i="14"/>
  <c r="F125" i="14"/>
  <c r="G125" i="14"/>
  <c r="H125" i="14"/>
  <c r="D127" i="13"/>
  <c r="C127" i="13"/>
  <c r="B127" i="13"/>
  <c r="A126" i="14" a="1"/>
  <c r="A126" i="14" s="1"/>
  <c r="B125" i="14"/>
  <c r="D125" i="14"/>
  <c r="C125" i="14"/>
  <c r="C128" i="13"/>
  <c r="D128" i="13"/>
  <c r="A129" i="13" a="1"/>
  <c r="A129" i="13" s="1"/>
  <c r="B128" i="13"/>
  <c r="G126" i="14" l="1"/>
  <c r="F126" i="14"/>
  <c r="H126" i="14"/>
  <c r="E126" i="14"/>
  <c r="F129" i="13"/>
  <c r="H129" i="13"/>
  <c r="E129" i="13"/>
  <c r="G129" i="13"/>
  <c r="A127" i="14" a="1"/>
  <c r="A127" i="14" s="1"/>
  <c r="C126" i="14"/>
  <c r="B126" i="14"/>
  <c r="D126" i="14"/>
  <c r="D129" i="13"/>
  <c r="C129" i="13"/>
  <c r="A130" i="13" a="1"/>
  <c r="A130" i="13" s="1"/>
  <c r="B129" i="13"/>
  <c r="E127" i="14" l="1"/>
  <c r="H127" i="14"/>
  <c r="G127" i="14"/>
  <c r="F127" i="14"/>
  <c r="E130" i="13"/>
  <c r="H130" i="13"/>
  <c r="G130" i="13"/>
  <c r="F130" i="13"/>
  <c r="A128" i="14" a="1"/>
  <c r="A128" i="14" s="1"/>
  <c r="D127" i="14"/>
  <c r="B127" i="14"/>
  <c r="C127" i="14"/>
  <c r="C130" i="13"/>
  <c r="D130" i="13"/>
  <c r="A131" i="13" a="1"/>
  <c r="A131" i="13" s="1"/>
  <c r="B130" i="13"/>
  <c r="G131" i="13" l="1"/>
  <c r="E131" i="13"/>
  <c r="H131" i="13"/>
  <c r="F131" i="13"/>
  <c r="E128" i="14"/>
  <c r="H128" i="14"/>
  <c r="F128" i="14"/>
  <c r="G128" i="14"/>
  <c r="A129" i="14" a="1"/>
  <c r="A129" i="14" s="1"/>
  <c r="D128" i="14"/>
  <c r="B128" i="14"/>
  <c r="C128" i="14"/>
  <c r="C131" i="13"/>
  <c r="D131" i="13"/>
  <c r="A132" i="13" a="1"/>
  <c r="A132" i="13" s="1"/>
  <c r="B131" i="13"/>
  <c r="G129" i="14" l="1"/>
  <c r="F129" i="14"/>
  <c r="H129" i="14"/>
  <c r="E129" i="14"/>
  <c r="H132" i="13"/>
  <c r="F132" i="13"/>
  <c r="E132" i="13"/>
  <c r="G132" i="13"/>
  <c r="A130" i="14" a="1"/>
  <c r="A130" i="14" s="1"/>
  <c r="B129" i="14"/>
  <c r="C129" i="14"/>
  <c r="D129" i="14"/>
  <c r="C132" i="13"/>
  <c r="D132" i="13"/>
  <c r="A133" i="13" a="1"/>
  <c r="A133" i="13" s="1"/>
  <c r="B132" i="13"/>
  <c r="G130" i="14" l="1"/>
  <c r="E130" i="14"/>
  <c r="H130" i="14"/>
  <c r="F130" i="14"/>
  <c r="E133" i="13"/>
  <c r="F133" i="13"/>
  <c r="G133" i="13"/>
  <c r="H133" i="13"/>
  <c r="A131" i="14" a="1"/>
  <c r="A131" i="14" s="1"/>
  <c r="C130" i="14"/>
  <c r="B130" i="14"/>
  <c r="D130" i="14"/>
  <c r="C133" i="13"/>
  <c r="D133" i="13"/>
  <c r="A134" i="13" a="1"/>
  <c r="A134" i="13" s="1"/>
  <c r="B133" i="13"/>
  <c r="G134" i="13" l="1"/>
  <c r="H134" i="13"/>
  <c r="E134" i="13"/>
  <c r="F134" i="13"/>
  <c r="E131" i="14"/>
  <c r="H131" i="14"/>
  <c r="G131" i="14"/>
  <c r="F131" i="14"/>
  <c r="A132" i="14" a="1"/>
  <c r="A132" i="14" s="1"/>
  <c r="D131" i="14"/>
  <c r="B131" i="14"/>
  <c r="C131" i="14"/>
  <c r="C134" i="13"/>
  <c r="D134" i="13"/>
  <c r="A135" i="13" a="1"/>
  <c r="A135" i="13" s="1"/>
  <c r="B134" i="13"/>
  <c r="G132" i="14" l="1"/>
  <c r="F132" i="14"/>
  <c r="E132" i="14"/>
  <c r="H132" i="14"/>
  <c r="F135" i="13"/>
  <c r="H135" i="13"/>
  <c r="E135" i="13"/>
  <c r="G135" i="13"/>
  <c r="A133" i="14" a="1"/>
  <c r="A133" i="14" s="1"/>
  <c r="C132" i="14"/>
  <c r="D132" i="14"/>
  <c r="B132" i="14"/>
  <c r="C135" i="13"/>
  <c r="D135" i="13"/>
  <c r="A136" i="13" a="1"/>
  <c r="A136" i="13" s="1"/>
  <c r="B135" i="13"/>
  <c r="E136" i="13" l="1"/>
  <c r="G136" i="13"/>
  <c r="H136" i="13"/>
  <c r="F136" i="13"/>
  <c r="G133" i="14"/>
  <c r="F133" i="14"/>
  <c r="H133" i="14"/>
  <c r="E133" i="14"/>
  <c r="A134" i="14" a="1"/>
  <c r="A134" i="14" s="1"/>
  <c r="B133" i="14"/>
  <c r="C133" i="14"/>
  <c r="D133" i="14"/>
  <c r="C136" i="13"/>
  <c r="D136" i="13"/>
  <c r="A137" i="13" a="1"/>
  <c r="A137" i="13" s="1"/>
  <c r="B136" i="13"/>
  <c r="E134" i="14" l="1"/>
  <c r="G134" i="14"/>
  <c r="H134" i="14"/>
  <c r="F134" i="14"/>
  <c r="G137" i="13"/>
  <c r="F137" i="13"/>
  <c r="H137" i="13"/>
  <c r="E137" i="13"/>
  <c r="A135" i="14" a="1"/>
  <c r="A135" i="14" s="1"/>
  <c r="C134" i="14"/>
  <c r="B134" i="14"/>
  <c r="D134" i="14"/>
  <c r="C137" i="13"/>
  <c r="D137" i="13"/>
  <c r="A138" i="13" a="1"/>
  <c r="A138" i="13" s="1"/>
  <c r="B137" i="13"/>
  <c r="G135" i="14" l="1"/>
  <c r="E135" i="14"/>
  <c r="H135" i="14"/>
  <c r="F135" i="14"/>
  <c r="F138" i="13"/>
  <c r="G138" i="13"/>
  <c r="E138" i="13"/>
  <c r="H138" i="13"/>
  <c r="A136" i="14" a="1"/>
  <c r="A136" i="14" s="1"/>
  <c r="D135" i="14"/>
  <c r="C135" i="14"/>
  <c r="B135" i="14"/>
  <c r="C138" i="13"/>
  <c r="D138" i="13"/>
  <c r="A139" i="13" a="1"/>
  <c r="A139" i="13" s="1"/>
  <c r="B138" i="13"/>
  <c r="E139" i="13" l="1"/>
  <c r="G139" i="13"/>
  <c r="F139" i="13"/>
  <c r="H139" i="13"/>
  <c r="G136" i="14"/>
  <c r="H136" i="14"/>
  <c r="E136" i="14"/>
  <c r="F136" i="14"/>
  <c r="A137" i="14" a="1"/>
  <c r="A137" i="14" s="1"/>
  <c r="B136" i="14"/>
  <c r="C136" i="14"/>
  <c r="D136" i="14"/>
  <c r="C139" i="13"/>
  <c r="D139" i="13"/>
  <c r="A140" i="13" a="1"/>
  <c r="A140" i="13" s="1"/>
  <c r="B139" i="13"/>
  <c r="E137" i="14" l="1"/>
  <c r="H137" i="14"/>
  <c r="F137" i="14"/>
  <c r="G137" i="14"/>
  <c r="G140" i="13"/>
  <c r="E140" i="13"/>
  <c r="F140" i="13"/>
  <c r="H140" i="13"/>
  <c r="A138" i="14" a="1"/>
  <c r="A138" i="14" s="1"/>
  <c r="B137" i="14"/>
  <c r="C137" i="14"/>
  <c r="D137" i="14"/>
  <c r="C140" i="13"/>
  <c r="D140" i="13"/>
  <c r="B140" i="13"/>
  <c r="A141" i="13" a="1"/>
  <c r="A141" i="13" s="1"/>
  <c r="G138" i="14" l="1"/>
  <c r="E138" i="14"/>
  <c r="F138" i="14"/>
  <c r="H138" i="14"/>
  <c r="H141" i="13"/>
  <c r="G141" i="13"/>
  <c r="E141" i="13"/>
  <c r="F141" i="13"/>
  <c r="A139" i="14" a="1"/>
  <c r="A139" i="14" s="1"/>
  <c r="C138" i="14"/>
  <c r="D138" i="14"/>
  <c r="B138" i="14"/>
  <c r="C141" i="13"/>
  <c r="D141" i="13"/>
  <c r="A142" i="13" a="1"/>
  <c r="A142" i="13" s="1"/>
  <c r="B141" i="13"/>
  <c r="G139" i="14" l="1"/>
  <c r="E139" i="14"/>
  <c r="F139" i="14"/>
  <c r="H139" i="14"/>
  <c r="E142" i="13"/>
  <c r="H142" i="13"/>
  <c r="F142" i="13"/>
  <c r="G142" i="13"/>
  <c r="A140" i="14" a="1"/>
  <c r="A140" i="14" s="1"/>
  <c r="D139" i="14"/>
  <c r="B139" i="14"/>
  <c r="C139" i="14"/>
  <c r="C142" i="13"/>
  <c r="D142" i="13"/>
  <c r="A143" i="13" a="1"/>
  <c r="A143" i="13" s="1"/>
  <c r="B142" i="13"/>
  <c r="E140" i="14" l="1"/>
  <c r="F140" i="14"/>
  <c r="G140" i="14"/>
  <c r="H140" i="14"/>
  <c r="G143" i="13"/>
  <c r="H143" i="13"/>
  <c r="F143" i="13"/>
  <c r="E143" i="13"/>
  <c r="A141" i="14" a="1"/>
  <c r="A141" i="14" s="1"/>
  <c r="B140" i="14"/>
  <c r="C140" i="14"/>
  <c r="D140" i="14"/>
  <c r="C143" i="13"/>
  <c r="D143" i="13"/>
  <c r="A144" i="13" a="1"/>
  <c r="A144" i="13" s="1"/>
  <c r="B143" i="13"/>
  <c r="G141" i="14" l="1"/>
  <c r="E141" i="14"/>
  <c r="F141" i="14"/>
  <c r="H141" i="14"/>
  <c r="E144" i="13"/>
  <c r="F144" i="13"/>
  <c r="G144" i="13"/>
  <c r="H144" i="13"/>
  <c r="A142" i="14" a="1"/>
  <c r="A142" i="14" s="1"/>
  <c r="B141" i="14"/>
  <c r="D141" i="14"/>
  <c r="C141" i="14"/>
  <c r="C144" i="13"/>
  <c r="D144" i="13"/>
  <c r="A145" i="13" a="1"/>
  <c r="A145" i="13" s="1"/>
  <c r="B144" i="13"/>
  <c r="E145" i="13" l="1"/>
  <c r="G145" i="13"/>
  <c r="F145" i="13"/>
  <c r="H145" i="13"/>
  <c r="G142" i="14"/>
  <c r="F142" i="14"/>
  <c r="H142" i="14"/>
  <c r="E142" i="14"/>
  <c r="A143" i="14" a="1"/>
  <c r="A143" i="14" s="1"/>
  <c r="C142" i="14"/>
  <c r="B142" i="14"/>
  <c r="D142" i="14"/>
  <c r="C145" i="13"/>
  <c r="D145" i="13"/>
  <c r="A146" i="13" a="1"/>
  <c r="A146" i="13" s="1"/>
  <c r="B145" i="13"/>
  <c r="G146" i="13" l="1"/>
  <c r="E146" i="13"/>
  <c r="F146" i="13"/>
  <c r="H146" i="13"/>
  <c r="E143" i="14"/>
  <c r="G143" i="14"/>
  <c r="H143" i="14"/>
  <c r="F143" i="14"/>
  <c r="A144" i="14" a="1"/>
  <c r="A144" i="14" s="1"/>
  <c r="D143" i="14"/>
  <c r="B143" i="14"/>
  <c r="C143" i="14"/>
  <c r="C146" i="13"/>
  <c r="D146" i="13"/>
  <c r="A147" i="13" a="1"/>
  <c r="A147" i="13" s="1"/>
  <c r="B146" i="13"/>
  <c r="F147" i="13" l="1"/>
  <c r="H147" i="13"/>
  <c r="E147" i="13"/>
  <c r="G147" i="13"/>
  <c r="G144" i="14"/>
  <c r="E144" i="14"/>
  <c r="H144" i="14"/>
  <c r="F144" i="14"/>
  <c r="A145" i="14" a="1"/>
  <c r="A145" i="14" s="1"/>
  <c r="D144" i="14"/>
  <c r="B144" i="14"/>
  <c r="C144" i="14"/>
  <c r="C147" i="13"/>
  <c r="D147" i="13"/>
  <c r="A148" i="13" a="1"/>
  <c r="A148" i="13" s="1"/>
  <c r="B147" i="13"/>
  <c r="G145" i="14" l="1"/>
  <c r="H145" i="14"/>
  <c r="E145" i="14"/>
  <c r="F145" i="14"/>
  <c r="E148" i="13"/>
  <c r="F148" i="13"/>
  <c r="H148" i="13"/>
  <c r="G148" i="13"/>
  <c r="A146" i="14" a="1"/>
  <c r="A146" i="14" s="1"/>
  <c r="B145" i="14"/>
  <c r="C145" i="14"/>
  <c r="D145" i="14"/>
  <c r="C148" i="13"/>
  <c r="D148" i="13"/>
  <c r="A149" i="13" a="1"/>
  <c r="A149" i="13" s="1"/>
  <c r="B148" i="13"/>
  <c r="E146" i="14" l="1"/>
  <c r="H146" i="14"/>
  <c r="F146" i="14"/>
  <c r="G146" i="14"/>
  <c r="G149" i="13"/>
  <c r="E149" i="13"/>
  <c r="F149" i="13"/>
  <c r="H149" i="13"/>
  <c r="A147" i="14" a="1"/>
  <c r="A147" i="14" s="1"/>
  <c r="C146" i="14"/>
  <c r="B146" i="14"/>
  <c r="D146" i="14"/>
  <c r="D149" i="13"/>
  <c r="C149" i="13"/>
  <c r="A150" i="13" a="1"/>
  <c r="A150" i="13" s="1"/>
  <c r="B149" i="13"/>
  <c r="H150" i="13" l="1"/>
  <c r="F150" i="13"/>
  <c r="G150" i="13"/>
  <c r="E150" i="13"/>
  <c r="G147" i="14"/>
  <c r="E147" i="14"/>
  <c r="F147" i="14"/>
  <c r="H147" i="14"/>
  <c r="A148" i="14" a="1"/>
  <c r="A148" i="14" s="1"/>
  <c r="D147" i="14"/>
  <c r="B147" i="14"/>
  <c r="C147" i="14"/>
  <c r="C150" i="13"/>
  <c r="D150" i="13"/>
  <c r="A151" i="13" a="1"/>
  <c r="A151" i="13" s="1"/>
  <c r="B150" i="13"/>
  <c r="E151" i="13" l="1"/>
  <c r="G151" i="13"/>
  <c r="F151" i="13"/>
  <c r="H151" i="13"/>
  <c r="G148" i="14"/>
  <c r="E148" i="14"/>
  <c r="F148" i="14"/>
  <c r="H148" i="14"/>
  <c r="A149" i="14" a="1"/>
  <c r="A149" i="14" s="1"/>
  <c r="C148" i="14"/>
  <c r="D148" i="14"/>
  <c r="B148" i="14"/>
  <c r="D151" i="13"/>
  <c r="C151" i="13"/>
  <c r="A152" i="13" a="1"/>
  <c r="A152" i="13" s="1"/>
  <c r="B151" i="13"/>
  <c r="G152" i="13" l="1"/>
  <c r="H152" i="13"/>
  <c r="F152" i="13"/>
  <c r="E152" i="13"/>
  <c r="E149" i="14"/>
  <c r="F149" i="14"/>
  <c r="G149" i="14"/>
  <c r="H149" i="14"/>
  <c r="A150" i="14" a="1"/>
  <c r="A150" i="14" s="1"/>
  <c r="B149" i="14"/>
  <c r="C149" i="14"/>
  <c r="D149" i="14"/>
  <c r="C152" i="13"/>
  <c r="D152" i="13"/>
  <c r="A153" i="13" a="1"/>
  <c r="A153" i="13" s="1"/>
  <c r="B152" i="13"/>
  <c r="G150" i="14" l="1"/>
  <c r="E150" i="14"/>
  <c r="F150" i="14"/>
  <c r="H150" i="14"/>
  <c r="H153" i="13"/>
  <c r="F153" i="13"/>
  <c r="E153" i="13"/>
  <c r="G153" i="13"/>
  <c r="A151" i="14" a="1"/>
  <c r="A151" i="14" s="1"/>
  <c r="C150" i="14"/>
  <c r="B150" i="14"/>
  <c r="D150" i="14"/>
  <c r="C153" i="13"/>
  <c r="D153" i="13"/>
  <c r="A154" i="13" a="1"/>
  <c r="A154" i="13" s="1"/>
  <c r="B153" i="13"/>
  <c r="G151" i="14" l="1"/>
  <c r="F151" i="14"/>
  <c r="E151" i="14"/>
  <c r="H151" i="14"/>
  <c r="E154" i="13"/>
  <c r="G154" i="13"/>
  <c r="H154" i="13"/>
  <c r="F154" i="13"/>
  <c r="A152" i="14" a="1"/>
  <c r="A152" i="14" s="1"/>
  <c r="D151" i="14"/>
  <c r="C151" i="14"/>
  <c r="B151" i="14"/>
  <c r="C154" i="13"/>
  <c r="D154" i="13"/>
  <c r="A155" i="13" a="1"/>
  <c r="A155" i="13" s="1"/>
  <c r="B154" i="13"/>
  <c r="E152" i="14" l="1"/>
  <c r="G152" i="14"/>
  <c r="H152" i="14"/>
  <c r="F152" i="14"/>
  <c r="G155" i="13"/>
  <c r="H155" i="13"/>
  <c r="E155" i="13"/>
  <c r="F155" i="13"/>
  <c r="A153" i="14" a="1"/>
  <c r="A153" i="14" s="1"/>
  <c r="B152" i="14"/>
  <c r="C152" i="14"/>
  <c r="D152" i="14"/>
  <c r="C155" i="13"/>
  <c r="D155" i="13"/>
  <c r="A156" i="13" a="1"/>
  <c r="A156" i="13" s="1"/>
  <c r="B155" i="13"/>
  <c r="F156" i="13" l="1"/>
  <c r="H156" i="13"/>
  <c r="G156" i="13"/>
  <c r="E156" i="13"/>
  <c r="G153" i="14"/>
  <c r="E153" i="14"/>
  <c r="H153" i="14"/>
  <c r="F153" i="14"/>
  <c r="A154" i="14" a="1"/>
  <c r="A154" i="14" s="1"/>
  <c r="B153" i="14"/>
  <c r="C153" i="14"/>
  <c r="D153" i="14"/>
  <c r="C156" i="13"/>
  <c r="D156" i="13"/>
  <c r="A157" i="13" a="1"/>
  <c r="A157" i="13" s="1"/>
  <c r="B156" i="13"/>
  <c r="G154" i="14" l="1"/>
  <c r="H154" i="14"/>
  <c r="E154" i="14"/>
  <c r="F154" i="14"/>
  <c r="E157" i="13"/>
  <c r="F157" i="13"/>
  <c r="G157" i="13"/>
  <c r="H157" i="13"/>
  <c r="A155" i="14" a="1"/>
  <c r="A155" i="14" s="1"/>
  <c r="C154" i="14"/>
  <c r="D154" i="14"/>
  <c r="B154" i="14"/>
  <c r="C157" i="13"/>
  <c r="D157" i="13"/>
  <c r="A158" i="13" a="1"/>
  <c r="A158" i="13" s="1"/>
  <c r="B157" i="13"/>
  <c r="E155" i="14" l="1"/>
  <c r="H155" i="14"/>
  <c r="G155" i="14"/>
  <c r="F155" i="14"/>
  <c r="G158" i="13"/>
  <c r="E158" i="13"/>
  <c r="F158" i="13"/>
  <c r="H158" i="13"/>
  <c r="A156" i="14" a="1"/>
  <c r="A156" i="14" s="1"/>
  <c r="D155" i="14"/>
  <c r="B155" i="14"/>
  <c r="C155" i="14"/>
  <c r="C158" i="13"/>
  <c r="D158" i="13"/>
  <c r="A159" i="13" a="1"/>
  <c r="A159" i="13" s="1"/>
  <c r="B158" i="13"/>
  <c r="G156" i="14" l="1"/>
  <c r="E156" i="14"/>
  <c r="F156" i="14"/>
  <c r="H156" i="14"/>
  <c r="H159" i="13"/>
  <c r="E159" i="13"/>
  <c r="F159" i="13"/>
  <c r="G159" i="13"/>
  <c r="A157" i="14" a="1"/>
  <c r="A157" i="14" s="1"/>
  <c r="B156" i="14"/>
  <c r="C156" i="14"/>
  <c r="D156" i="14"/>
  <c r="C159" i="13"/>
  <c r="D159" i="13"/>
  <c r="A160" i="13" a="1"/>
  <c r="A160" i="13" s="1"/>
  <c r="B159" i="13"/>
  <c r="G157" i="14" l="1"/>
  <c r="E157" i="14"/>
  <c r="F157" i="14"/>
  <c r="H157" i="14"/>
  <c r="E160" i="13"/>
  <c r="H160" i="13"/>
  <c r="F160" i="13"/>
  <c r="G160" i="13"/>
  <c r="A158" i="14" a="1"/>
  <c r="A158" i="14" s="1"/>
  <c r="B157" i="14"/>
  <c r="D157" i="14"/>
  <c r="C157" i="14"/>
  <c r="C160" i="13"/>
  <c r="D160" i="13"/>
  <c r="A161" i="13" a="1"/>
  <c r="A161" i="13" s="1"/>
  <c r="B160" i="13"/>
  <c r="E158" i="14" l="1"/>
  <c r="F158" i="14"/>
  <c r="G158" i="14"/>
  <c r="H158" i="14"/>
  <c r="G161" i="13"/>
  <c r="H161" i="13"/>
  <c r="E161" i="13"/>
  <c r="F161" i="13"/>
  <c r="A159" i="14" a="1"/>
  <c r="A159" i="14" s="1"/>
  <c r="C158" i="14"/>
  <c r="B158" i="14"/>
  <c r="D158" i="14"/>
  <c r="D161" i="13"/>
  <c r="C161" i="13"/>
  <c r="A162" i="13" a="1"/>
  <c r="A162" i="13" s="1"/>
  <c r="B161" i="13"/>
  <c r="E159" i="14" l="1"/>
  <c r="F159" i="14"/>
  <c r="G159" i="14"/>
  <c r="H159" i="14"/>
  <c r="E162" i="13"/>
  <c r="G162" i="13"/>
  <c r="H162" i="13"/>
  <c r="F162" i="13"/>
  <c r="A160" i="14" a="1"/>
  <c r="A160" i="14" s="1"/>
  <c r="B159" i="14"/>
  <c r="C159" i="14"/>
  <c r="D159" i="14"/>
  <c r="C162" i="13"/>
  <c r="D162" i="13"/>
  <c r="A163" i="13" a="1"/>
  <c r="A163" i="13" s="1"/>
  <c r="B162" i="13"/>
  <c r="G160" i="14" l="1"/>
  <c r="E160" i="14"/>
  <c r="F160" i="14"/>
  <c r="H160" i="14"/>
  <c r="E163" i="13"/>
  <c r="G163" i="13"/>
  <c r="F163" i="13"/>
  <c r="H163" i="13"/>
  <c r="A161" i="14" a="1"/>
  <c r="A161" i="14" s="1"/>
  <c r="B160" i="14"/>
  <c r="C160" i="14"/>
  <c r="D160" i="14"/>
  <c r="C163" i="13"/>
  <c r="D163" i="13"/>
  <c r="A164" i="13" a="1"/>
  <c r="A164" i="13" s="1"/>
  <c r="B163" i="13"/>
  <c r="H161" i="14" l="1"/>
  <c r="E161" i="14"/>
  <c r="G161" i="14"/>
  <c r="F161" i="14"/>
  <c r="G164" i="13"/>
  <c r="F164" i="13"/>
  <c r="E164" i="13"/>
  <c r="H164" i="13"/>
  <c r="A162" i="14" a="1"/>
  <c r="A162" i="14" s="1"/>
  <c r="C161" i="14"/>
  <c r="D161" i="14"/>
  <c r="B161" i="14"/>
  <c r="C164" i="13"/>
  <c r="D164" i="13"/>
  <c r="A165" i="13" a="1"/>
  <c r="A165" i="13" s="1"/>
  <c r="B164" i="13"/>
  <c r="E162" i="14" l="1"/>
  <c r="H162" i="14"/>
  <c r="F162" i="14"/>
  <c r="G162" i="14"/>
  <c r="F165" i="13"/>
  <c r="G165" i="13"/>
  <c r="E165" i="13"/>
  <c r="H165" i="13"/>
  <c r="A163" i="14" a="1"/>
  <c r="A163" i="14" s="1"/>
  <c r="D162" i="14"/>
  <c r="B162" i="14"/>
  <c r="C162" i="14"/>
  <c r="C165" i="13"/>
  <c r="D165" i="13"/>
  <c r="A166" i="13" a="1"/>
  <c r="A166" i="13" s="1"/>
  <c r="B165" i="13"/>
  <c r="G163" i="14" l="1"/>
  <c r="H163" i="14"/>
  <c r="E163" i="14"/>
  <c r="F163" i="14"/>
  <c r="E166" i="13"/>
  <c r="H166" i="13"/>
  <c r="F166" i="13"/>
  <c r="G166" i="13"/>
  <c r="A164" i="14" a="1"/>
  <c r="A164" i="14" s="1"/>
  <c r="B163" i="14"/>
  <c r="C163" i="14"/>
  <c r="D163" i="14"/>
  <c r="C166" i="13"/>
  <c r="D166" i="13"/>
  <c r="A167" i="13" a="1"/>
  <c r="A167" i="13" s="1"/>
  <c r="B166" i="13"/>
  <c r="G164" i="14" l="1"/>
  <c r="H164" i="14"/>
  <c r="E164" i="14"/>
  <c r="F164" i="14"/>
  <c r="G167" i="13"/>
  <c r="E167" i="13"/>
  <c r="H167" i="13"/>
  <c r="F167" i="13"/>
  <c r="A165" i="14" a="1"/>
  <c r="A165" i="14" s="1"/>
  <c r="B164" i="14"/>
  <c r="C164" i="14"/>
  <c r="D164" i="14"/>
  <c r="C167" i="13"/>
  <c r="D167" i="13"/>
  <c r="A168" i="13" a="1"/>
  <c r="A168" i="13" s="1"/>
  <c r="B167" i="13"/>
  <c r="E165" i="14" l="1"/>
  <c r="G165" i="14"/>
  <c r="H165" i="14"/>
  <c r="F165" i="14"/>
  <c r="H168" i="13"/>
  <c r="G168" i="13"/>
  <c r="E168" i="13"/>
  <c r="F168" i="13"/>
  <c r="A166" i="14" a="1"/>
  <c r="A166" i="14" s="1"/>
  <c r="C165" i="14"/>
  <c r="D165" i="14"/>
  <c r="B165" i="14"/>
  <c r="C168" i="13"/>
  <c r="D168" i="13"/>
  <c r="A169" i="13" a="1"/>
  <c r="A169" i="13" s="1"/>
  <c r="B168" i="13"/>
  <c r="G166" i="14" l="1"/>
  <c r="F166" i="14"/>
  <c r="E166" i="14"/>
  <c r="H166" i="14"/>
  <c r="E169" i="13"/>
  <c r="H169" i="13"/>
  <c r="G169" i="13"/>
  <c r="F169" i="13"/>
  <c r="A167" i="14" a="1"/>
  <c r="A167" i="14" s="1"/>
  <c r="D166" i="14"/>
  <c r="B166" i="14"/>
  <c r="C166" i="14"/>
  <c r="C169" i="13"/>
  <c r="D169" i="13"/>
  <c r="A170" i="13" a="1"/>
  <c r="A170" i="13" s="1"/>
  <c r="B169" i="13"/>
  <c r="F167" i="14" l="1"/>
  <c r="G167" i="14"/>
  <c r="E167" i="14"/>
  <c r="H167" i="14"/>
  <c r="G170" i="13"/>
  <c r="H170" i="13"/>
  <c r="F170" i="13"/>
  <c r="E170" i="13"/>
  <c r="A168" i="14" a="1"/>
  <c r="A168" i="14" s="1"/>
  <c r="B167" i="14"/>
  <c r="C167" i="14"/>
  <c r="D167" i="14"/>
  <c r="C170" i="13"/>
  <c r="D170" i="13"/>
  <c r="A171" i="13" a="1"/>
  <c r="A171" i="13" s="1"/>
  <c r="B170" i="13"/>
  <c r="E168" i="14" l="1"/>
  <c r="F168" i="14"/>
  <c r="G168" i="14"/>
  <c r="H168" i="14"/>
  <c r="H171" i="13"/>
  <c r="F171" i="13"/>
  <c r="E171" i="13"/>
  <c r="G171" i="13"/>
  <c r="A169" i="14" a="1"/>
  <c r="A169" i="14" s="1"/>
  <c r="B168" i="14"/>
  <c r="C168" i="14"/>
  <c r="D168" i="14"/>
  <c r="D171" i="13"/>
  <c r="C171" i="13"/>
  <c r="A172" i="13" a="1"/>
  <c r="A172" i="13" s="1"/>
  <c r="B171" i="13"/>
  <c r="G169" i="14" l="1"/>
  <c r="E169" i="14"/>
  <c r="H169" i="14"/>
  <c r="F169" i="14"/>
  <c r="E172" i="13"/>
  <c r="G172" i="13"/>
  <c r="F172" i="13"/>
  <c r="H172" i="13"/>
  <c r="A170" i="14" a="1"/>
  <c r="A170" i="14" s="1"/>
  <c r="C169" i="14"/>
  <c r="D169" i="14"/>
  <c r="B169" i="14"/>
  <c r="C172" i="13"/>
  <c r="D172" i="13"/>
  <c r="A173" i="13" a="1"/>
  <c r="A173" i="13" s="1"/>
  <c r="B172" i="13"/>
  <c r="G173" i="13" l="1"/>
  <c r="H173" i="13"/>
  <c r="E173" i="13"/>
  <c r="F173" i="13"/>
  <c r="H170" i="14"/>
  <c r="E170" i="14"/>
  <c r="F170" i="14"/>
  <c r="G170" i="14"/>
  <c r="A171" i="14" a="1"/>
  <c r="A171" i="14" s="1"/>
  <c r="D170" i="14"/>
  <c r="B170" i="14"/>
  <c r="C170" i="14"/>
  <c r="C173" i="13"/>
  <c r="D173" i="13"/>
  <c r="A174" i="13" a="1"/>
  <c r="A174" i="13" s="1"/>
  <c r="B173" i="13"/>
  <c r="E171" i="14" l="1"/>
  <c r="H171" i="14"/>
  <c r="F171" i="14"/>
  <c r="G171" i="14"/>
  <c r="F174" i="13"/>
  <c r="E174" i="13"/>
  <c r="H174" i="13"/>
  <c r="G174" i="13"/>
  <c r="A172" i="14" a="1"/>
  <c r="A172" i="14" s="1"/>
  <c r="B171" i="14"/>
  <c r="C171" i="14"/>
  <c r="D171" i="14"/>
  <c r="C174" i="13"/>
  <c r="D174" i="13"/>
  <c r="A175" i="13" a="1"/>
  <c r="A175" i="13" s="1"/>
  <c r="B174" i="13"/>
  <c r="G172" i="14" l="1"/>
  <c r="H172" i="14"/>
  <c r="E172" i="14"/>
  <c r="F172" i="14"/>
  <c r="E175" i="13"/>
  <c r="G175" i="13"/>
  <c r="F175" i="13"/>
  <c r="H175" i="13"/>
  <c r="A173" i="14" a="1"/>
  <c r="A173" i="14" s="1"/>
  <c r="B172" i="14"/>
  <c r="C172" i="14"/>
  <c r="D172" i="14"/>
  <c r="C175" i="13"/>
  <c r="D175" i="13"/>
  <c r="A176" i="13" a="1"/>
  <c r="A176" i="13" s="1"/>
  <c r="B175" i="13"/>
  <c r="G173" i="14" l="1"/>
  <c r="H173" i="14"/>
  <c r="E173" i="14"/>
  <c r="F173" i="14"/>
  <c r="G176" i="13"/>
  <c r="E176" i="13"/>
  <c r="F176" i="13"/>
  <c r="H176" i="13"/>
  <c r="A174" i="14" a="1"/>
  <c r="A174" i="14" s="1"/>
  <c r="C173" i="14"/>
  <c r="D173" i="14"/>
  <c r="B173" i="14"/>
  <c r="C176" i="13"/>
  <c r="D176" i="13"/>
  <c r="A177" i="13" a="1"/>
  <c r="A177" i="13" s="1"/>
  <c r="B176" i="13"/>
  <c r="E174" i="14" l="1"/>
  <c r="G174" i="14"/>
  <c r="F174" i="14"/>
  <c r="H174" i="14"/>
  <c r="H177" i="13"/>
  <c r="F177" i="13"/>
  <c r="E177" i="13"/>
  <c r="G177" i="13"/>
  <c r="A175" i="14" a="1"/>
  <c r="A175" i="14" s="1"/>
  <c r="D174" i="14"/>
  <c r="B174" i="14"/>
  <c r="C174" i="14"/>
  <c r="C177" i="13"/>
  <c r="D177" i="13"/>
  <c r="A178" i="13" a="1"/>
  <c r="A178" i="13" s="1"/>
  <c r="B177" i="13"/>
  <c r="F178" i="13" l="1"/>
  <c r="H178" i="13"/>
  <c r="E178" i="13"/>
  <c r="G178" i="13"/>
  <c r="G175" i="14"/>
  <c r="F175" i="14"/>
  <c r="H175" i="14"/>
  <c r="E175" i="14"/>
  <c r="A176" i="14" a="1"/>
  <c r="A176" i="14" s="1"/>
  <c r="B175" i="14"/>
  <c r="C175" i="14"/>
  <c r="D175" i="14"/>
  <c r="C178" i="13"/>
  <c r="D178" i="13"/>
  <c r="A179" i="13" a="1"/>
  <c r="A179" i="13" s="1"/>
  <c r="B178" i="13"/>
  <c r="F179" i="13" l="1"/>
  <c r="G179" i="13"/>
  <c r="E179" i="13"/>
  <c r="H179" i="13"/>
  <c r="F176" i="14"/>
  <c r="G176" i="14"/>
  <c r="E176" i="14"/>
  <c r="H176" i="14"/>
  <c r="A177" i="14" a="1"/>
  <c r="A177" i="14" s="1"/>
  <c r="B176" i="14"/>
  <c r="C176" i="14"/>
  <c r="D176" i="14"/>
  <c r="C179" i="13"/>
  <c r="D179" i="13"/>
  <c r="A180" i="13" a="1"/>
  <c r="A180" i="13" s="1"/>
  <c r="B179" i="13"/>
  <c r="E177" i="14" l="1"/>
  <c r="F177" i="14"/>
  <c r="H177" i="14"/>
  <c r="G177" i="14"/>
  <c r="H180" i="13"/>
  <c r="E180" i="13"/>
  <c r="F180" i="13"/>
  <c r="G180" i="13"/>
  <c r="A178" i="14" a="1"/>
  <c r="A178" i="14" s="1"/>
  <c r="C177" i="14"/>
  <c r="D177" i="14"/>
  <c r="B177" i="14"/>
  <c r="C180" i="13"/>
  <c r="D180" i="13"/>
  <c r="A181" i="13" a="1"/>
  <c r="A181" i="13" s="1"/>
  <c r="B180" i="13"/>
  <c r="G178" i="14" l="1"/>
  <c r="E178" i="14"/>
  <c r="F178" i="14"/>
  <c r="H178" i="14"/>
  <c r="H181" i="13"/>
  <c r="G181" i="13"/>
  <c r="E181" i="13"/>
  <c r="F181" i="13"/>
  <c r="A179" i="14" a="1"/>
  <c r="A179" i="14" s="1"/>
  <c r="D178" i="14"/>
  <c r="B178" i="14"/>
  <c r="C178" i="14"/>
  <c r="D181" i="13"/>
  <c r="C181" i="13"/>
  <c r="A182" i="13" a="1"/>
  <c r="A182" i="13" s="1"/>
  <c r="B181" i="13"/>
  <c r="H179" i="14" l="1"/>
  <c r="E179" i="14"/>
  <c r="F179" i="14"/>
  <c r="G179" i="14"/>
  <c r="F182" i="13"/>
  <c r="G182" i="13"/>
  <c r="E182" i="13"/>
  <c r="H182" i="13"/>
  <c r="A180" i="14" a="1"/>
  <c r="A180" i="14" s="1"/>
  <c r="B179" i="14"/>
  <c r="C179" i="14"/>
  <c r="D179" i="14"/>
  <c r="C182" i="13"/>
  <c r="D182" i="13"/>
  <c r="A183" i="13" a="1"/>
  <c r="A183" i="13" s="1"/>
  <c r="B182" i="13"/>
  <c r="E180" i="14" l="1"/>
  <c r="H180" i="14"/>
  <c r="G180" i="14"/>
  <c r="F180" i="14"/>
  <c r="H183" i="13"/>
  <c r="G183" i="13"/>
  <c r="E183" i="13"/>
  <c r="F183" i="13"/>
  <c r="A181" i="14" a="1"/>
  <c r="A181" i="14" s="1"/>
  <c r="B180" i="14"/>
  <c r="C180" i="14"/>
  <c r="D180" i="14"/>
  <c r="C183" i="13"/>
  <c r="D183" i="13"/>
  <c r="A184" i="13" a="1"/>
  <c r="A184" i="13" s="1"/>
  <c r="B183" i="13"/>
  <c r="E184" i="13" l="1"/>
  <c r="G184" i="13"/>
  <c r="H184" i="13"/>
  <c r="F184" i="13"/>
  <c r="G181" i="14"/>
  <c r="H181" i="14"/>
  <c r="E181" i="14"/>
  <c r="F181" i="14"/>
  <c r="A182" i="14" a="1"/>
  <c r="A182" i="14" s="1"/>
  <c r="C181" i="14"/>
  <c r="D181" i="14"/>
  <c r="B181" i="14"/>
  <c r="C184" i="13"/>
  <c r="D184" i="13"/>
  <c r="A185" i="13" a="1"/>
  <c r="A185" i="13" s="1"/>
  <c r="B184" i="13"/>
  <c r="G182" i="14" l="1"/>
  <c r="E182" i="14"/>
  <c r="F182" i="14"/>
  <c r="H182" i="14"/>
  <c r="F185" i="13"/>
  <c r="G185" i="13"/>
  <c r="E185" i="13"/>
  <c r="H185" i="13"/>
  <c r="A183" i="14" a="1"/>
  <c r="A183" i="14" s="1"/>
  <c r="D182" i="14"/>
  <c r="B182" i="14"/>
  <c r="C182" i="14"/>
  <c r="C185" i="13"/>
  <c r="D185" i="13"/>
  <c r="A186" i="13" a="1"/>
  <c r="A186" i="13" s="1"/>
  <c r="B185" i="13"/>
  <c r="E183" i="14" l="1"/>
  <c r="G183" i="14"/>
  <c r="H183" i="14"/>
  <c r="F183" i="14"/>
  <c r="H186" i="13"/>
  <c r="E186" i="13"/>
  <c r="F186" i="13"/>
  <c r="G186" i="13"/>
  <c r="A184" i="14" a="1"/>
  <c r="A184" i="14" s="1"/>
  <c r="B183" i="14"/>
  <c r="C183" i="14"/>
  <c r="D183" i="14"/>
  <c r="C186" i="13"/>
  <c r="D186" i="13"/>
  <c r="A187" i="13" a="1"/>
  <c r="A187" i="13" s="1"/>
  <c r="B186" i="13"/>
  <c r="G184" i="14" l="1"/>
  <c r="F184" i="14"/>
  <c r="H184" i="14"/>
  <c r="E184" i="14"/>
  <c r="F187" i="13"/>
  <c r="G187" i="13"/>
  <c r="H187" i="13"/>
  <c r="E187" i="13"/>
  <c r="A185" i="14" a="1"/>
  <c r="A185" i="14" s="1"/>
  <c r="B184" i="14"/>
  <c r="C184" i="14"/>
  <c r="D184" i="14"/>
  <c r="C187" i="13"/>
  <c r="D187" i="13"/>
  <c r="A188" i="13" a="1"/>
  <c r="A188" i="13" s="1"/>
  <c r="B187" i="13"/>
  <c r="F185" i="14" l="1"/>
  <c r="H185" i="14"/>
  <c r="G185" i="14"/>
  <c r="E185" i="14"/>
  <c r="F188" i="13"/>
  <c r="E188" i="13"/>
  <c r="G188" i="13"/>
  <c r="H188" i="13"/>
  <c r="A186" i="14" a="1"/>
  <c r="A186" i="14" s="1"/>
  <c r="C185" i="14"/>
  <c r="D185" i="14"/>
  <c r="B185" i="14"/>
  <c r="C188" i="13"/>
  <c r="D188" i="13"/>
  <c r="A189" i="13" a="1"/>
  <c r="A189" i="13" s="1"/>
  <c r="B188" i="13"/>
  <c r="E186" i="14" l="1"/>
  <c r="F186" i="14"/>
  <c r="G186" i="14"/>
  <c r="H186" i="14"/>
  <c r="H189" i="13"/>
  <c r="E189" i="13"/>
  <c r="G189" i="13"/>
  <c r="F189" i="13"/>
  <c r="A187" i="14" a="1"/>
  <c r="A187" i="14" s="1"/>
  <c r="D186" i="14"/>
  <c r="B186" i="14"/>
  <c r="C186" i="14"/>
  <c r="C189" i="13"/>
  <c r="D189" i="13"/>
  <c r="A190" i="13" a="1"/>
  <c r="A190" i="13" s="1"/>
  <c r="B189" i="13"/>
  <c r="G187" i="14" l="1"/>
  <c r="E187" i="14"/>
  <c r="F187" i="14"/>
  <c r="H187" i="14"/>
  <c r="H190" i="13"/>
  <c r="F190" i="13"/>
  <c r="G190" i="13"/>
  <c r="E190" i="13"/>
  <c r="A188" i="14" a="1"/>
  <c r="A188" i="14" s="1"/>
  <c r="B187" i="14"/>
  <c r="C187" i="14"/>
  <c r="D187" i="14"/>
  <c r="C190" i="13"/>
  <c r="D190" i="13"/>
  <c r="A191" i="13" a="1"/>
  <c r="A191" i="13" s="1"/>
  <c r="B190" i="13"/>
  <c r="H188" i="14" l="1"/>
  <c r="E188" i="14"/>
  <c r="F188" i="14"/>
  <c r="G188" i="14"/>
  <c r="F191" i="13"/>
  <c r="H191" i="13"/>
  <c r="E191" i="13"/>
  <c r="G191" i="13"/>
  <c r="A189" i="14" a="1"/>
  <c r="A189" i="14" s="1"/>
  <c r="B188" i="14"/>
  <c r="C188" i="14"/>
  <c r="D188" i="14"/>
  <c r="C191" i="13"/>
  <c r="D191" i="13"/>
  <c r="A192" i="13" a="1"/>
  <c r="A192" i="13" s="1"/>
  <c r="B191" i="13"/>
  <c r="E189" i="14" l="1"/>
  <c r="H189" i="14"/>
  <c r="F189" i="14"/>
  <c r="G189" i="14"/>
  <c r="H192" i="13"/>
  <c r="G192" i="13"/>
  <c r="F192" i="13"/>
  <c r="E192" i="13"/>
  <c r="A190" i="14" a="1"/>
  <c r="A190" i="14" s="1"/>
  <c r="C189" i="14"/>
  <c r="D189" i="14"/>
  <c r="B189" i="14"/>
  <c r="C192" i="13"/>
  <c r="D192" i="13"/>
  <c r="A193" i="13" a="1"/>
  <c r="A193" i="13" s="1"/>
  <c r="B192" i="13"/>
  <c r="G190" i="14" l="1"/>
  <c r="H190" i="14"/>
  <c r="E190" i="14"/>
  <c r="F190" i="14"/>
  <c r="H193" i="13"/>
  <c r="E193" i="13"/>
  <c r="G193" i="13"/>
  <c r="F193" i="13"/>
  <c r="A191" i="14" a="1"/>
  <c r="A191" i="14" s="1"/>
  <c r="D190" i="14"/>
  <c r="B190" i="14"/>
  <c r="C190" i="14"/>
  <c r="D193" i="13"/>
  <c r="C193" i="13"/>
  <c r="A194" i="13" a="1"/>
  <c r="A194" i="13" s="1"/>
  <c r="B193" i="13"/>
  <c r="G191" i="14" l="1"/>
  <c r="H191" i="14"/>
  <c r="E191" i="14"/>
  <c r="F191" i="14"/>
  <c r="F194" i="13"/>
  <c r="G194" i="13"/>
  <c r="H194" i="13"/>
  <c r="E194" i="13"/>
  <c r="A192" i="14" a="1"/>
  <c r="A192" i="14" s="1"/>
  <c r="B191" i="14"/>
  <c r="C191" i="14"/>
  <c r="D191" i="14"/>
  <c r="C194" i="13"/>
  <c r="D194" i="13"/>
  <c r="A195" i="13" a="1"/>
  <c r="A195" i="13" s="1"/>
  <c r="B194" i="13"/>
  <c r="E192" i="14" l="1"/>
  <c r="G192" i="14"/>
  <c r="H192" i="14"/>
  <c r="F192" i="14"/>
  <c r="H195" i="13"/>
  <c r="E195" i="13"/>
  <c r="G195" i="13"/>
  <c r="F195" i="13"/>
  <c r="A193" i="14" a="1"/>
  <c r="A193" i="14" s="1"/>
  <c r="B192" i="14"/>
  <c r="C192" i="14"/>
  <c r="D192" i="14"/>
  <c r="C195" i="13"/>
  <c r="D195" i="13"/>
  <c r="A196" i="13" a="1"/>
  <c r="A196" i="13" s="1"/>
  <c r="B195" i="13"/>
  <c r="G193" i="14" l="1"/>
  <c r="F193" i="14"/>
  <c r="E193" i="14"/>
  <c r="H193" i="14"/>
  <c r="F196" i="13"/>
  <c r="H196" i="13"/>
  <c r="E196" i="13"/>
  <c r="G196" i="13"/>
  <c r="A194" i="14" a="1"/>
  <c r="A194" i="14" s="1"/>
  <c r="D193" i="14"/>
  <c r="C193" i="14"/>
  <c r="B193" i="14"/>
  <c r="C196" i="13"/>
  <c r="D196" i="13"/>
  <c r="A197" i="13" a="1"/>
  <c r="A197" i="13" s="1"/>
  <c r="B196" i="13"/>
  <c r="F194" i="14" l="1"/>
  <c r="G194" i="14"/>
  <c r="E194" i="14"/>
  <c r="H194" i="14"/>
  <c r="F197" i="13"/>
  <c r="G197" i="13"/>
  <c r="H197" i="13"/>
  <c r="E197" i="13"/>
  <c r="A195" i="14" a="1"/>
  <c r="A195" i="14" s="1"/>
  <c r="B194" i="14"/>
  <c r="D194" i="14"/>
  <c r="C194" i="14"/>
  <c r="C197" i="13"/>
  <c r="D197" i="13"/>
  <c r="A198" i="13" a="1"/>
  <c r="A198" i="13" s="1"/>
  <c r="B197" i="13"/>
  <c r="E195" i="14" l="1"/>
  <c r="F195" i="14"/>
  <c r="G195" i="14"/>
  <c r="H195" i="14"/>
  <c r="H198" i="13"/>
  <c r="E198" i="13"/>
  <c r="F198" i="13"/>
  <c r="G198" i="13"/>
  <c r="A196" i="14" a="1"/>
  <c r="A196" i="14" s="1"/>
  <c r="B195" i="14"/>
  <c r="C195" i="14"/>
  <c r="D195" i="14"/>
  <c r="C198" i="13"/>
  <c r="D198" i="13"/>
  <c r="A199" i="13" a="1"/>
  <c r="A199" i="13" s="1"/>
  <c r="B198" i="13"/>
  <c r="G196" i="14" l="1"/>
  <c r="E196" i="14"/>
  <c r="F196" i="14"/>
  <c r="H196" i="14"/>
  <c r="H199" i="13"/>
  <c r="E199" i="13"/>
  <c r="F199" i="13"/>
  <c r="G199" i="13"/>
  <c r="A197" i="14" a="1"/>
  <c r="A197" i="14" s="1"/>
  <c r="C196" i="14"/>
  <c r="D196" i="14"/>
  <c r="B196" i="14"/>
  <c r="C199" i="13"/>
  <c r="D199" i="13"/>
  <c r="A200" i="13" a="1"/>
  <c r="A200" i="13" s="1"/>
  <c r="B199" i="13"/>
  <c r="H197" i="14" l="1"/>
  <c r="E197" i="14"/>
  <c r="F197" i="14"/>
  <c r="G197" i="14"/>
  <c r="F200" i="13"/>
  <c r="G200" i="13"/>
  <c r="H200" i="13"/>
  <c r="E200" i="13"/>
  <c r="A198" i="14" a="1"/>
  <c r="A198" i="14" s="1"/>
  <c r="D197" i="14"/>
  <c r="B197" i="14"/>
  <c r="C197" i="14"/>
  <c r="C200" i="13"/>
  <c r="D200" i="13"/>
  <c r="A201" i="13" a="1"/>
  <c r="A201" i="13" s="1"/>
  <c r="B200" i="13"/>
  <c r="H201" i="13" l="1"/>
  <c r="G201" i="13"/>
  <c r="E201" i="13"/>
  <c r="F201" i="13"/>
  <c r="E198" i="14"/>
  <c r="H198" i="14"/>
  <c r="F198" i="14"/>
  <c r="G198" i="14"/>
  <c r="A199" i="14" a="1"/>
  <c r="A199" i="14" s="1"/>
  <c r="C198" i="14"/>
  <c r="B198" i="14"/>
  <c r="D198" i="14"/>
  <c r="C201" i="13"/>
  <c r="D201" i="13"/>
  <c r="A202" i="13" a="1"/>
  <c r="A202" i="13" s="1"/>
  <c r="B201" i="13"/>
  <c r="G202" i="13" l="1"/>
  <c r="F202" i="13"/>
  <c r="H202" i="13"/>
  <c r="E202" i="13"/>
  <c r="G199" i="14"/>
  <c r="H199" i="14"/>
  <c r="F199" i="14"/>
  <c r="E199" i="14"/>
  <c r="A200" i="14" a="1"/>
  <c r="A200" i="14" s="1"/>
  <c r="B199" i="14"/>
  <c r="D199" i="14"/>
  <c r="C199" i="14"/>
  <c r="C202" i="13"/>
  <c r="D202" i="13"/>
  <c r="A203" i="13" a="1"/>
  <c r="A203" i="13" s="1"/>
  <c r="B202" i="13"/>
  <c r="F203" i="13" l="1"/>
  <c r="G203" i="13"/>
  <c r="E203" i="13"/>
  <c r="H203" i="13"/>
  <c r="G200" i="14"/>
  <c r="H200" i="14"/>
  <c r="E200" i="14"/>
  <c r="F200" i="14"/>
  <c r="A201" i="14" a="1"/>
  <c r="A201" i="14" s="1"/>
  <c r="C200" i="14"/>
  <c r="B200" i="14"/>
  <c r="D200" i="14"/>
  <c r="C203" i="13"/>
  <c r="D203" i="13"/>
  <c r="A204" i="13" a="1"/>
  <c r="A204" i="13" s="1"/>
  <c r="B203" i="13"/>
  <c r="H204" i="13" l="1"/>
  <c r="G204" i="13"/>
  <c r="E204" i="13"/>
  <c r="F204" i="13"/>
  <c r="E201" i="14"/>
  <c r="G201" i="14"/>
  <c r="F201" i="14"/>
  <c r="H201" i="14"/>
  <c r="A202" i="14" a="1"/>
  <c r="A202" i="14" s="1"/>
  <c r="D201" i="14"/>
  <c r="C201" i="14"/>
  <c r="B201" i="14"/>
  <c r="C204" i="13"/>
  <c r="D204" i="13"/>
  <c r="A205" i="13" a="1"/>
  <c r="A205" i="13" s="1"/>
  <c r="B204" i="13"/>
  <c r="G202" i="14" l="1"/>
  <c r="F202" i="14"/>
  <c r="H202" i="14"/>
  <c r="E202" i="14"/>
  <c r="F205" i="13"/>
  <c r="G205" i="13"/>
  <c r="H205" i="13"/>
  <c r="E205" i="13"/>
  <c r="A203" i="14" a="1"/>
  <c r="A203" i="14" s="1"/>
  <c r="D202" i="14"/>
  <c r="B202" i="14"/>
  <c r="C202" i="14"/>
  <c r="C205" i="13"/>
  <c r="D205" i="13"/>
  <c r="A206" i="13" a="1"/>
  <c r="A206" i="13" s="1"/>
  <c r="B205" i="13"/>
  <c r="F203" i="14" l="1"/>
  <c r="G203" i="14"/>
  <c r="E203" i="14"/>
  <c r="H203" i="14"/>
  <c r="F206" i="13"/>
  <c r="H206" i="13"/>
  <c r="E206" i="13"/>
  <c r="G206" i="13"/>
  <c r="A204" i="14" a="1"/>
  <c r="A204" i="14" s="1"/>
  <c r="B203" i="14"/>
  <c r="C203" i="14"/>
  <c r="D203" i="14"/>
  <c r="C206" i="13"/>
  <c r="D206" i="13"/>
  <c r="A207" i="13" a="1"/>
  <c r="A207" i="13" s="1"/>
  <c r="B206" i="13"/>
  <c r="E204" i="14" l="1"/>
  <c r="F204" i="14"/>
  <c r="H204" i="14"/>
  <c r="G204" i="14"/>
  <c r="H207" i="13"/>
  <c r="E207" i="13"/>
  <c r="G207" i="13"/>
  <c r="F207" i="13"/>
  <c r="A205" i="14" a="1"/>
  <c r="A205" i="14" s="1"/>
  <c r="C204" i="14"/>
  <c r="D204" i="14"/>
  <c r="B204" i="14"/>
  <c r="C207" i="13"/>
  <c r="D207" i="13"/>
  <c r="A208" i="13" a="1"/>
  <c r="A208" i="13" s="1"/>
  <c r="B207" i="13"/>
  <c r="G205" i="14" l="1"/>
  <c r="E205" i="14"/>
  <c r="F205" i="14"/>
  <c r="H205" i="14"/>
  <c r="H208" i="13"/>
  <c r="E208" i="13"/>
  <c r="G208" i="13"/>
  <c r="F208" i="13"/>
  <c r="A206" i="14" a="1"/>
  <c r="A206" i="14" s="1"/>
  <c r="D205" i="14"/>
  <c r="B205" i="14"/>
  <c r="C205" i="14"/>
  <c r="C208" i="13"/>
  <c r="D208" i="13"/>
  <c r="A209" i="13" a="1"/>
  <c r="A209" i="13" s="1"/>
  <c r="B208" i="13"/>
  <c r="H206" i="14" l="1"/>
  <c r="E206" i="14"/>
  <c r="F206" i="14"/>
  <c r="G206" i="14"/>
  <c r="F209" i="13"/>
  <c r="H209" i="13"/>
  <c r="E209" i="13"/>
  <c r="G209" i="13"/>
  <c r="A207" i="14" a="1"/>
  <c r="A207" i="14" s="1"/>
  <c r="C206" i="14"/>
  <c r="D206" i="14"/>
  <c r="B206" i="14"/>
  <c r="C209" i="13"/>
  <c r="D209" i="13"/>
  <c r="A210" i="13" a="1"/>
  <c r="A210" i="13" s="1"/>
  <c r="B209" i="13"/>
  <c r="H210" i="13" l="1"/>
  <c r="G210" i="13"/>
  <c r="F210" i="13"/>
  <c r="E210" i="13"/>
  <c r="E207" i="14"/>
  <c r="H207" i="14"/>
  <c r="G207" i="14"/>
  <c r="F207" i="14"/>
  <c r="A208" i="14" a="1"/>
  <c r="A208" i="14" s="1"/>
  <c r="B207" i="14"/>
  <c r="D207" i="14"/>
  <c r="C207" i="14"/>
  <c r="C210" i="13"/>
  <c r="D210" i="13"/>
  <c r="A211" i="13" a="1"/>
  <c r="A211" i="13" s="1"/>
  <c r="B210" i="13"/>
  <c r="G208" i="14" l="1"/>
  <c r="H208" i="14"/>
  <c r="E208" i="14"/>
  <c r="F208" i="14"/>
  <c r="H211" i="13"/>
  <c r="F211" i="13"/>
  <c r="E211" i="13"/>
  <c r="G211" i="13"/>
  <c r="A209" i="14" a="1"/>
  <c r="A209" i="14" s="1"/>
  <c r="C208" i="14"/>
  <c r="B208" i="14"/>
  <c r="D208" i="14"/>
  <c r="C211" i="13"/>
  <c r="D211" i="13"/>
  <c r="A212" i="13" a="1"/>
  <c r="A212" i="13" s="1"/>
  <c r="B211" i="13"/>
  <c r="G209" i="14" l="1"/>
  <c r="E209" i="14"/>
  <c r="H209" i="14"/>
  <c r="F209" i="14"/>
  <c r="F212" i="13"/>
  <c r="G212" i="13"/>
  <c r="E212" i="13"/>
  <c r="H212" i="13"/>
  <c r="A210" i="14" a="1"/>
  <c r="A210" i="14" s="1"/>
  <c r="D209" i="14"/>
  <c r="C209" i="14"/>
  <c r="B209" i="14"/>
  <c r="C212" i="13"/>
  <c r="D212" i="13"/>
  <c r="A213" i="13" a="1"/>
  <c r="A213" i="13" s="1"/>
  <c r="B212" i="13"/>
  <c r="E210" i="14" l="1"/>
  <c r="G210" i="14"/>
  <c r="H210" i="14"/>
  <c r="F210" i="14"/>
  <c r="H213" i="13"/>
  <c r="F213" i="13"/>
  <c r="G213" i="13"/>
  <c r="E213" i="13"/>
  <c r="A211" i="14" a="1"/>
  <c r="A211" i="14" s="1"/>
  <c r="B210" i="14"/>
  <c r="D210" i="14"/>
  <c r="C210" i="14"/>
  <c r="D213" i="13"/>
  <c r="C213" i="13"/>
  <c r="A214" i="13" a="1"/>
  <c r="A214" i="13" s="1"/>
  <c r="B213" i="13"/>
  <c r="G211" i="14" l="1"/>
  <c r="F211" i="14"/>
  <c r="H211" i="14"/>
  <c r="E211" i="14"/>
  <c r="F214" i="13"/>
  <c r="E214" i="13"/>
  <c r="G214" i="13"/>
  <c r="H214" i="13"/>
  <c r="A212" i="14" a="1"/>
  <c r="A212" i="14" s="1"/>
  <c r="B211" i="14"/>
  <c r="C211" i="14"/>
  <c r="D211" i="14"/>
  <c r="C214" i="13"/>
  <c r="D214" i="13"/>
  <c r="A215" i="13" a="1"/>
  <c r="A215" i="13" s="1"/>
  <c r="B214" i="13"/>
  <c r="F212" i="14" l="1"/>
  <c r="H212" i="14"/>
  <c r="E212" i="14"/>
  <c r="G212" i="14"/>
  <c r="F215" i="13"/>
  <c r="G215" i="13"/>
  <c r="E215" i="13"/>
  <c r="H215" i="13"/>
  <c r="A213" i="14" a="1"/>
  <c r="A213" i="14" s="1"/>
  <c r="C212" i="14"/>
  <c r="D212" i="14"/>
  <c r="B212" i="14"/>
  <c r="D215" i="13"/>
  <c r="C215" i="13"/>
  <c r="A216" i="13" a="1"/>
  <c r="A216" i="13" s="1"/>
  <c r="B215" i="13"/>
  <c r="E213" i="14" l="1"/>
  <c r="F213" i="14"/>
  <c r="G213" i="14"/>
  <c r="H213" i="14"/>
  <c r="H216" i="13"/>
  <c r="E216" i="13"/>
  <c r="F216" i="13"/>
  <c r="G216" i="13"/>
  <c r="A214" i="14" a="1"/>
  <c r="A214" i="14" s="1"/>
  <c r="D213" i="14"/>
  <c r="B213" i="14"/>
  <c r="C213" i="14"/>
  <c r="C216" i="13"/>
  <c r="D216" i="13"/>
  <c r="A217" i="13" a="1"/>
  <c r="A217" i="13" s="1"/>
  <c r="B216" i="13"/>
  <c r="G214" i="14" l="1"/>
  <c r="E214" i="14"/>
  <c r="F214" i="14"/>
  <c r="H214" i="14"/>
  <c r="H217" i="13"/>
  <c r="G217" i="13"/>
  <c r="E217" i="13"/>
  <c r="F217" i="13"/>
  <c r="A215" i="14" a="1"/>
  <c r="A215" i="14" s="1"/>
  <c r="C214" i="14"/>
  <c r="B214" i="14"/>
  <c r="D214" i="14"/>
  <c r="C217" i="13"/>
  <c r="D217" i="13"/>
  <c r="A218" i="13" a="1"/>
  <c r="A218" i="13" s="1"/>
  <c r="B217" i="13"/>
  <c r="F218" i="13" l="1"/>
  <c r="G218" i="13"/>
  <c r="H218" i="13"/>
  <c r="E218" i="13"/>
  <c r="H215" i="14"/>
  <c r="E215" i="14"/>
  <c r="F215" i="14"/>
  <c r="G215" i="14"/>
  <c r="A216" i="14" a="1"/>
  <c r="A216" i="14" s="1"/>
  <c r="B215" i="14"/>
  <c r="D215" i="14"/>
  <c r="C215" i="14"/>
  <c r="C218" i="13"/>
  <c r="D218" i="13"/>
  <c r="A219" i="13" a="1"/>
  <c r="A219" i="13" s="1"/>
  <c r="B218" i="13"/>
  <c r="E216" i="14" l="1"/>
  <c r="H216" i="14"/>
  <c r="F216" i="14"/>
  <c r="G216" i="14"/>
  <c r="H219" i="13"/>
  <c r="G219" i="13"/>
  <c r="E219" i="13"/>
  <c r="F219" i="13"/>
  <c r="A217" i="14" a="1"/>
  <c r="A217" i="14" s="1"/>
  <c r="C216" i="14"/>
  <c r="B216" i="14"/>
  <c r="D216" i="14"/>
  <c r="C219" i="13"/>
  <c r="D219" i="13"/>
  <c r="A220" i="13" a="1"/>
  <c r="A220" i="13" s="1"/>
  <c r="B219" i="13"/>
  <c r="G217" i="14" l="1"/>
  <c r="H217" i="14"/>
  <c r="E217" i="14"/>
  <c r="F217" i="14"/>
  <c r="G220" i="13"/>
  <c r="E220" i="13"/>
  <c r="F220" i="13"/>
  <c r="H220" i="13"/>
  <c r="A218" i="14" a="1"/>
  <c r="A218" i="14" s="1"/>
  <c r="D217" i="14"/>
  <c r="C217" i="14"/>
  <c r="B217" i="14"/>
  <c r="C220" i="13"/>
  <c r="D220" i="13"/>
  <c r="A221" i="13" a="1"/>
  <c r="A221" i="13" s="1"/>
  <c r="B220" i="13"/>
  <c r="F221" i="13" l="1"/>
  <c r="G221" i="13"/>
  <c r="H221" i="13"/>
  <c r="E221" i="13"/>
  <c r="G218" i="14"/>
  <c r="H218" i="14"/>
  <c r="F218" i="14"/>
  <c r="E218" i="14"/>
  <c r="A219" i="14" a="1"/>
  <c r="A219" i="14" s="1"/>
  <c r="D218" i="14"/>
  <c r="B218" i="14"/>
  <c r="C218" i="14"/>
  <c r="C221" i="13"/>
  <c r="D221" i="13"/>
  <c r="A222" i="13" a="1"/>
  <c r="A222" i="13" s="1"/>
  <c r="B221" i="13"/>
  <c r="H222" i="13" l="1"/>
  <c r="G222" i="13"/>
  <c r="E222" i="13"/>
  <c r="F222" i="13"/>
  <c r="E219" i="14"/>
  <c r="G219" i="14"/>
  <c r="H219" i="14"/>
  <c r="F219" i="14"/>
  <c r="A220" i="14" a="1"/>
  <c r="A220" i="14" s="1"/>
  <c r="B219" i="14"/>
  <c r="C219" i="14"/>
  <c r="D219" i="14"/>
  <c r="C222" i="13"/>
  <c r="D222" i="13"/>
  <c r="A223" i="13" a="1"/>
  <c r="A223" i="13" s="1"/>
  <c r="B222" i="13"/>
  <c r="G220" i="14" l="1"/>
  <c r="F220" i="14"/>
  <c r="E220" i="14"/>
  <c r="H220" i="14"/>
  <c r="F223" i="13"/>
  <c r="G223" i="13"/>
  <c r="H223" i="13"/>
  <c r="E223" i="13"/>
  <c r="A221" i="14" a="1"/>
  <c r="A221" i="14" s="1"/>
  <c r="C220" i="14"/>
  <c r="D220" i="14"/>
  <c r="B220" i="14"/>
  <c r="C223" i="13"/>
  <c r="D223" i="13"/>
  <c r="A224" i="13" a="1"/>
  <c r="A224" i="13" s="1"/>
  <c r="B223" i="13"/>
  <c r="F224" i="13" l="1"/>
  <c r="H224" i="13"/>
  <c r="E224" i="13"/>
  <c r="G224" i="13"/>
  <c r="G221" i="14"/>
  <c r="E221" i="14"/>
  <c r="H221" i="14"/>
  <c r="F221" i="14"/>
  <c r="A222" i="14" a="1"/>
  <c r="A222" i="14" s="1"/>
  <c r="D221" i="14"/>
  <c r="B221" i="14"/>
  <c r="C221" i="14"/>
  <c r="C224" i="13"/>
  <c r="D224" i="13"/>
  <c r="A225" i="13" a="1"/>
  <c r="A225" i="13" s="1"/>
  <c r="B224" i="13"/>
  <c r="H225" i="13" l="1"/>
  <c r="E225" i="13"/>
  <c r="F225" i="13"/>
  <c r="G225" i="13"/>
  <c r="E222" i="14"/>
  <c r="F222" i="14"/>
  <c r="G222" i="14"/>
  <c r="H222" i="14"/>
  <c r="A223" i="14" a="1"/>
  <c r="A223" i="14" s="1"/>
  <c r="C222" i="14"/>
  <c r="D222" i="14"/>
  <c r="B222" i="14"/>
  <c r="D225" i="13"/>
  <c r="C225" i="13"/>
  <c r="A226" i="13" a="1"/>
  <c r="A226" i="13" s="1"/>
  <c r="B225" i="13"/>
  <c r="G223" i="14" l="1"/>
  <c r="H223" i="14"/>
  <c r="E223" i="14"/>
  <c r="F223" i="14"/>
  <c r="H226" i="13"/>
  <c r="F226" i="13"/>
  <c r="G226" i="13"/>
  <c r="E226" i="13"/>
  <c r="A224" i="14" a="1"/>
  <c r="A224" i="14" s="1"/>
  <c r="B223" i="14"/>
  <c r="D223" i="14"/>
  <c r="C223" i="14"/>
  <c r="C226" i="13"/>
  <c r="D226" i="13"/>
  <c r="A227" i="13" a="1"/>
  <c r="A227" i="13" s="1"/>
  <c r="B226" i="13"/>
  <c r="E224" i="14" l="1"/>
  <c r="H224" i="14"/>
  <c r="F224" i="14"/>
  <c r="G224" i="14"/>
  <c r="F227" i="13"/>
  <c r="E227" i="13"/>
  <c r="G227" i="13"/>
  <c r="H227" i="13"/>
  <c r="A225" i="14" a="1"/>
  <c r="A225" i="14" s="1"/>
  <c r="C224" i="14"/>
  <c r="B224" i="14"/>
  <c r="D224" i="14"/>
  <c r="C227" i="13"/>
  <c r="D227" i="13"/>
  <c r="A228" i="13" a="1"/>
  <c r="A228" i="13" s="1"/>
  <c r="B227" i="13"/>
  <c r="E225" i="14" l="1"/>
  <c r="H225" i="14"/>
  <c r="F225" i="14"/>
  <c r="G225" i="14"/>
  <c r="H228" i="13"/>
  <c r="G228" i="13"/>
  <c r="F228" i="13"/>
  <c r="E228" i="13"/>
  <c r="A226" i="14" a="1"/>
  <c r="A226" i="14" s="1"/>
  <c r="D225" i="14"/>
  <c r="C225" i="14"/>
  <c r="B225" i="14"/>
  <c r="C228" i="13"/>
  <c r="D228" i="13"/>
  <c r="A229" i="13" a="1"/>
  <c r="A229" i="13" s="1"/>
  <c r="B228" i="13"/>
  <c r="G226" i="14" l="1"/>
  <c r="E226" i="14"/>
  <c r="H226" i="14"/>
  <c r="F226" i="14"/>
  <c r="F229" i="13"/>
  <c r="H229" i="13"/>
  <c r="E229" i="13"/>
  <c r="G229" i="13"/>
  <c r="A227" i="14" a="1"/>
  <c r="A227" i="14" s="1"/>
  <c r="B226" i="14"/>
  <c r="D226" i="14"/>
  <c r="C226" i="14"/>
  <c r="C229" i="13"/>
  <c r="D229" i="13"/>
  <c r="A230" i="13" a="1"/>
  <c r="A230" i="13" s="1"/>
  <c r="B229" i="13"/>
  <c r="G227" i="14" l="1"/>
  <c r="F227" i="14"/>
  <c r="E227" i="14"/>
  <c r="H227" i="14"/>
  <c r="F230" i="13"/>
  <c r="G230" i="13"/>
  <c r="H230" i="13"/>
  <c r="E230" i="13"/>
  <c r="A228" i="14" a="1"/>
  <c r="A228" i="14" s="1"/>
  <c r="B227" i="14"/>
  <c r="C227" i="14"/>
  <c r="D227" i="14"/>
  <c r="C230" i="13"/>
  <c r="D230" i="13"/>
  <c r="A231" i="13" a="1"/>
  <c r="A231" i="13" s="1"/>
  <c r="B230" i="13"/>
  <c r="E228" i="14" l="1"/>
  <c r="F228" i="14"/>
  <c r="G228" i="14"/>
  <c r="H228" i="14"/>
  <c r="H231" i="13"/>
  <c r="F231" i="13"/>
  <c r="G231" i="13"/>
  <c r="E231" i="13"/>
  <c r="A229" i="14" a="1"/>
  <c r="A229" i="14" s="1"/>
  <c r="C228" i="14"/>
  <c r="D228" i="14"/>
  <c r="B228" i="14"/>
  <c r="C231" i="13"/>
  <c r="D231" i="13"/>
  <c r="A232" i="13" a="1"/>
  <c r="A232" i="13" s="1"/>
  <c r="B231" i="13"/>
  <c r="G229" i="14" l="1"/>
  <c r="F229" i="14"/>
  <c r="H229" i="14"/>
  <c r="E229" i="14"/>
  <c r="F232" i="13"/>
  <c r="H232" i="13"/>
  <c r="E232" i="13"/>
  <c r="G232" i="13"/>
  <c r="A230" i="14" a="1"/>
  <c r="A230" i="14" s="1"/>
  <c r="D229" i="14"/>
  <c r="B229" i="14"/>
  <c r="C229" i="14"/>
  <c r="C232" i="13"/>
  <c r="D232" i="13"/>
  <c r="A233" i="13" a="1"/>
  <c r="A233" i="13" s="1"/>
  <c r="B232" i="13"/>
  <c r="F230" i="14" l="1"/>
  <c r="H230" i="14"/>
  <c r="G230" i="14"/>
  <c r="E230" i="14"/>
  <c r="F233" i="13"/>
  <c r="G233" i="13"/>
  <c r="E233" i="13"/>
  <c r="H233" i="13"/>
  <c r="A231" i="14" a="1"/>
  <c r="A231" i="14" s="1"/>
  <c r="C230" i="14"/>
  <c r="B230" i="14"/>
  <c r="D230" i="14"/>
  <c r="C233" i="13"/>
  <c r="D233" i="13"/>
  <c r="A234" i="13" a="1"/>
  <c r="A234" i="13" s="1"/>
  <c r="B233" i="13"/>
  <c r="E231" i="14" l="1"/>
  <c r="F231" i="14"/>
  <c r="H231" i="14"/>
  <c r="G231" i="14"/>
  <c r="H234" i="13"/>
  <c r="E234" i="13"/>
  <c r="G234" i="13"/>
  <c r="F234" i="13"/>
  <c r="A232" i="14" a="1"/>
  <c r="A232" i="14" s="1"/>
  <c r="B231" i="14"/>
  <c r="D231" i="14"/>
  <c r="C231" i="14"/>
  <c r="C234" i="13"/>
  <c r="D234" i="13"/>
  <c r="A235" i="13" a="1"/>
  <c r="A235" i="13" s="1"/>
  <c r="B234" i="13"/>
  <c r="G232" i="14" l="1"/>
  <c r="F232" i="14"/>
  <c r="E232" i="14"/>
  <c r="H232" i="14"/>
  <c r="H235" i="13"/>
  <c r="G235" i="13"/>
  <c r="E235" i="13"/>
  <c r="F235" i="13"/>
  <c r="A233" i="14" a="1"/>
  <c r="A233" i="14" s="1"/>
  <c r="C232" i="14"/>
  <c r="B232" i="14"/>
  <c r="D232" i="14"/>
  <c r="C235" i="13"/>
  <c r="D235" i="13"/>
  <c r="A236" i="13" a="1"/>
  <c r="A236" i="13" s="1"/>
  <c r="B235" i="13"/>
  <c r="E233" i="14" l="1"/>
  <c r="H233" i="14"/>
  <c r="F233" i="14"/>
  <c r="G233" i="14"/>
  <c r="F236" i="13"/>
  <c r="G236" i="13"/>
  <c r="H236" i="13"/>
  <c r="E236" i="13"/>
  <c r="A234" i="14" a="1"/>
  <c r="A234" i="14" s="1"/>
  <c r="D233" i="14"/>
  <c r="C233" i="14"/>
  <c r="B233" i="14"/>
  <c r="C236" i="13"/>
  <c r="D236" i="13"/>
  <c r="A237" i="13" a="1"/>
  <c r="A237" i="13" s="1"/>
  <c r="B236" i="13"/>
  <c r="E234" i="14" l="1"/>
  <c r="H234" i="14"/>
  <c r="G234" i="14"/>
  <c r="F234" i="14"/>
  <c r="H237" i="13"/>
  <c r="G237" i="13"/>
  <c r="E237" i="13"/>
  <c r="F237" i="13"/>
  <c r="A235" i="14" a="1"/>
  <c r="A235" i="14" s="1"/>
  <c r="D234" i="14"/>
  <c r="B234" i="14"/>
  <c r="C234" i="14"/>
  <c r="C237" i="13"/>
  <c r="D237" i="13"/>
  <c r="A238" i="13" a="1"/>
  <c r="A238" i="13" s="1"/>
  <c r="B237" i="13"/>
  <c r="G235" i="14" l="1"/>
  <c r="E235" i="14"/>
  <c r="F235" i="14"/>
  <c r="H235" i="14"/>
  <c r="E238" i="13"/>
  <c r="F238" i="13"/>
  <c r="H238" i="13"/>
  <c r="G238" i="13"/>
  <c r="A236" i="14" a="1"/>
  <c r="A236" i="14" s="1"/>
  <c r="B235" i="14"/>
  <c r="C235" i="14"/>
  <c r="D235" i="14"/>
  <c r="C238" i="13"/>
  <c r="D238" i="13"/>
  <c r="A239" i="13" a="1"/>
  <c r="A239" i="13" s="1"/>
  <c r="B238" i="13"/>
  <c r="F239" i="13" l="1"/>
  <c r="G239" i="13"/>
  <c r="E239" i="13"/>
  <c r="H239" i="13"/>
  <c r="G236" i="14"/>
  <c r="H236" i="14"/>
  <c r="E236" i="14"/>
  <c r="F236" i="14"/>
  <c r="A237" i="14" a="1"/>
  <c r="A237" i="14" s="1"/>
  <c r="C236" i="14"/>
  <c r="D236" i="14"/>
  <c r="B236" i="14"/>
  <c r="C239" i="13"/>
  <c r="D239" i="13"/>
  <c r="A240" i="13" a="1"/>
  <c r="A240" i="13" s="1"/>
  <c r="B239" i="13"/>
  <c r="E237" i="14" l="1"/>
  <c r="H237" i="14"/>
  <c r="G237" i="14"/>
  <c r="F237" i="14"/>
  <c r="H240" i="13"/>
  <c r="E240" i="13"/>
  <c r="F240" i="13"/>
  <c r="G240" i="13"/>
  <c r="A238" i="14" a="1"/>
  <c r="A238" i="14" s="1"/>
  <c r="D237" i="14"/>
  <c r="B237" i="14"/>
  <c r="C237" i="14"/>
  <c r="C240" i="13"/>
  <c r="D240" i="13"/>
  <c r="A241" i="13" a="1"/>
  <c r="A241" i="13" s="1"/>
  <c r="B240" i="13"/>
  <c r="G238" i="14" l="1"/>
  <c r="F238" i="14"/>
  <c r="E238" i="14"/>
  <c r="H238" i="14"/>
  <c r="F241" i="13"/>
  <c r="G241" i="13"/>
  <c r="E241" i="13"/>
  <c r="H241" i="13"/>
  <c r="A239" i="14" a="1"/>
  <c r="A239" i="14" s="1"/>
  <c r="C238" i="14"/>
  <c r="D238" i="14"/>
  <c r="B238" i="14"/>
  <c r="C241" i="13"/>
  <c r="D241" i="13"/>
  <c r="A242" i="13" a="1"/>
  <c r="A242" i="13" s="1"/>
  <c r="B241" i="13"/>
  <c r="F242" i="13" l="1"/>
  <c r="E242" i="13"/>
  <c r="H242" i="13"/>
  <c r="G242" i="13"/>
  <c r="E239" i="14"/>
  <c r="F239" i="14"/>
  <c r="H239" i="14"/>
  <c r="G239" i="14"/>
  <c r="A240" i="14" a="1"/>
  <c r="A240" i="14" s="1"/>
  <c r="B239" i="14"/>
  <c r="D239" i="14"/>
  <c r="C239" i="14"/>
  <c r="C242" i="13"/>
  <c r="D242" i="13"/>
  <c r="A243" i="13" a="1"/>
  <c r="A243" i="13" s="1"/>
  <c r="B242" i="13"/>
  <c r="H243" i="13" l="1"/>
  <c r="E243" i="13"/>
  <c r="G243" i="13"/>
  <c r="F243" i="13"/>
  <c r="E240" i="14"/>
  <c r="F240" i="14"/>
  <c r="G240" i="14"/>
  <c r="H240" i="14"/>
  <c r="A241" i="14" a="1"/>
  <c r="A241" i="14" s="1"/>
  <c r="C240" i="14"/>
  <c r="B240" i="14"/>
  <c r="D240" i="14"/>
  <c r="C243" i="13"/>
  <c r="D243" i="13"/>
  <c r="A244" i="13" a="1"/>
  <c r="A244" i="13" s="1"/>
  <c r="B243" i="13"/>
  <c r="H244" i="13" l="1"/>
  <c r="F244" i="13"/>
  <c r="G244" i="13"/>
  <c r="E244" i="13"/>
  <c r="G241" i="14"/>
  <c r="E241" i="14"/>
  <c r="F241" i="14"/>
  <c r="H241" i="14"/>
  <c r="A242" i="14" a="1"/>
  <c r="A242" i="14" s="1"/>
  <c r="B241" i="14"/>
  <c r="D241" i="14"/>
  <c r="C241" i="14"/>
  <c r="C244" i="13"/>
  <c r="D244" i="13"/>
  <c r="A245" i="13" a="1"/>
  <c r="A245" i="13" s="1"/>
  <c r="B244" i="13"/>
  <c r="F245" i="13" l="1"/>
  <c r="H245" i="13"/>
  <c r="E245" i="13"/>
  <c r="G245" i="13"/>
  <c r="E242" i="14"/>
  <c r="G242" i="14"/>
  <c r="H242" i="14"/>
  <c r="F242" i="14"/>
  <c r="A243" i="14" a="1"/>
  <c r="A243" i="14" s="1"/>
  <c r="C242" i="14"/>
  <c r="D242" i="14"/>
  <c r="B242" i="14"/>
  <c r="C245" i="13"/>
  <c r="D245" i="13"/>
  <c r="A246" i="13" a="1"/>
  <c r="A246" i="13" s="1"/>
  <c r="B245" i="13"/>
  <c r="E243" i="14" l="1"/>
  <c r="H243" i="14"/>
  <c r="F243" i="14"/>
  <c r="G243" i="14"/>
  <c r="H246" i="13"/>
  <c r="G246" i="13"/>
  <c r="F246" i="13"/>
  <c r="E246" i="13"/>
  <c r="A244" i="14" a="1"/>
  <c r="A244" i="14" s="1"/>
  <c r="D243" i="14"/>
  <c r="B243" i="14"/>
  <c r="C243" i="14"/>
  <c r="C246" i="13"/>
  <c r="D246" i="13"/>
  <c r="A247" i="13" a="1"/>
  <c r="A247" i="13" s="1"/>
  <c r="B246" i="13"/>
  <c r="G244" i="14" l="1"/>
  <c r="H244" i="14"/>
  <c r="F244" i="14"/>
  <c r="E244" i="14"/>
  <c r="H247" i="13"/>
  <c r="E247" i="13"/>
  <c r="G247" i="13"/>
  <c r="F247" i="13"/>
  <c r="A245" i="14" a="1"/>
  <c r="A245" i="14" s="1"/>
  <c r="C244" i="14"/>
  <c r="B244" i="14"/>
  <c r="D244" i="14"/>
  <c r="C247" i="13"/>
  <c r="D247" i="13"/>
  <c r="A248" i="13" a="1"/>
  <c r="A248" i="13" s="1"/>
  <c r="B247" i="13"/>
  <c r="F248" i="13" l="1"/>
  <c r="G248" i="13"/>
  <c r="H248" i="13"/>
  <c r="E248" i="13"/>
  <c r="G245" i="14"/>
  <c r="F245" i="14"/>
  <c r="H245" i="14"/>
  <c r="E245" i="14"/>
  <c r="A246" i="14" a="1"/>
  <c r="A246" i="14" s="1"/>
  <c r="B245" i="14"/>
  <c r="D245" i="14"/>
  <c r="C245" i="14"/>
  <c r="C248" i="13"/>
  <c r="D248" i="13"/>
  <c r="A249" i="13" a="1"/>
  <c r="A249" i="13" s="1"/>
  <c r="B248" i="13"/>
  <c r="E246" i="14" l="1"/>
  <c r="H246" i="14"/>
  <c r="G246" i="14"/>
  <c r="F246" i="14"/>
  <c r="H249" i="13"/>
  <c r="F249" i="13"/>
  <c r="G249" i="13"/>
  <c r="E249" i="13"/>
  <c r="A247" i="14" a="1"/>
  <c r="A247" i="14" s="1"/>
  <c r="C246" i="14"/>
  <c r="D246" i="14"/>
  <c r="B246" i="14"/>
  <c r="C249" i="13"/>
  <c r="D249" i="13"/>
  <c r="A250" i="13" a="1"/>
  <c r="A250" i="13" s="1"/>
  <c r="B249" i="13"/>
  <c r="F250" i="13" l="1"/>
  <c r="H250" i="13"/>
  <c r="E250" i="13"/>
  <c r="G250" i="13"/>
  <c r="G247" i="14"/>
  <c r="F247" i="14"/>
  <c r="H247" i="14"/>
  <c r="E247" i="14"/>
  <c r="A248" i="14" a="1"/>
  <c r="A248" i="14" s="1"/>
  <c r="D247" i="14"/>
  <c r="B247" i="14"/>
  <c r="C247" i="14"/>
  <c r="C250" i="13"/>
  <c r="D250" i="13"/>
  <c r="A251" i="13" a="1"/>
  <c r="A251" i="13" s="1"/>
  <c r="B250" i="13"/>
  <c r="F251" i="13" l="1"/>
  <c r="E251" i="13"/>
  <c r="G251" i="13"/>
  <c r="H251" i="13"/>
  <c r="H248" i="14"/>
  <c r="E248" i="14"/>
  <c r="F248" i="14"/>
  <c r="G248" i="14"/>
  <c r="A249" i="14" a="1"/>
  <c r="A249" i="14" s="1"/>
  <c r="C248" i="14"/>
  <c r="B248" i="14"/>
  <c r="D248" i="14"/>
  <c r="C251" i="13"/>
  <c r="D251" i="13"/>
  <c r="A252" i="13" a="1"/>
  <c r="A252" i="13" s="1"/>
  <c r="B251" i="13"/>
  <c r="H252" i="13" l="1"/>
  <c r="E252" i="13"/>
  <c r="F252" i="13"/>
  <c r="G252" i="13"/>
  <c r="E249" i="14"/>
  <c r="F249" i="14"/>
  <c r="H249" i="14"/>
  <c r="G249" i="14"/>
  <c r="A250" i="14" a="1"/>
  <c r="A250" i="14" s="1"/>
  <c r="B249" i="14"/>
  <c r="D249" i="14"/>
  <c r="C249" i="14"/>
  <c r="C252" i="13"/>
  <c r="D252" i="13"/>
  <c r="A253" i="13" a="1"/>
  <c r="A253" i="13" s="1"/>
  <c r="B252" i="13"/>
  <c r="H253" i="13" l="1"/>
  <c r="E253" i="13"/>
  <c r="F253" i="13"/>
  <c r="G253" i="13"/>
  <c r="G250" i="14"/>
  <c r="H250" i="14"/>
  <c r="F250" i="14"/>
  <c r="E250" i="14"/>
  <c r="A251" i="14" a="1"/>
  <c r="A251" i="14" s="1"/>
  <c r="C250" i="14"/>
  <c r="D250" i="14"/>
  <c r="B250" i="14"/>
  <c r="C253" i="13"/>
  <c r="D253" i="13"/>
  <c r="A254" i="13" a="1"/>
  <c r="A254" i="13" s="1"/>
  <c r="B253" i="13"/>
  <c r="F254" i="13" l="1"/>
  <c r="G254" i="13"/>
  <c r="E254" i="13"/>
  <c r="H254" i="13"/>
  <c r="E251" i="14"/>
  <c r="H251" i="14"/>
  <c r="F251" i="14"/>
  <c r="G251" i="14"/>
  <c r="A252" i="14" a="1"/>
  <c r="A252" i="14" s="1"/>
  <c r="D251" i="14"/>
  <c r="B251" i="14"/>
  <c r="C251" i="14"/>
  <c r="C254" i="13"/>
  <c r="D254" i="13"/>
  <c r="B254" i="13"/>
  <c r="E252" i="14" l="1"/>
  <c r="H252" i="14"/>
  <c r="F252" i="14"/>
  <c r="G252" i="14"/>
  <c r="A253" i="14" a="1"/>
  <c r="A253" i="14" s="1"/>
  <c r="B252" i="14"/>
  <c r="C252" i="14"/>
  <c r="D252" i="14"/>
  <c r="G253" i="14" l="1"/>
  <c r="F253" i="14"/>
  <c r="E253" i="14"/>
  <c r="H253" i="14"/>
  <c r="A254" i="14" a="1"/>
  <c r="A254" i="14" s="1"/>
  <c r="B253" i="14"/>
  <c r="C253" i="14"/>
  <c r="D253" i="14"/>
  <c r="G254" i="14" l="1"/>
  <c r="E254" i="14"/>
  <c r="F254" i="14"/>
  <c r="H254" i="14"/>
  <c r="C254" i="14"/>
  <c r="D254" i="14"/>
  <c r="B254" i="14"/>
</calcChain>
</file>

<file path=xl/sharedStrings.xml><?xml version="1.0" encoding="utf-8"?>
<sst xmlns="http://schemas.openxmlformats.org/spreadsheetml/2006/main" count="2588" uniqueCount="767">
  <si>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</si>
  <si>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</si>
  <si>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</si>
  <si>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</si>
  <si>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</si>
  <si>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</si>
  <si>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</si>
  <si>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</si>
  <si>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</si>
  <si>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</si>
  <si>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</si>
  <si>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</si>
  <si>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</si>
  <si>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</si>
  <si>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</si>
  <si>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</si>
  <si>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</si>
  <si>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</si>
  <si>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</si>
  <si>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</si>
  <si>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</si>
  <si>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</si>
  <si>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</si>
  <si>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</si>
  <si>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</si>
  <si>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</si>
  <si>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</si>
  <si>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</si>
  <si>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</si>
  <si>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</si>
  <si>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</si>
  <si>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</si>
  <si>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</si>
  <si>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</si>
  <si>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</si>
  <si>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</si>
  <si>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</si>
  <si>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</si>
  <si>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</si>
  <si>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</si>
  <si>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</si>
  <si>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</si>
  <si>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</si>
  <si>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</si>
  <si>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</si>
  <si>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</si>
  <si>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</si>
  <si>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</si>
  <si>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</si>
  <si>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</si>
  <si>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</si>
  <si>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</si>
  <si>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</si>
  <si>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</si>
  <si>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</si>
  <si>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</si>
  <si>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</si>
  <si>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</si>
  <si>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</si>
  <si>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</si>
  <si>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</si>
  <si>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</si>
  <si>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</si>
  <si>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</si>
  <si>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</si>
  <si>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</si>
  <si>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</si>
  <si>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</si>
  <si>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</si>
  <si>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</si>
  <si>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</si>
  <si>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</si>
  <si>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</si>
  <si>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</si>
  <si>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</si>
  <si>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</si>
  <si>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</si>
  <si>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</si>
  <si>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</si>
  <si>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</si>
  <si>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</si>
  <si>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</si>
  <si>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</si>
  <si>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</si>
  <si>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</si>
  <si>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</si>
  <si>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</si>
  <si>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</si>
  <si>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</si>
  <si>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</si>
  <si>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</si>
  <si>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</si>
  <si>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</si>
  <si>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</si>
  <si>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</si>
  <si>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</si>
  <si>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</si>
  <si>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</si>
  <si>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</si>
  <si>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</si>
  <si>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</si>
  <si>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</si>
  <si>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</si>
  <si>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</si>
  <si>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</si>
  <si>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</si>
  <si>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</si>
  <si>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</si>
  <si>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</si>
  <si>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</si>
  <si>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</si>
  <si>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</si>
  <si>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</si>
  <si>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</si>
  <si>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</si>
  <si>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</si>
  <si>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</si>
  <si>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</si>
  <si>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</si>
  <si>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</si>
  <si>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</si>
  <si>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</si>
  <si>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</si>
  <si>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</si>
  <si>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</si>
  <si>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</si>
  <si>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</si>
  <si>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</si>
  <si>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</si>
  <si>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</si>
  <si>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</si>
  <si>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</si>
  <si>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</si>
  <si>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</si>
  <si>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</si>
  <si>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</si>
  <si>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</si>
  <si>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</si>
  <si>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</si>
  <si>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</si>
  <si>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</si>
  <si>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</si>
  <si>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</si>
  <si>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</si>
  <si>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</si>
  <si>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</si>
  <si>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</si>
  <si>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</si>
  <si>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</si>
  <si>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</si>
  <si>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</si>
  <si>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</si>
  <si>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</si>
  <si>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</si>
  <si>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</si>
  <si>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</si>
  <si>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</si>
  <si>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</si>
  <si>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</si>
  <si>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</si>
  <si>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</si>
  <si>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</si>
  <si>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</si>
  <si>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</si>
  <si>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</si>
  <si>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</si>
  <si>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</si>
  <si>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</si>
  <si>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</si>
  <si>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</si>
  <si>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</si>
  <si>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</si>
  <si>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</si>
  <si>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</si>
  <si>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</si>
  <si>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</si>
  <si>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</si>
  <si>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</si>
  <si>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</si>
  <si>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</si>
  <si>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</si>
  <si>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</si>
  <si>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</si>
  <si>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</si>
  <si>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</si>
  <si>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</si>
  <si>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</si>
  <si>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</si>
  <si>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</si>
  <si>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</si>
  <si>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</si>
  <si>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</si>
  <si>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</si>
  <si>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</si>
  <si>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</si>
  <si>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</si>
  <si>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</si>
  <si>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</si>
  <si>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</si>
  <si>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</si>
  <si>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</si>
  <si>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</si>
  <si>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</si>
  <si>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</si>
  <si>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</si>
  <si>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</si>
  <si>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</si>
  <si>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</si>
  <si>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</si>
  <si>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</si>
  <si>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</si>
  <si>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</si>
  <si>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</si>
  <si>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</si>
  <si>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</si>
  <si>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</si>
  <si>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</si>
  <si>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</si>
  <si>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</si>
  <si>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</si>
  <si>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</si>
  <si>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</si>
  <si>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</si>
  <si>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</si>
  <si>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</si>
  <si>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</si>
  <si>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</si>
  <si>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</si>
  <si>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</si>
  <si>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</si>
  <si>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</si>
  <si>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</si>
  <si>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</si>
  <si>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</si>
  <si>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</si>
  <si>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</si>
  <si>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</si>
  <si>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</si>
  <si>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</si>
  <si>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</si>
  <si>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</si>
  <si>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</si>
  <si>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</si>
  <si>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</si>
  <si>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</si>
  <si>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</si>
  <si>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</si>
  <si>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</si>
  <si>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</si>
  <si>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</si>
  <si>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</si>
  <si>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</si>
  <si>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</si>
  <si>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</si>
  <si>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</si>
  <si>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</si>
  <si>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</si>
  <si>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</si>
  <si>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</si>
  <si>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</si>
  <si>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</si>
  <si>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</si>
  <si>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</si>
  <si>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</si>
  <si>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</si>
  <si>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</si>
  <si>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</si>
  <si>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</si>
  <si>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</si>
  <si>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</si>
  <si>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</si>
  <si>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</si>
  <si>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</si>
  <si>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</si>
  <si>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</si>
  <si>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</si>
  <si>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</si>
  <si>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</si>
  <si>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</si>
  <si>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</si>
  <si>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</si>
  <si>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</si>
  <si>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</si>
  <si>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</si>
  <si>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</si>
  <si>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</si>
  <si>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</si>
  <si>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</si>
  <si>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</si>
  <si>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</si>
  <si>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</si>
  <si>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</si>
  <si>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</si>
  <si>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</si>
  <si>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</si>
  <si>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</si>
  <si>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</si>
  <si>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</si>
  <si>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</si>
  <si>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</si>
  <si>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</si>
  <si>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</si>
  <si>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</si>
  <si>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</si>
  <si>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</si>
  <si>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</si>
  <si>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</si>
  <si>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</si>
  <si>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</si>
  <si>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</si>
  <si>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</si>
  <si>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</si>
  <si>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</si>
  <si>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</si>
  <si>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</si>
  <si>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</si>
  <si>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</si>
  <si>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</si>
  <si>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</si>
  <si>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</si>
  <si>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</si>
  <si>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</si>
  <si>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</si>
  <si>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</si>
  <si>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</si>
  <si>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</si>
  <si>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</si>
  <si>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</si>
  <si>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</si>
  <si>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</si>
  <si>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</si>
  <si>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</si>
  <si>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</si>
  <si>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</si>
  <si>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</si>
  <si>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</si>
  <si>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</si>
  <si>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</si>
  <si>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</si>
  <si>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</si>
  <si>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</si>
  <si>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</si>
  <si>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</si>
  <si>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</si>
  <si>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</si>
  <si>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</si>
  <si>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</si>
  <si>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</si>
  <si>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</si>
  <si>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</si>
  <si>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</si>
  <si>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</si>
  <si>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</si>
  <si>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</si>
  <si>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</si>
  <si>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</si>
  <si>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</si>
  <si>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</si>
  <si>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</si>
  <si>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</si>
  <si>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</si>
  <si>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</si>
  <si>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</si>
  <si>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</si>
  <si>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</si>
  <si>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</si>
  <si>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</si>
  <si>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</si>
  <si>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</si>
  <si>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</si>
  <si>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</si>
  <si>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</si>
  <si>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</si>
  <si>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</si>
  <si>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</si>
  <si>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</si>
  <si>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</si>
  <si>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</si>
  <si>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</si>
  <si>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</si>
  <si>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</si>
  <si>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</si>
  <si>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</si>
  <si>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</si>
  <si>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</si>
  <si>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</si>
  <si>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</si>
  <si>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</si>
  <si>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</si>
  <si>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</si>
  <si>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</si>
  <si>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</si>
  <si>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</si>
  <si>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</si>
  <si>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</si>
  <si>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</si>
  <si>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</si>
  <si>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</si>
  <si>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</si>
  <si>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</si>
  <si>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</si>
  <si>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</si>
  <si>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</si>
  <si>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</si>
  <si>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</si>
  <si>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</si>
  <si>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</si>
  <si>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</si>
  <si>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</si>
  <si>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</si>
  <si>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</si>
  <si>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</si>
  <si>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</si>
  <si>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</si>
  <si>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</si>
  <si>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</si>
  <si>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</si>
  <si>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</si>
  <si>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</si>
  <si>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</si>
  <si>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</si>
  <si>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</si>
  <si>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</si>
  <si>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</si>
  <si>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</si>
  <si>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</si>
  <si>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</si>
  <si>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</si>
  <si>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</si>
  <si>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</si>
  <si>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</si>
  <si>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</si>
  <si>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</si>
  <si>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</si>
  <si>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</si>
  <si>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</si>
  <si>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</si>
  <si>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</si>
  <si>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</si>
  <si>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</si>
  <si>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</si>
  <si>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</si>
  <si>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</si>
  <si>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</si>
  <si>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</si>
  <si>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</si>
  <si>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</si>
  <si>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</si>
  <si>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</si>
  <si>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</si>
  <si>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</si>
  <si>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</si>
  <si>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</si>
  <si>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</si>
  <si>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</si>
  <si>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</si>
  <si>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</si>
  <si>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</si>
  <si>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</si>
  <si>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</si>
  <si>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</si>
  <si>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</si>
  <si>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</si>
  <si>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</si>
  <si>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</si>
  <si>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</si>
  <si>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</si>
  <si>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</si>
  <si>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</si>
  <si>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</si>
  <si>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</si>
  <si>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</si>
  <si>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</si>
  <si>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</si>
  <si>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</si>
  <si>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</si>
  <si>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</si>
  <si>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</si>
  <si>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</si>
  <si>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</si>
  <si>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</si>
  <si>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</si>
  <si>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</si>
  <si>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</si>
  <si>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</si>
  <si>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</si>
  <si>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</si>
  <si>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</si>
  <si>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</si>
  <si>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</si>
  <si>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</si>
  <si>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</si>
  <si>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</si>
  <si>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</si>
  <si>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</si>
  <si>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</si>
  <si>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</si>
  <si>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</si>
  <si>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</si>
  <si>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</si>
  <si>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</si>
  <si>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</si>
  <si>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</si>
  <si>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</si>
  <si>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</si>
  <si>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</si>
  <si>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</si>
  <si>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</si>
  <si>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</si>
  <si>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</si>
  <si>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</si>
  <si>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</si>
  <si>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</si>
  <si>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</si>
  <si>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</si>
  <si>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</si>
  <si>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</si>
  <si>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</si>
  <si>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</si>
  <si>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</si>
  <si>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</si>
  <si>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</si>
  <si>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</si>
  <si>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</si>
  <si>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</si>
  <si>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</si>
  <si>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</si>
  <si>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</si>
  <si>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</si>
  <si>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</si>
  <si>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</si>
  <si>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</si>
  <si>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</si>
  <si>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</si>
  <si>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</si>
  <si>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</si>
  <si>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</si>
  <si>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</si>
  <si>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</si>
  <si>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</si>
  <si>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</si>
  <si>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</si>
  <si>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</si>
  <si>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</si>
  <si>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</si>
  <si>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</si>
  <si>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</si>
  <si>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</si>
  <si>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</si>
  <si>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</si>
  <si>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</si>
  <si>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</si>
  <si>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</si>
  <si>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</si>
  <si>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</si>
  <si>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</si>
  <si>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</si>
  <si>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</si>
  <si>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</si>
  <si>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</si>
  <si>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</si>
  <si>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</si>
  <si>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</si>
  <si>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</si>
  <si>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</si>
  <si>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</si>
  <si>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</si>
  <si>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</si>
  <si>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</si>
  <si>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</si>
  <si>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</si>
  <si>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</si>
  <si>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</si>
  <si>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</si>
  <si>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</si>
  <si>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</si>
  <si>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</si>
  <si>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</si>
  <si>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</si>
  <si>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</si>
  <si>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</si>
  <si>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</si>
  <si>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</si>
  <si>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</si>
  <si>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</si>
  <si>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</si>
  <si>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</si>
  <si>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</si>
  <si>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</si>
  <si>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</si>
  <si>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</si>
  <si>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</si>
  <si>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</si>
  <si>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</si>
  <si>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</si>
  <si>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</si>
  <si>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</si>
  <si>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</si>
  <si>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</si>
  <si>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</si>
  <si>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</si>
  <si>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</si>
  <si>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</si>
  <si>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</si>
  <si>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</si>
  <si>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</si>
  <si>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</si>
  <si>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</si>
  <si>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</si>
  <si>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</si>
  <si>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</si>
  <si>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</si>
  <si>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</si>
  <si>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</si>
  <si>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</si>
  <si>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</si>
  <si>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</si>
  <si>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</si>
  <si>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</si>
  <si>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</si>
  <si>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</si>
  <si>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</si>
  <si>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</si>
  <si>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</si>
  <si>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</si>
  <si>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</si>
  <si>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</si>
  <si>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</si>
  <si>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</si>
  <si>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</si>
  <si>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</si>
  <si>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</si>
  <si>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</si>
  <si>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</si>
  <si>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</si>
  <si>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</si>
  <si>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</si>
  <si>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</si>
  <si>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</si>
  <si>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</si>
  <si>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</si>
  <si>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</si>
  <si>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</si>
  <si>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</si>
  <si>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</si>
  <si>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</si>
  <si>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</si>
  <si>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</si>
  <si>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</si>
  <si>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</si>
  <si>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</si>
  <si>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</si>
  <si>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</si>
  <si>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</si>
  <si>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</si>
  <si>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</si>
  <si>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</si>
  <si>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</si>
  <si>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</si>
  <si>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</si>
  <si>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</si>
  <si>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</si>
  <si>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</si>
  <si>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</si>
  <si>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</si>
  <si>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</si>
  <si>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</si>
  <si>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</si>
  <si>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</si>
  <si>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</si>
  <si>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</si>
  <si>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</si>
  <si>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</si>
  <si>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</si>
  <si>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</si>
  <si>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</si>
  <si>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2023/24</t>
  </si>
  <si>
    <t>1 April 2023</t>
  </si>
  <si>
    <t>16:00 to 19:00</t>
  </si>
  <si>
    <t>09:00 to 16:00
19:00 to 20:30</t>
  </si>
  <si>
    <t>00.00 - 09.00
20.30 - 24.00</t>
  </si>
  <si>
    <t>00.00 - 16.00
19.00 - 24.00</t>
  </si>
  <si>
    <t>Monday to Friday 
(Including Bank Holidays)
March to October Inclusive</t>
  </si>
  <si>
    <t>09.00 - 20.30</t>
  </si>
  <si>
    <t>09:00 - 16.00
19.00 - 20.30</t>
  </si>
  <si>
    <t>16:00 - 19:00</t>
  </si>
  <si>
    <t>0, 1, 2 or 5-8</t>
  </si>
  <si>
    <t>0, 3, 4 or 5-8</t>
  </si>
  <si>
    <t>0</t>
  </si>
  <si>
    <t>0 or 8</t>
  </si>
  <si>
    <t>Winter Peak</t>
  </si>
  <si>
    <t>Winter Daytime</t>
  </si>
  <si>
    <t>Night</t>
  </si>
  <si>
    <t>Other</t>
  </si>
  <si>
    <t>00:00 - 07:00</t>
  </si>
  <si>
    <t>07:00 - 00:00</t>
  </si>
  <si>
    <t>16:00 – 19:00</t>
  </si>
  <si>
    <t>Monday to Friday 
March to October</t>
  </si>
  <si>
    <t>Monday to Friday 
November to February</t>
  </si>
  <si>
    <t>07:00 – 16:00
19:00 – 00:00</t>
  </si>
  <si>
    <t>132/33kV</t>
  </si>
  <si>
    <t xml:space="preserve">Contains the underlying nodal costs used to calculate the current EDCM charges. </t>
  </si>
  <si>
    <t>v2 Final, with LLFs and new sites</t>
  </si>
  <si>
    <t>Fulcrum Electricity Assets Ltd - GSP_G</t>
  </si>
  <si>
    <t>G01, G02</t>
  </si>
  <si>
    <t>G21, G22</t>
  </si>
  <si>
    <t>G31, G32</t>
  </si>
  <si>
    <t>1G1, 1G2</t>
  </si>
  <si>
    <t>2G1, 2G2</t>
  </si>
  <si>
    <t>3G1, 3G2</t>
  </si>
  <si>
    <t>4G1, 4G2</t>
  </si>
  <si>
    <t>G1, G2</t>
  </si>
  <si>
    <t>5G1, 5G2</t>
  </si>
  <si>
    <t>6G1, 6G2</t>
  </si>
  <si>
    <t>7G1, 7G2</t>
  </si>
  <si>
    <t>8G1, 8G2</t>
  </si>
  <si>
    <t>9G1, 9G2</t>
  </si>
  <si>
    <t>2G</t>
  </si>
  <si>
    <t>12G</t>
  </si>
  <si>
    <t>22G</t>
  </si>
  <si>
    <t>32G</t>
  </si>
  <si>
    <t>42G</t>
  </si>
  <si>
    <t>52G</t>
  </si>
  <si>
    <t>62G</t>
  </si>
  <si>
    <t>72G</t>
  </si>
  <si>
    <t>82G</t>
  </si>
  <si>
    <t>92G</t>
  </si>
  <si>
    <t>G15, G48</t>
  </si>
  <si>
    <t>G41, G42</t>
  </si>
  <si>
    <t>G62</t>
  </si>
  <si>
    <t>G71, G72</t>
  </si>
  <si>
    <t>G91, G92</t>
  </si>
  <si>
    <t>G01</t>
  </si>
  <si>
    <t>G21</t>
  </si>
  <si>
    <t>G31</t>
  </si>
  <si>
    <t>1G1</t>
  </si>
  <si>
    <t>2G1</t>
  </si>
  <si>
    <t>3G1</t>
  </si>
  <si>
    <t>4G1</t>
  </si>
  <si>
    <t>G1</t>
  </si>
  <si>
    <t>5G1</t>
  </si>
  <si>
    <t>6G1</t>
  </si>
  <si>
    <t>7G1</t>
  </si>
  <si>
    <t>8G1</t>
  </si>
  <si>
    <t>9G1</t>
  </si>
  <si>
    <t>G15</t>
  </si>
  <si>
    <t>G41</t>
  </si>
  <si>
    <t>G71</t>
  </si>
  <si>
    <t>G02</t>
  </si>
  <si>
    <t>G22</t>
  </si>
  <si>
    <t>G32</t>
  </si>
  <si>
    <t>1G2</t>
  </si>
  <si>
    <t>2G2</t>
  </si>
  <si>
    <t>3G2</t>
  </si>
  <si>
    <t>4G2</t>
  </si>
  <si>
    <t>G2</t>
  </si>
  <si>
    <t>5G2</t>
  </si>
  <si>
    <t>6G2</t>
  </si>
  <si>
    <t>7G2</t>
  </si>
  <si>
    <t>8G2</t>
  </si>
  <si>
    <t>9G2</t>
  </si>
  <si>
    <t>G48</t>
  </si>
  <si>
    <t>G42</t>
  </si>
  <si>
    <t>G72</t>
  </si>
  <si>
    <t>G01, G21, G31, 1G1, 2G1, 3G1, 4G1, G1, 5G1, 6G1, 7G1, 8G1 9G1, G15, G41,  G71</t>
  </si>
  <si>
    <t>G02, G22, G32, 1G2, 2G2, 3G2, 4G2, G2, 5G2, 6G2, 7G2, 8G2, 9G2, 2G, 12G, 22G, 32G, 42G, G48, G42, G62, G72</t>
  </si>
  <si>
    <t>52G, 62G, 72G, 82G, 92G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</si>
</sst>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
  </numFmts>
  <fonts count="33"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6"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21">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6" fillId="0" borderId="0" xfId="0" applyFont="1" applyBorder="1" applyAlignment="1">
      <alignment wrapText="1"/>
    </xf>
    <xf numFmtId="0" fontId="7" fillId="0" borderId="0" xfId="0" applyFont="1" applyBorder="1" applyAlignment="1">
      <alignment vertical="top" wrapText="1"/>
    </xf>
    <xf numFmtId="0" fontId="0" fillId="0" borderId="0" xfId="0" applyBorder="1"/>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ont="1" applyFill="1" applyAlignment="1" applyProtection="1">
      <alignment vertical="center"/>
    </xf>
    <xf numFmtId="0" fontId="6" fillId="2" borderId="8" xfId="6" quotePrefix="1" applyFont="1" applyFill="1" applyBorder="1" applyAlignment="1">
      <alignment vertical="center" wrapText="1"/>
    </xf>
    <xf numFmtId="0" fontId="6" fillId="2" borderId="0" xfId="6" applyFont="1"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ont="1" applyFill="1" applyBorder="1" applyAlignment="1" applyProtection="1">
      <alignment horizontal="left" vertical="center" wrapText="1"/>
      <protection locked="0"/>
    </xf>
    <xf numFmtId="0" fontId="6" fillId="9" borderId="1" xfId="6" applyNumberFormat="1" applyFont="1" applyFill="1" applyBorder="1" applyAlignment="1" applyProtection="1">
      <alignment horizontal="left" vertical="center" wrapText="1"/>
      <protection locked="0"/>
    </xf>
    <xf numFmtId="0" fontId="6" fillId="2" borderId="0" xfId="6" applyFont="1" applyFill="1" applyAlignment="1">
      <alignment horizontal="center" vertical="center"/>
    </xf>
    <xf numFmtId="166" fontId="6" fillId="2" borderId="0" xfId="6" applyNumberFormat="1" applyFont="1" applyFill="1" applyAlignment="1">
      <alignment horizontal="center" vertical="center"/>
    </xf>
    <xf numFmtId="0" fontId="6" fillId="2" borderId="0" xfId="6" applyFont="1"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ont="1" applyFill="1" applyAlignment="1" applyProtection="1">
      <alignment horizontal="left" vertical="center" wrapText="1"/>
      <protection locked="0"/>
    </xf>
    <xf numFmtId="49" fontId="11" fillId="6" borderId="0" xfId="1" applyNumberFormat="1" applyFont="1" applyFill="1" applyAlignment="1" applyProtection="1">
      <alignment vertical="center" wrapText="1"/>
      <protection locked="0"/>
    </xf>
    <xf numFmtId="49" fontId="19" fillId="0" borderId="0" xfId="4" applyNumberFormat="1" applyFont="1" applyBorder="1" applyAlignment="1" applyProtection="1">
      <alignment vertical="center"/>
      <protection locked="0"/>
    </xf>
    <xf numFmtId="0" fontId="6" fillId="0" borderId="0" xfId="0" applyFont="1" applyBorder="1" applyProtection="1">
      <protection locked="0"/>
    </xf>
    <xf numFmtId="49" fontId="11" fillId="6" borderId="0" xfId="1" applyNumberFormat="1" applyFont="1" applyFill="1" applyBorder="1" applyAlignment="1" applyProtection="1">
      <alignment vertical="center" wrapText="1"/>
      <protection locked="0"/>
    </xf>
    <xf numFmtId="49" fontId="11" fillId="0" borderId="0" xfId="5" applyNumberFormat="1" applyFont="1" applyBorder="1" applyAlignment="1" applyProtection="1">
      <alignment vertical="center"/>
      <protection locked="0"/>
    </xf>
    <xf numFmtId="49" fontId="11" fillId="0" borderId="0" xfId="5"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8" fillId="17" borderId="0" xfId="6" applyFont="1" applyFill="1" applyBorder="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ont="1" applyFill="1" applyAlignment="1" applyProtection="1">
      <alignment vertical="center"/>
      <protection hidden="1"/>
    </xf>
    <xf numFmtId="175" fontId="6" fillId="9" borderId="1" xfId="6" applyNumberFormat="1" applyFont="1" applyFill="1" applyBorder="1" applyAlignment="1">
      <alignment horizontal="center" vertical="center" wrapText="1"/>
    </xf>
    <xf numFmtId="0" fontId="6" fillId="9" borderId="1" xfId="6" applyNumberFormat="1" applyFont="1" applyFill="1" applyBorder="1" applyAlignment="1" applyProtection="1">
      <alignment horizontal="left" vertical="center" wrapText="1"/>
    </xf>
    <xf numFmtId="1" fontId="6" fillId="9" borderId="1" xfId="6" applyNumberFormat="1" applyFont="1" applyFill="1" applyBorder="1" applyAlignment="1" applyProtection="1">
      <alignment horizontal="left" vertical="center" wrapText="1"/>
    </xf>
    <xf numFmtId="172" fontId="4" fillId="23" borderId="1" xfId="6" applyNumberFormat="1" applyFont="1" applyFill="1" applyBorder="1" applyAlignment="1" applyProtection="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pplyProtection="1">
      <alignment horizontal="center" vertical="center"/>
    </xf>
    <xf numFmtId="165" fontId="4" fillId="12" borderId="1" xfId="6" applyNumberFormat="1" applyFont="1" applyFill="1" applyBorder="1" applyAlignment="1" applyProtection="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pplyProtection="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0" fontId="7" fillId="7" borderId="1" xfId="0" applyFont="1" applyFill="1" applyBorder="1" applyAlignment="1">
      <alignment horizontal="center" vertical="center" wrapText="1"/>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6" fillId="4" borderId="1" xfId="0" applyFont="1" applyFill="1" applyBorder="1" applyAlignment="1">
      <alignment horizontal="center" vertical="center" wrapText="1"/>
    </xf>
    <xf numFmtId="49" fontId="11" fillId="6" borderId="0" xfId="1" applyNumberFormat="1" applyFont="1" applyFill="1" applyAlignment="1" applyProtection="1">
      <alignment horizontal="center" vertical="center" wrapText="1"/>
      <protection locked="0"/>
    </xf>
    <xf numFmtId="49" fontId="11" fillId="6" borderId="0" xfId="1" quotePrefix="1" applyNumberFormat="1" applyFon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26" fillId="35" borderId="5" xfId="1" applyNumberFormat="1" applyFont="1" applyFill="1" applyBorder="1" applyAlignment="1">
      <alignment horizontal="center" vertical="center" wrapText="1"/>
    </xf>
    <xf numFmtId="0" fontId="26" fillId="35" borderId="0" xfId="1" applyNumberFormat="1" applyFont="1" applyFill="1" applyBorder="1" applyAlignment="1">
      <alignment horizontal="center" vertical="center" wrapText="1"/>
    </xf>
    <xf numFmtId="0" fontId="0" fillId="0" borderId="0" xfId="0" applyFill="1"/>
    <xf numFmtId="0" fontId="14" fillId="0" borderId="0" xfId="3" applyFont="1" applyFill="1" applyBorder="1" applyAlignment="1" applyProtection="1">
      <alignment vertical="center"/>
    </xf>
    <xf numFmtId="49" fontId="19" fillId="0" borderId="0" xfId="4" quotePrefix="1" applyNumberFormat="1" applyFont="1" applyBorder="1" applyAlignment="1" applyProtection="1">
      <alignment horizontal="left" vertical="center"/>
      <protection locked="0"/>
    </xf>
    <xf numFmtId="164" fontId="21" fillId="10" borderId="1" xfId="0" applyNumberFormat="1" applyFont="1" applyFill="1" applyBorder="1" applyAlignment="1" applyProtection="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ont="1"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7" borderId="0" xfId="6" applyFill="1" applyAlignment="1">
      <alignment horizontal="left"/>
    </xf>
    <xf numFmtId="14" fontId="6" fillId="0" borderId="0" xfId="6" applyNumberFormat="1"/>
    <xf numFmtId="0" fontId="6" fillId="0" borderId="0" xfId="6" quotePrefix="1" applyAlignment="1">
      <alignment horizontal="left"/>
    </xf>
    <xf numFmtId="0" fontId="6" fillId="0" borderId="0" xfId="6" quotePrefix="1" applyFont="1" applyAlignment="1">
      <alignment horizontal="left"/>
    </xf>
    <xf numFmtId="0" fontId="6" fillId="0" borderId="0" xfId="6" applyFont="1"/>
    <xf numFmtId="0" fontId="13" fillId="0" borderId="0" xfId="3" applyFill="1" applyAlignment="1" applyProtection="1">
      <alignment horizontal="left" vertical="center"/>
    </xf>
    <xf numFmtId="0" fontId="6" fillId="37" borderId="0" xfId="6" applyFill="1" applyAlignment="1">
      <alignment horizontal="left" vertical="center"/>
    </xf>
    <xf numFmtId="179" fontId="6" fillId="37" borderId="0" xfId="6" applyNumberFormat="1" applyFill="1" applyAlignment="1">
      <alignment horizontal="left"/>
    </xf>
    <xf numFmtId="0" fontId="21" fillId="17" borderId="1" xfId="0" applyNumberFormat="1" applyFont="1" applyFill="1" applyBorder="1" applyAlignment="1" applyProtection="1">
      <alignment horizontal="center" vertical="center" wrapText="1"/>
      <protection locked="0"/>
    </xf>
    <xf numFmtId="0" fontId="7" fillId="11" borderId="1" xfId="0" applyFont="1" applyFill="1" applyBorder="1" applyAlignment="1" applyProtection="1">
      <alignment vertical="center" wrapText="1"/>
    </xf>
    <xf numFmtId="0" fontId="32" fillId="0" borderId="1" xfId="16" applyFont="1" applyFill="1" applyBorder="1" applyAlignment="1" applyProtection="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vertical="center" wrapText="1"/>
    </xf>
    <xf numFmtId="0" fontId="7" fillId="7" borderId="1" xfId="0" quotePrefix="1"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2" fontId="21" fillId="3" borderId="1" xfId="0" applyNumberFormat="1" applyFont="1" applyFill="1" applyBorder="1" applyAlignment="1" applyProtection="1">
      <alignment horizontal="center" vertical="center"/>
    </xf>
    <xf numFmtId="2" fontId="21" fillId="10" borderId="1" xfId="0" applyNumberFormat="1" applyFont="1" applyFill="1" applyBorder="1" applyAlignment="1" applyProtection="1">
      <alignment horizontal="center" vertical="center"/>
    </xf>
    <xf numFmtId="0" fontId="21" fillId="0" borderId="1" xfId="0" applyFont="1" applyBorder="1" applyAlignment="1" applyProtection="1">
      <alignment horizontal="center" vertical="center" wrapText="1"/>
    </xf>
    <xf numFmtId="0" fontId="6" fillId="2" borderId="0" xfId="6" quotePrefix="1" applyFont="1" applyFill="1" applyBorder="1" applyAlignment="1">
      <alignment horizontal="center" vertical="center" wrapText="1"/>
    </xf>
    <xf numFmtId="0" fontId="17" fillId="17" borderId="0" xfId="1" applyNumberFormat="1" applyFont="1" applyFill="1" applyBorder="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Fill="1" applyBorder="1" applyAlignment="1" applyProtection="1">
      <alignment horizontal="center" vertical="center" wrapText="1"/>
      <protection locked="0"/>
    </xf>
    <xf numFmtId="3" fontId="21"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0" fillId="0" borderId="0" xfId="0" applyAlignment="1"/>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NumberFormat="1" applyFont="1" applyFill="1" applyBorder="1" applyAlignment="1" applyProtection="1">
      <alignment horizontal="center" vertical="center"/>
      <protection locked="0"/>
    </xf>
    <xf numFmtId="49" fontId="21" fillId="0" borderId="1" xfId="0" quotePrefix="1" applyNumberFormat="1" applyFont="1" applyFill="1" applyBorder="1" applyAlignment="1" applyProtection="1">
      <alignment horizontal="center" vertical="center" wrapText="1"/>
      <protection locked="0"/>
    </xf>
    <xf numFmtId="0" fontId="7" fillId="7" borderId="1" xfId="0" applyFont="1" applyFill="1" applyBorder="1" applyAlignment="1">
      <alignment horizontal="center" vertical="center" wrapText="1"/>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22"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9" borderId="1" xfId="0" quotePrefix="1" applyNumberFormat="1" applyFont="1" applyFill="1" applyBorder="1" applyAlignment="1" applyProtection="1">
      <alignment horizontal="left" vertical="center" wrapText="1"/>
      <protection locked="0"/>
    </xf>
    <xf numFmtId="181" fontId="15" fillId="8" borderId="1" xfId="0" applyNumberFormat="1" applyFont="1" applyFill="1" applyBorder="1" applyAlignment="1" applyProtection="1">
      <alignment horizontal="center" vertical="center"/>
      <protection locked="0"/>
    </xf>
    <xf numFmtId="2" fontId="0" fillId="2" borderId="1" xfId="0" applyNumberFormat="1" applyFill="1" applyBorder="1" applyAlignment="1">
      <alignment horizontal="center" vertical="center"/>
    </xf>
    <xf numFmtId="1" fontId="6" fillId="9" borderId="1" xfId="0" quotePrefix="1" applyNumberFormat="1" applyFont="1" applyFill="1" applyBorder="1" applyAlignment="1" applyProtection="1">
      <alignment horizontal="left" vertical="center" wrapText="1"/>
      <protection locked="0"/>
    </xf>
    <xf numFmtId="3" fontId="21" fillId="8" borderId="1" xfId="0" quotePrefix="1" applyNumberFormat="1" applyFont="1" applyFill="1" applyBorder="1" applyAlignment="1" applyProtection="1">
      <alignment horizontal="center" vertical="center" wrapText="1"/>
      <protection locked="0"/>
    </xf>
    <xf numFmtId="165" fontId="0" fillId="0" borderId="1" xfId="0" applyNumberFormat="1" applyBorder="1" applyAlignment="1">
      <alignment vertical="center"/>
    </xf>
    <xf numFmtId="0" fontId="0" fillId="0" borderId="1" xfId="0" applyBorder="1" applyAlignment="1">
      <alignment horizontal="right" vertical="center"/>
    </xf>
    <xf numFmtId="170" fontId="18" fillId="15" borderId="1" xfId="0" applyNumberFormat="1" applyFont="1" applyFill="1" applyBorder="1" applyAlignment="1" applyProtection="1">
      <alignment horizontal="center" vertical="center"/>
      <protection locked="0"/>
    </xf>
    <xf numFmtId="49" fontId="0" fillId="9" borderId="1" xfId="0" applyNumberFormat="1" applyFill="1" applyBorder="1" applyAlignment="1" applyProtection="1">
      <alignment horizontal="center" vertical="center" wrapText="1"/>
      <protection locked="0"/>
    </xf>
    <xf numFmtId="49" fontId="6" fillId="38" borderId="1" xfId="0" quotePrefix="1" applyNumberFormat="1" applyFont="1" applyFill="1" applyBorder="1" applyAlignment="1" applyProtection="1">
      <alignment horizontal="left" vertical="center" wrapText="1"/>
      <protection locked="0"/>
    </xf>
    <xf numFmtId="0" fontId="6" fillId="38" borderId="1" xfId="0" quotePrefix="1" applyNumberFormat="1" applyFont="1" applyFill="1" applyBorder="1" applyAlignment="1" applyProtection="1">
      <alignment horizontal="left" vertical="center" wrapText="1"/>
      <protection locked="0"/>
    </xf>
    <xf numFmtId="175" fontId="6" fillId="38" borderId="1" xfId="6" applyNumberFormat="1" applyFont="1" applyFill="1" applyBorder="1" applyAlignment="1">
      <alignment horizontal="center" vertical="center" wrapText="1"/>
    </xf>
    <xf numFmtId="0" fontId="6" fillId="38" borderId="1" xfId="6" applyNumberFormat="1" applyFont="1" applyFill="1" applyBorder="1" applyAlignment="1" applyProtection="1">
      <alignment horizontal="left" vertical="center" wrapText="1"/>
      <protection locked="0"/>
    </xf>
    <xf numFmtId="172" fontId="4" fillId="38" borderId="1" xfId="6" applyNumberFormat="1" applyFont="1" applyFill="1" applyBorder="1" applyAlignment="1" applyProtection="1">
      <alignment horizontal="center" vertical="center"/>
      <protection locked="0"/>
    </xf>
    <xf numFmtId="164" fontId="4" fillId="38" borderId="1" xfId="6" applyNumberFormat="1" applyFont="1" applyFill="1" applyBorder="1" applyAlignment="1" applyProtection="1">
      <alignment horizontal="center" vertical="center"/>
      <protection locked="0"/>
    </xf>
    <xf numFmtId="172" fontId="4" fillId="38" borderId="1" xfId="6" applyNumberFormat="1" applyFont="1" applyFill="1" applyBorder="1" applyAlignment="1" applyProtection="1">
      <alignment horizontal="left" vertical="center"/>
      <protection locked="0"/>
    </xf>
    <xf numFmtId="49" fontId="6" fillId="9" borderId="1" xfId="0" applyNumberFormat="1" applyFont="1" applyFill="1" applyBorder="1" applyAlignment="1" applyProtection="1">
      <alignment horizontal="center" vertical="center" wrapText="1"/>
      <protection locked="0"/>
    </xf>
    <xf numFmtId="0" fontId="6" fillId="0" borderId="0" xfId="0" applyFont="1" applyBorder="1" applyAlignment="1">
      <alignment vertical="center" wrapText="1"/>
    </xf>
    <xf numFmtId="165" fontId="0" fillId="0" borderId="0" xfId="0" applyNumberFormat="1" applyBorder="1" applyAlignment="1">
      <alignment vertical="center"/>
    </xf>
    <xf numFmtId="49" fontId="0" fillId="0" borderId="1" xfId="0" applyNumberFormat="1" applyBorder="1" applyAlignment="1">
      <alignment horizontal="right" vertical="center"/>
    </xf>
    <xf numFmtId="49" fontId="0" fillId="0" borderId="0" xfId="0" applyNumberFormat="1" applyBorder="1" applyAlignment="1">
      <alignment horizontal="right" vertical="center"/>
    </xf>
    <xf numFmtId="0" fontId="6" fillId="2" borderId="0" xfId="6" quotePrefix="1" applyFont="1" applyFill="1" applyBorder="1" applyAlignment="1">
      <alignment vertical="center" wrapText="1"/>
    </xf>
    <xf numFmtId="0" fontId="0" fillId="17" borderId="8" xfId="0" applyFill="1" applyBorder="1" applyAlignment="1">
      <alignment horizontal="center" vertical="center"/>
    </xf>
    <xf numFmtId="0" fontId="6"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NumberFormat="1" applyFont="1" applyFill="1" applyAlignment="1" applyProtection="1">
      <alignment horizontal="left" vertical="top" wrapText="1"/>
    </xf>
    <xf numFmtId="0" fontId="15" fillId="0" borderId="0" xfId="0" quotePrefix="1" applyNumberFormat="1" applyFont="1" applyAlignment="1" applyProtection="1">
      <alignment horizontal="left" vertical="top" wrapText="1"/>
    </xf>
    <xf numFmtId="49" fontId="11" fillId="6" borderId="0" xfId="1" applyNumberFormat="1" applyFont="1" applyFill="1" applyAlignment="1" applyProtection="1">
      <alignment horizontal="center" vertical="center" wrapText="1"/>
      <protection locked="0"/>
    </xf>
    <xf numFmtId="49" fontId="11" fillId="6" borderId="0" xfId="1" applyNumberFormat="1" applyFont="1" applyFill="1" applyAlignment="1" applyProtection="1">
      <alignment horizontal="left" vertical="center" wrapText="1"/>
      <protection locked="0"/>
    </xf>
    <xf numFmtId="0" fontId="6" fillId="2" borderId="8" xfId="6" quotePrefix="1" applyFont="1" applyFill="1" applyBorder="1" applyAlignment="1">
      <alignment horizontal="center" vertical="center" wrapText="1"/>
    </xf>
    <xf numFmtId="0" fontId="29" fillId="17" borderId="8" xfId="15" quotePrefix="1" applyFill="1" applyBorder="1" applyAlignment="1">
      <alignment horizontal="left" vertical="top" wrapText="1"/>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0" borderId="1"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25" fillId="18" borderId="1" xfId="0" applyFont="1" applyFill="1" applyBorder="1" applyAlignment="1" applyProtection="1">
      <alignment horizontal="center" vertical="center" wrapText="1"/>
      <protection locked="0"/>
    </xf>
    <xf numFmtId="0" fontId="6" fillId="2" borderId="0"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ont="1" applyFill="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ont="1" applyFill="1" applyBorder="1" applyAlignment="1">
      <alignment horizontal="left" vertical="center" wrapText="1"/>
    </xf>
    <xf numFmtId="0" fontId="5" fillId="0" borderId="1" xfId="0" applyFont="1" applyBorder="1" applyAlignment="1">
      <alignment wrapText="1"/>
    </xf>
    <xf numFmtId="0" fontId="0" fillId="0" borderId="1" xfId="0" applyBorder="1" applyAlignment="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applyAlignment="1"/>
    <xf numFmtId="0" fontId="0" fillId="0" borderId="1" xfId="0" applyBorder="1" applyAlignment="1">
      <alignment vertical="top" wrapText="1"/>
    </xf>
    <xf numFmtId="0" fontId="29" fillId="17" borderId="8" xfId="15" quotePrefix="1" applyFill="1" applyBorder="1" applyAlignment="1" applyProtection="1">
      <alignment horizontal="left" vertical="center" wrapText="1"/>
    </xf>
    <xf numFmtId="0" fontId="29" fillId="17" borderId="8" xfId="15" quotePrefix="1" applyFill="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4"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4"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xf numFmtId="0" fontId="0" fillId="0" borderId="1" xfId="0" applyBorder="1" applyAlignment="1">
      <alignment vertical="center" wrapText="1"/>
    </xf>
    <xf numFmtId="0" fontId="0" fillId="0" borderId="1" xfId="0" applyBorder="1" applyAlignment="1">
      <alignment vertical="center"/>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EAL/3%20Regulatory/00%20Charging%20Tables%20&amp;%20LLF/02%20Charging%20Tables/2022/Fulcrum%20Electricity%20Assets%20Limited-2022-%20GSP_G%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Charge Calculator"/>
    </sheetNames>
    <sheetDataSet>
      <sheetData sheetId="0"/>
      <sheetData sheetId="1">
        <row r="14">
          <cell r="A14" t="str">
            <v>Domestic Aggregated with Residual</v>
          </cell>
          <cell r="B14" t="str">
            <v>G01, G02</v>
          </cell>
        </row>
        <row r="15">
          <cell r="A15" t="str">
            <v>Domestic Aggregated (Related MPAN)</v>
          </cell>
          <cell r="B15" t="str">
            <v>G21, G22</v>
          </cell>
        </row>
        <row r="16">
          <cell r="A16" t="str">
            <v>Non-Domestic Aggregated No Residual</v>
          </cell>
          <cell r="B16" t="str">
            <v>G31, G32</v>
          </cell>
        </row>
        <row r="17">
          <cell r="A17" t="str">
            <v>Non-Domestic Aggregated Band 1</v>
          </cell>
          <cell r="B17" t="str">
            <v>1G1, 1G2</v>
          </cell>
        </row>
        <row r="18">
          <cell r="A18" t="str">
            <v>Non-Domestic Aggregated Band 2</v>
          </cell>
          <cell r="B18" t="str">
            <v>2G1, 2G2</v>
          </cell>
        </row>
        <row r="19">
          <cell r="A19" t="str">
            <v>Non-Domestic Aggregated Band 3</v>
          </cell>
          <cell r="B19" t="str">
            <v>3G1, 3G2</v>
          </cell>
        </row>
        <row r="20">
          <cell r="A20" t="str">
            <v>Non-Domestic Aggregated Band 4</v>
          </cell>
          <cell r="B20" t="str">
            <v>4G1, 4G2</v>
          </cell>
        </row>
        <row r="21">
          <cell r="A21" t="str">
            <v>Non-Domestic Aggregated (related MPAN)</v>
          </cell>
          <cell r="B21" t="str">
            <v>G1, G2</v>
          </cell>
        </row>
        <row r="22">
          <cell r="A22" t="str">
            <v>LV Site Specific No Residual</v>
          </cell>
          <cell r="B22" t="str">
            <v>5G1, 5G2</v>
          </cell>
        </row>
        <row r="23">
          <cell r="A23" t="str">
            <v>LV Site Specific Band 1</v>
          </cell>
          <cell r="B23" t="str">
            <v>6G1, 6G2</v>
          </cell>
        </row>
        <row r="24">
          <cell r="A24" t="str">
            <v>LV Site Specific Band 2</v>
          </cell>
          <cell r="B24" t="str">
            <v>7G1, 7G2</v>
          </cell>
        </row>
        <row r="25">
          <cell r="A25" t="str">
            <v>LV Site Specific Band 3</v>
          </cell>
          <cell r="B25" t="str">
            <v>8G1, 8G2</v>
          </cell>
        </row>
        <row r="26">
          <cell r="A26" t="str">
            <v>LV Site Specific Band 4</v>
          </cell>
          <cell r="B26" t="str">
            <v>9G1, 9G2</v>
          </cell>
        </row>
        <row r="27">
          <cell r="A27" t="str">
            <v>LV Sub Site Specific No Residual</v>
          </cell>
          <cell r="B27" t="str">
            <v>2G</v>
          </cell>
        </row>
        <row r="28">
          <cell r="A28" t="str">
            <v>LV Sub Site Specific Band 1</v>
          </cell>
          <cell r="B28" t="str">
            <v>12G</v>
          </cell>
        </row>
        <row r="29">
          <cell r="A29" t="str">
            <v>LV Sub Site Specific Band 2</v>
          </cell>
          <cell r="B29" t="str">
            <v>22G</v>
          </cell>
        </row>
        <row r="30">
          <cell r="A30" t="str">
            <v>LV Sub Site Specific Band 3</v>
          </cell>
          <cell r="B30" t="str">
            <v>32G</v>
          </cell>
        </row>
        <row r="31">
          <cell r="A31" t="str">
            <v>LV Sub Site Specific Band 4</v>
          </cell>
          <cell r="B31" t="str">
            <v>42G</v>
          </cell>
        </row>
        <row r="32">
          <cell r="A32" t="str">
            <v>HV Site Specific No Residual</v>
          </cell>
          <cell r="B32" t="str">
            <v>52G</v>
          </cell>
        </row>
        <row r="33">
          <cell r="A33" t="str">
            <v>HV Site Specific Band 1</v>
          </cell>
          <cell r="B33" t="str">
            <v>62G</v>
          </cell>
        </row>
        <row r="34">
          <cell r="A34" t="str">
            <v>HV Site Specific Band 2</v>
          </cell>
          <cell r="B34" t="str">
            <v>72G</v>
          </cell>
        </row>
        <row r="35">
          <cell r="A35" t="str">
            <v>HV Site Specific Band 3</v>
          </cell>
          <cell r="B35" t="str">
            <v>82G</v>
          </cell>
        </row>
        <row r="36">
          <cell r="A36" t="str">
            <v>HV Site Specific Band 4</v>
          </cell>
          <cell r="B36" t="str">
            <v>92G</v>
          </cell>
        </row>
        <row r="37">
          <cell r="A37" t="str">
            <v>Unmetered Supplies</v>
          </cell>
          <cell r="B37" t="str">
            <v>G15, G48</v>
          </cell>
        </row>
        <row r="38">
          <cell r="A38" t="str">
            <v>LV Generation Aggregated</v>
          </cell>
          <cell r="B38" t="str">
            <v>G41, G42</v>
          </cell>
        </row>
        <row r="39">
          <cell r="A39" t="str">
            <v>LV Sub Generation Aggregated</v>
          </cell>
          <cell r="B39" t="str">
            <v>G62</v>
          </cell>
        </row>
        <row r="40">
          <cell r="A40" t="str">
            <v>LV Generation Site Specific</v>
          </cell>
          <cell r="B40" t="str">
            <v>G71, G72</v>
          </cell>
        </row>
        <row r="41">
          <cell r="A41" t="str">
            <v>LV Generation Site Specific no RP charge</v>
          </cell>
          <cell r="B41" t="str">
            <v>G91, G92</v>
          </cell>
        </row>
        <row r="42">
          <cell r="A42" t="str">
            <v>LV Sub Generation Site Specific</v>
          </cell>
          <cell r="B42">
            <v>592</v>
          </cell>
        </row>
        <row r="43">
          <cell r="A43" t="str">
            <v>LV Sub Generation Site Specific no RP charge</v>
          </cell>
          <cell r="B43">
            <v>602</v>
          </cell>
        </row>
        <row r="44">
          <cell r="A44" t="str">
            <v>HV Generation Site Specific</v>
          </cell>
          <cell r="B44">
            <v>612</v>
          </cell>
        </row>
        <row r="45">
          <cell r="A45" t="str">
            <v>HV Generation Site Specific no RP charge</v>
          </cell>
          <cell r="B45">
            <v>622</v>
          </cell>
        </row>
      </sheetData>
      <sheetData sheetId="2"/>
      <sheetData sheetId="3"/>
      <sheetData sheetId="4"/>
      <sheetData sheetId="5"/>
      <sheetData sheetId="6">
        <row r="14">
          <cell r="A14" t="str">
            <v>LDNO LV: Domestic Aggregated with Residual</v>
          </cell>
          <cell r="B14" t="str">
            <v>G01</v>
          </cell>
          <cell r="C14" t="str">
            <v>0, 1, 2 or 5-8</v>
          </cell>
        </row>
        <row r="15">
          <cell r="A15" t="str">
            <v>LDNO LV: Domestic Aggregated (Related MPAN)</v>
          </cell>
          <cell r="B15" t="str">
            <v>G21</v>
          </cell>
          <cell r="C15" t="str">
            <v>2</v>
          </cell>
        </row>
        <row r="16">
          <cell r="A16" t="str">
            <v>LDNO LV: Non-Domestic Aggregated No Residual</v>
          </cell>
          <cell r="B16" t="str">
            <v>G31</v>
          </cell>
          <cell r="C16" t="str">
            <v>0, 3, 4 or 5-8</v>
          </cell>
        </row>
        <row r="17">
          <cell r="A17" t="str">
            <v>LDNO LV: Non-Domestic Aggregated Band 1</v>
          </cell>
          <cell r="B17" t="str">
            <v>1G1</v>
          </cell>
          <cell r="C17" t="str">
            <v>0, 3, 4 or 5-8</v>
          </cell>
        </row>
        <row r="18">
          <cell r="A18" t="str">
            <v>LDNO LV: Non-Domestic Aggregated Band 2</v>
          </cell>
          <cell r="B18" t="str">
            <v>2G1</v>
          </cell>
          <cell r="C18" t="str">
            <v>0, 3, 4 or 5-8</v>
          </cell>
        </row>
        <row r="19">
          <cell r="A19" t="str">
            <v>LDNO LV: Non-Domestic Aggregated Band 3</v>
          </cell>
          <cell r="B19" t="str">
            <v>3G1</v>
          </cell>
          <cell r="C19" t="str">
            <v>0, 3, 4 or 5-8</v>
          </cell>
        </row>
        <row r="20">
          <cell r="A20" t="str">
            <v>LDNO LV: Non-Domestic Aggregated Band 4</v>
          </cell>
          <cell r="B20" t="str">
            <v>4G1</v>
          </cell>
          <cell r="C20" t="str">
            <v>0, 3, 4 or 5-8</v>
          </cell>
        </row>
        <row r="21">
          <cell r="A21" t="str">
            <v>LDNO LV: Non-Domestic Aggregated (related MPAN)</v>
          </cell>
          <cell r="B21" t="str">
            <v>G1</v>
          </cell>
          <cell r="C21" t="str">
            <v>4</v>
          </cell>
        </row>
        <row r="22">
          <cell r="A22" t="str">
            <v>LDNO LV: LV Site Specific No Residual</v>
          </cell>
          <cell r="B22" t="str">
            <v>5G1</v>
          </cell>
          <cell r="C22" t="str">
            <v>0</v>
          </cell>
        </row>
        <row r="23">
          <cell r="A23" t="str">
            <v>LDNO LV: LV Site Specific Band 1</v>
          </cell>
          <cell r="B23" t="str">
            <v>6G1</v>
          </cell>
          <cell r="C23">
            <v>0</v>
          </cell>
        </row>
        <row r="24">
          <cell r="A24" t="str">
            <v>LDNO LV: LV Site Specific Band 2</v>
          </cell>
          <cell r="B24" t="str">
            <v>7G1</v>
          </cell>
          <cell r="C24">
            <v>0</v>
          </cell>
        </row>
        <row r="25">
          <cell r="A25" t="str">
            <v>LDNO LV: LV Site Specific Band 3</v>
          </cell>
          <cell r="B25" t="str">
            <v>8G1</v>
          </cell>
          <cell r="C25">
            <v>0</v>
          </cell>
        </row>
        <row r="26">
          <cell r="A26" t="str">
            <v>LDNO LV: LV Site Specific Band 4</v>
          </cell>
          <cell r="B26" t="str">
            <v>9G1</v>
          </cell>
          <cell r="C26">
            <v>0</v>
          </cell>
        </row>
        <row r="27">
          <cell r="A27" t="str">
            <v>LDNO LV: Unmetered Supplies</v>
          </cell>
          <cell r="B27" t="str">
            <v>G15</v>
          </cell>
          <cell r="C27" t="str">
            <v>0, 1 or 8</v>
          </cell>
        </row>
        <row r="28">
          <cell r="A28" t="str">
            <v>LDNO LV: LV Generation Aggregated</v>
          </cell>
          <cell r="B28" t="str">
            <v>G41</v>
          </cell>
          <cell r="C28" t="str">
            <v>0 or 8</v>
          </cell>
        </row>
        <row r="29">
          <cell r="A29" t="str">
            <v>LDNO LV: LV Generation Site Specific</v>
          </cell>
          <cell r="B29" t="str">
            <v>G71</v>
          </cell>
          <cell r="C29" t="str">
            <v>0 or 8</v>
          </cell>
        </row>
        <row r="30">
          <cell r="A30" t="str">
            <v>LDNO HV: Domestic Aggregated with Residual</v>
          </cell>
          <cell r="B30" t="str">
            <v>G02</v>
          </cell>
          <cell r="C30" t="str">
            <v>0, 1, 2 or 5-8</v>
          </cell>
        </row>
        <row r="31">
          <cell r="A31" t="str">
            <v>LDNO HV: Domestic Aggregated (Related MPAN)</v>
          </cell>
          <cell r="B31" t="str">
            <v>G22</v>
          </cell>
          <cell r="C31" t="str">
            <v>2</v>
          </cell>
        </row>
        <row r="32">
          <cell r="A32" t="str">
            <v>LDNO HV: Non-Domestic Aggregated No Residual</v>
          </cell>
          <cell r="B32" t="str">
            <v>G32</v>
          </cell>
          <cell r="C32" t="str">
            <v>0, 3, 4 or 5-8</v>
          </cell>
        </row>
        <row r="33">
          <cell r="A33" t="str">
            <v>LDNO HV: Non-Domestic Aggregated Band 1</v>
          </cell>
          <cell r="B33" t="str">
            <v>1G2</v>
          </cell>
          <cell r="C33" t="str">
            <v>0, 3, 4 or 5-8</v>
          </cell>
        </row>
        <row r="34">
          <cell r="A34" t="str">
            <v>LDNO HV: Non-Domestic Aggregated Band 2</v>
          </cell>
          <cell r="B34" t="str">
            <v>2G2</v>
          </cell>
          <cell r="C34" t="str">
            <v>0, 3, 4 or 5-8</v>
          </cell>
        </row>
        <row r="35">
          <cell r="A35" t="str">
            <v>LDNO HV: Non-Domestic Aggregated Band 3</v>
          </cell>
          <cell r="B35" t="str">
            <v>3G2</v>
          </cell>
          <cell r="C35" t="str">
            <v>0, 3, 4 or 5-8</v>
          </cell>
        </row>
        <row r="36">
          <cell r="A36" t="str">
            <v>LDNO HV: Non-Domestic Aggregated Band 4</v>
          </cell>
          <cell r="B36" t="str">
            <v>4G2</v>
          </cell>
          <cell r="C36" t="str">
            <v>0, 3, 4 or 5-8</v>
          </cell>
        </row>
        <row r="37">
          <cell r="A37" t="str">
            <v>LDNO HV: Non-Domestic Aggregated (related MPAN)</v>
          </cell>
          <cell r="B37" t="str">
            <v>G2</v>
          </cell>
          <cell r="C37" t="str">
            <v>4</v>
          </cell>
        </row>
        <row r="38">
          <cell r="A38" t="str">
            <v>LDNO HV: LV Site Specific No Residual</v>
          </cell>
          <cell r="B38" t="str">
            <v>5G2</v>
          </cell>
          <cell r="C38" t="str">
            <v>0</v>
          </cell>
        </row>
        <row r="39">
          <cell r="A39" t="str">
            <v>LDNO HV: LV Site Specific Band 1</v>
          </cell>
          <cell r="B39" t="str">
            <v>6G2</v>
          </cell>
          <cell r="C39">
            <v>0</v>
          </cell>
        </row>
        <row r="40">
          <cell r="A40" t="str">
            <v>LDNO HV: LV Site Specific Band 2</v>
          </cell>
          <cell r="B40" t="str">
            <v>7G2</v>
          </cell>
          <cell r="C40">
            <v>0</v>
          </cell>
        </row>
        <row r="41">
          <cell r="A41" t="str">
            <v>LDNO HV: LV Site Specific Band 3</v>
          </cell>
          <cell r="B41" t="str">
            <v>8G2</v>
          </cell>
          <cell r="C41">
            <v>0</v>
          </cell>
        </row>
        <row r="42">
          <cell r="A42" t="str">
            <v>LDNO HV: LV Site Specific Band 4</v>
          </cell>
          <cell r="B42" t="str">
            <v>9G2</v>
          </cell>
          <cell r="C42">
            <v>0</v>
          </cell>
        </row>
        <row r="43">
          <cell r="A43" t="str">
            <v>LDNO HV: LV Sub Site Specific No Residual</v>
          </cell>
          <cell r="B43" t="str">
            <v>2G</v>
          </cell>
          <cell r="C43" t="str">
            <v>0</v>
          </cell>
        </row>
        <row r="44">
          <cell r="A44" t="str">
            <v>LDNO HV: LV Sub Site Specific Band 1</v>
          </cell>
          <cell r="B44" t="str">
            <v>12G</v>
          </cell>
          <cell r="C44">
            <v>0</v>
          </cell>
        </row>
        <row r="45">
          <cell r="A45" t="str">
            <v>LDNO HV: LV Sub Site Specific Band 2</v>
          </cell>
          <cell r="B45" t="str">
            <v>22G</v>
          </cell>
          <cell r="C45">
            <v>0</v>
          </cell>
        </row>
        <row r="46">
          <cell r="A46" t="str">
            <v>LDNO HV: LV Sub Site Specific Band 3</v>
          </cell>
          <cell r="B46" t="str">
            <v>32G</v>
          </cell>
          <cell r="C46">
            <v>0</v>
          </cell>
        </row>
        <row r="47">
          <cell r="A47" t="str">
            <v>LDNO HV: LV Sub Site Specific Band 4</v>
          </cell>
          <cell r="B47" t="str">
            <v>42G</v>
          </cell>
          <cell r="C47">
            <v>0</v>
          </cell>
        </row>
        <row r="48">
          <cell r="A48" t="str">
            <v>LDNO HV: HV Site Specific No Residual</v>
          </cell>
          <cell r="B48" t="str">
            <v>52G</v>
          </cell>
          <cell r="C48" t="str">
            <v>0</v>
          </cell>
        </row>
        <row r="49">
          <cell r="A49" t="str">
            <v>LDNO HV: HV Site Specific Band 1</v>
          </cell>
          <cell r="B49" t="str">
            <v>62G</v>
          </cell>
          <cell r="C49">
            <v>0</v>
          </cell>
        </row>
        <row r="50">
          <cell r="A50" t="str">
            <v>LDNO HV: HV Site Specific Band 2</v>
          </cell>
          <cell r="B50" t="str">
            <v>72G</v>
          </cell>
          <cell r="C50">
            <v>0</v>
          </cell>
        </row>
        <row r="51">
          <cell r="A51" t="str">
            <v>LDNO HV: HV Site Specific Band 3</v>
          </cell>
          <cell r="B51" t="str">
            <v>82G</v>
          </cell>
          <cell r="C51">
            <v>0</v>
          </cell>
        </row>
        <row r="52">
          <cell r="A52" t="str">
            <v>LDNO HV: HV Site Specific Band 4</v>
          </cell>
          <cell r="B52" t="str">
            <v>92G</v>
          </cell>
          <cell r="C52">
            <v>0</v>
          </cell>
        </row>
        <row r="53">
          <cell r="A53" t="str">
            <v>LDNO HV: Unmetered Supplies</v>
          </cell>
          <cell r="B53" t="str">
            <v>G48</v>
          </cell>
          <cell r="C53" t="str">
            <v>0, 1 or 8</v>
          </cell>
        </row>
        <row r="54">
          <cell r="A54" t="str">
            <v>LDNO HV: LV Generation Aggregated</v>
          </cell>
          <cell r="B54" t="str">
            <v>G42</v>
          </cell>
          <cell r="C54" t="str">
            <v>0 or 8</v>
          </cell>
        </row>
        <row r="55">
          <cell r="A55" t="str">
            <v>LDNO HV: LV Sub Generation Aggregated</v>
          </cell>
          <cell r="B55" t="str">
            <v>G62</v>
          </cell>
          <cell r="C55" t="str">
            <v>0 or 8</v>
          </cell>
        </row>
        <row r="56">
          <cell r="A56" t="str">
            <v>LDNO HV: LV Generation Site Specific</v>
          </cell>
          <cell r="B56" t="str">
            <v>G72</v>
          </cell>
          <cell r="C56">
            <v>0</v>
          </cell>
        </row>
        <row r="57">
          <cell r="A57" t="str">
            <v>LDNO HV: LV Sub Generation Site Specific</v>
          </cell>
          <cell r="B57">
            <v>592</v>
          </cell>
          <cell r="C57">
            <v>0</v>
          </cell>
        </row>
        <row r="58">
          <cell r="A58" t="str">
            <v>LDNO HV: HV Generation Site Specific</v>
          </cell>
          <cell r="B58">
            <v>612</v>
          </cell>
          <cell r="C58">
            <v>0</v>
          </cell>
        </row>
        <row r="59">
          <cell r="A59" t="str">
            <v>LDNO HVplus: Domestic Aggregated with Residual</v>
          </cell>
          <cell r="C59" t="str">
            <v>0, 1, 2 or 5-8</v>
          </cell>
        </row>
        <row r="60">
          <cell r="A60" t="str">
            <v>LDNO HVplus: Domestic Aggregated (Related MPAN)</v>
          </cell>
          <cell r="C60" t="str">
            <v>2</v>
          </cell>
        </row>
        <row r="61">
          <cell r="A61" t="str">
            <v>LDNO HVplus: Non-Domestic Aggregated No Residual</v>
          </cell>
          <cell r="C61" t="str">
            <v>0, 3, 4 or 5-8</v>
          </cell>
        </row>
        <row r="62">
          <cell r="A62" t="str">
            <v>LDNO HVplus: Non-Domestic Aggregated Band 1</v>
          </cell>
          <cell r="C62" t="str">
            <v>0, 3, 4 or 5-8</v>
          </cell>
        </row>
        <row r="63">
          <cell r="A63" t="str">
            <v>LDNO HVplus: Non-Domestic Aggregated Band 2</v>
          </cell>
          <cell r="C63" t="str">
            <v>0, 3, 4 or 5-8</v>
          </cell>
        </row>
        <row r="64">
          <cell r="A64" t="str">
            <v>LDNO HVplus: Non-Domestic Aggregated Band 3</v>
          </cell>
          <cell r="C64" t="str">
            <v>0, 3, 4 or 5-8</v>
          </cell>
        </row>
        <row r="65">
          <cell r="A65" t="str">
            <v>LDNO HVplus: Non-Domestic Aggregated Band 4</v>
          </cell>
          <cell r="C65" t="str">
            <v>0, 3, 4 or 5-8</v>
          </cell>
        </row>
        <row r="66">
          <cell r="A66" t="str">
            <v>LDNO HVplus: Non-Domestic Aggregated (related MPAN)</v>
          </cell>
          <cell r="C66" t="str">
            <v>4</v>
          </cell>
        </row>
        <row r="67">
          <cell r="A67" t="str">
            <v>LDNO HVplus: LV Site Specific No Residual</v>
          </cell>
          <cell r="C67">
            <v>0</v>
          </cell>
        </row>
        <row r="68">
          <cell r="A68" t="str">
            <v>LDNO HVplus: LV Site Specific Band 1</v>
          </cell>
          <cell r="C68">
            <v>0</v>
          </cell>
        </row>
        <row r="69">
          <cell r="A69" t="str">
            <v>LDNO HVplus: LV Site Specific Band 2</v>
          </cell>
          <cell r="C69">
            <v>0</v>
          </cell>
        </row>
        <row r="70">
          <cell r="A70" t="str">
            <v>LDNO HVplus: LV Site Specific Band 3</v>
          </cell>
          <cell r="C70">
            <v>0</v>
          </cell>
        </row>
        <row r="71">
          <cell r="A71" t="str">
            <v>LDNO HVplus: LV Site Specific Band 4</v>
          </cell>
          <cell r="C71">
            <v>0</v>
          </cell>
        </row>
        <row r="72">
          <cell r="A72" t="str">
            <v>LDNO HVplus: LV Sub Site Specific No Residual</v>
          </cell>
          <cell r="C72">
            <v>0</v>
          </cell>
        </row>
        <row r="73">
          <cell r="A73" t="str">
            <v>LDNO HVplus: LV Sub Site Specific Band 1</v>
          </cell>
          <cell r="C73">
            <v>0</v>
          </cell>
        </row>
        <row r="74">
          <cell r="A74" t="str">
            <v>LDNO HVplus: LV Sub Site Specific Band 2</v>
          </cell>
          <cell r="C74">
            <v>0</v>
          </cell>
        </row>
        <row r="75">
          <cell r="A75" t="str">
            <v>LDNO HVplus: LV Sub Site Specific Band 3</v>
          </cell>
          <cell r="C75">
            <v>0</v>
          </cell>
        </row>
        <row r="76">
          <cell r="A76" t="str">
            <v>LDNO HVplus: LV Sub Site Specific Band 4</v>
          </cell>
          <cell r="C76">
            <v>0</v>
          </cell>
        </row>
        <row r="77">
          <cell r="A77" t="str">
            <v>LDNO HVplus: HV Site Specific No Residual</v>
          </cell>
          <cell r="C77">
            <v>0</v>
          </cell>
        </row>
        <row r="78">
          <cell r="A78" t="str">
            <v>LDNO HVplus: HV Site Specific Band 1</v>
          </cell>
          <cell r="C78">
            <v>0</v>
          </cell>
        </row>
        <row r="79">
          <cell r="A79" t="str">
            <v>LDNO HVplus: HV Site Specific Band 2</v>
          </cell>
          <cell r="C79">
            <v>0</v>
          </cell>
        </row>
        <row r="80">
          <cell r="A80" t="str">
            <v>LDNO HVplus: HV Site Specific Band 3</v>
          </cell>
          <cell r="C80">
            <v>0</v>
          </cell>
        </row>
        <row r="81">
          <cell r="A81" t="str">
            <v>LDNO HVplus: HV Site Specific Band 4</v>
          </cell>
          <cell r="C81">
            <v>0</v>
          </cell>
        </row>
        <row r="82">
          <cell r="A82" t="str">
            <v>LDNO HVplus: Unmetered Supplies</v>
          </cell>
          <cell r="C82" t="str">
            <v>0, 1 or 8</v>
          </cell>
        </row>
        <row r="83">
          <cell r="A83" t="str">
            <v>LDNO HVplus: LV Generation Aggregated</v>
          </cell>
          <cell r="C83" t="str">
            <v>0 or 8</v>
          </cell>
        </row>
        <row r="84">
          <cell r="A84" t="str">
            <v>LDNO HVplus: LV Sub Generation Aggregated</v>
          </cell>
          <cell r="C84" t="str">
            <v>0 or 8</v>
          </cell>
        </row>
        <row r="85">
          <cell r="A85" t="str">
            <v>LDNO HVplus: LV Generation Site Specific</v>
          </cell>
          <cell r="C85">
            <v>0</v>
          </cell>
        </row>
        <row r="86">
          <cell r="A86" t="str">
            <v>LDNO HVplus: LV Sub Generation Site Specific</v>
          </cell>
          <cell r="C86">
            <v>0</v>
          </cell>
        </row>
        <row r="87">
          <cell r="A87" t="str">
            <v>LDNO HVplus: HV Generation Site Specific</v>
          </cell>
          <cell r="C87">
            <v>0</v>
          </cell>
        </row>
        <row r="88">
          <cell r="A88" t="str">
            <v>LDNO EHV: Domestic Aggregated with Residual</v>
          </cell>
          <cell r="C88" t="str">
            <v>0, 1, 2 or 5-8</v>
          </cell>
        </row>
        <row r="89">
          <cell r="A89" t="str">
            <v>LDNO EHV: Domestic Aggregated (Related MPAN)</v>
          </cell>
          <cell r="C89" t="str">
            <v>2</v>
          </cell>
        </row>
        <row r="90">
          <cell r="A90" t="str">
            <v>LDNO EHV: Non-Domestic Aggregated No Residual</v>
          </cell>
          <cell r="C90" t="str">
            <v>0, 3, 4 or 5-8</v>
          </cell>
        </row>
        <row r="91">
          <cell r="A91" t="str">
            <v>LDNO EHV: Non-Domestic Aggregated Band 1</v>
          </cell>
          <cell r="C91" t="str">
            <v>0, 3, 4 or 5-8</v>
          </cell>
        </row>
        <row r="92">
          <cell r="A92" t="str">
            <v>LDNO EHV: Non-Domestic Aggregated Band 2</v>
          </cell>
          <cell r="C92" t="str">
            <v>0, 3, 4 or 5-8</v>
          </cell>
        </row>
        <row r="93">
          <cell r="A93" t="str">
            <v>LDNO EHV: Non-Domestic Aggregated Band 3</v>
          </cell>
          <cell r="C93" t="str">
            <v>0, 3, 4 or 5-8</v>
          </cell>
        </row>
        <row r="94">
          <cell r="A94" t="str">
            <v>LDNO EHV: Non-Domestic Aggregated Band 4</v>
          </cell>
          <cell r="C94" t="str">
            <v>0, 3, 4 or 5-8</v>
          </cell>
        </row>
        <row r="95">
          <cell r="A95" t="str">
            <v>LDNO EHV: Non-Domestic Aggregated (related MPAN)</v>
          </cell>
          <cell r="C95" t="str">
            <v>4</v>
          </cell>
        </row>
        <row r="96">
          <cell r="A96" t="str">
            <v>LDNO EHV: LV Site Specific No Residual</v>
          </cell>
          <cell r="C96">
            <v>0</v>
          </cell>
        </row>
        <row r="97">
          <cell r="A97" t="str">
            <v>LDNO EHV: LV Site Specific Band 1</v>
          </cell>
          <cell r="C97">
            <v>0</v>
          </cell>
        </row>
        <row r="98">
          <cell r="A98" t="str">
            <v>LDNO EHV: LV Site Specific Band 2</v>
          </cell>
          <cell r="C98">
            <v>0</v>
          </cell>
        </row>
        <row r="99">
          <cell r="A99" t="str">
            <v>LDNO EHV: LV Site Specific Band 3</v>
          </cell>
          <cell r="C99">
            <v>0</v>
          </cell>
        </row>
        <row r="100">
          <cell r="A100" t="str">
            <v>LDNO EHV: LV Site Specific Band 4</v>
          </cell>
          <cell r="C100">
            <v>0</v>
          </cell>
        </row>
        <row r="101">
          <cell r="A101" t="str">
            <v>LDNO EHV: LV Sub Site Specific No Residual</v>
          </cell>
          <cell r="C101">
            <v>0</v>
          </cell>
        </row>
        <row r="102">
          <cell r="A102" t="str">
            <v>LDNO EHV: LV Sub Site Specific Band 1</v>
          </cell>
          <cell r="C102">
            <v>0</v>
          </cell>
        </row>
        <row r="103">
          <cell r="A103" t="str">
            <v>LDNO EHV: LV Sub Site Specific Band 2</v>
          </cell>
          <cell r="C103">
            <v>0</v>
          </cell>
        </row>
        <row r="104">
          <cell r="A104" t="str">
            <v>LDNO EHV: LV Sub Site Specific Band 3</v>
          </cell>
          <cell r="C104">
            <v>0</v>
          </cell>
        </row>
        <row r="105">
          <cell r="A105" t="str">
            <v>LDNO EHV: LV Sub Site Specific Band 4</v>
          </cell>
          <cell r="C105">
            <v>0</v>
          </cell>
        </row>
        <row r="106">
          <cell r="A106" t="str">
            <v>LDNO EHV: HV Site Specific No Residual</v>
          </cell>
          <cell r="C106">
            <v>0</v>
          </cell>
        </row>
        <row r="107">
          <cell r="A107" t="str">
            <v>LDNO EHV: HV Site Specific Band 1</v>
          </cell>
          <cell r="C107">
            <v>0</v>
          </cell>
        </row>
        <row r="108">
          <cell r="A108" t="str">
            <v>LDNO EHV: HV Site Specific Band 2</v>
          </cell>
          <cell r="C108">
            <v>0</v>
          </cell>
        </row>
        <row r="109">
          <cell r="A109" t="str">
            <v>LDNO EHV: HV Site Specific Band 3</v>
          </cell>
          <cell r="C109">
            <v>0</v>
          </cell>
        </row>
        <row r="110">
          <cell r="A110" t="str">
            <v>LDNO EHV: HV Site Specific Band 4</v>
          </cell>
          <cell r="C110">
            <v>0</v>
          </cell>
        </row>
        <row r="111">
          <cell r="A111" t="str">
            <v>LDNO EHV: Unmetered Supplies</v>
          </cell>
          <cell r="C111" t="str">
            <v>0, 1 or 8</v>
          </cell>
        </row>
        <row r="112">
          <cell r="A112" t="str">
            <v>LDNO EHV: LV Generation Aggregated</v>
          </cell>
          <cell r="C112" t="str">
            <v>0 or 8</v>
          </cell>
        </row>
        <row r="113">
          <cell r="A113" t="str">
            <v>LDNO EHV: LV Sub Generation Aggregated</v>
          </cell>
          <cell r="C113" t="str">
            <v>0 or 8</v>
          </cell>
        </row>
        <row r="114">
          <cell r="A114" t="str">
            <v>LDNO EHV: LV Generation Site Specific</v>
          </cell>
          <cell r="C114">
            <v>0</v>
          </cell>
        </row>
        <row r="115">
          <cell r="A115" t="str">
            <v>LDNO EHV: LV Sub Generation Site Specific</v>
          </cell>
          <cell r="C115">
            <v>0</v>
          </cell>
        </row>
        <row r="116">
          <cell r="A116" t="str">
            <v>LDNO EHV: HV Generation Site Specific</v>
          </cell>
          <cell r="C116">
            <v>0</v>
          </cell>
        </row>
        <row r="117">
          <cell r="A117" t="str">
            <v>LDNO 132kV/EHV: Domestic Aggregated with Residual</v>
          </cell>
          <cell r="C117" t="str">
            <v>0, 1, 2 or 5-8</v>
          </cell>
        </row>
        <row r="118">
          <cell r="A118" t="str">
            <v>LDNO 132kV/EHV: Domestic Aggregated (Related MPAN)</v>
          </cell>
          <cell r="C118" t="str">
            <v>2</v>
          </cell>
        </row>
        <row r="119">
          <cell r="A119" t="str">
            <v>LDNO 132kV/EHV: Non-Domestic Aggregated No Residual</v>
          </cell>
          <cell r="C119" t="str">
            <v>0, 3, 4 or 5-8</v>
          </cell>
        </row>
        <row r="120">
          <cell r="A120" t="str">
            <v>LDNO 132kV/EHV: Non-Domestic Aggregated Band 1</v>
          </cell>
          <cell r="C120" t="str">
            <v>0, 3, 4 or 5-8</v>
          </cell>
        </row>
        <row r="121">
          <cell r="A121" t="str">
            <v>LDNO 132kV/EHV: Non-Domestic Aggregated Band 2</v>
          </cell>
          <cell r="C121" t="str">
            <v>0, 3, 4 or 5-8</v>
          </cell>
        </row>
        <row r="122">
          <cell r="A122" t="str">
            <v>LDNO 132kV/EHV: Non-Domestic Aggregated Band 3</v>
          </cell>
          <cell r="C122" t="str">
            <v>0, 3, 4 or 5-8</v>
          </cell>
        </row>
        <row r="123">
          <cell r="A123" t="str">
            <v>LDNO 132kV/EHV: Non-Domestic Aggregated Band 4</v>
          </cell>
          <cell r="C123" t="str">
            <v>0, 3, 4 or 5-8</v>
          </cell>
        </row>
        <row r="124">
          <cell r="A124" t="str">
            <v>LDNO 132kV/EHV: Non-Domestic Aggregated (related MPAN)</v>
          </cell>
          <cell r="C124" t="str">
            <v>4</v>
          </cell>
        </row>
        <row r="125">
          <cell r="A125" t="str">
            <v>LDNO 132kV/EHV: LV Site Specific No Residual</v>
          </cell>
          <cell r="C125">
            <v>0</v>
          </cell>
        </row>
        <row r="126">
          <cell r="A126" t="str">
            <v>LDNO 132kV/EHV: LV Site Specific Band 1</v>
          </cell>
          <cell r="C126">
            <v>0</v>
          </cell>
        </row>
        <row r="127">
          <cell r="A127" t="str">
            <v>LDNO 132kV/EHV: LV Site Specific Band 2</v>
          </cell>
          <cell r="C127">
            <v>0</v>
          </cell>
        </row>
        <row r="128">
          <cell r="A128" t="str">
            <v>LDNO 132kV/EHV: LV Site Specific Band 3</v>
          </cell>
          <cell r="C128">
            <v>0</v>
          </cell>
        </row>
        <row r="129">
          <cell r="A129" t="str">
            <v>LDNO 132kV/EHV: LV Site Specific Band 4</v>
          </cell>
          <cell r="C129">
            <v>0</v>
          </cell>
        </row>
        <row r="130">
          <cell r="A130" t="str">
            <v>LDNO 132kV/EHV: LV Sub Site Specific No Residual</v>
          </cell>
          <cell r="C130">
            <v>0</v>
          </cell>
        </row>
        <row r="131">
          <cell r="A131" t="str">
            <v>LDNO 132kV/EHV: LV Sub Site Specific Band 1</v>
          </cell>
          <cell r="C131">
            <v>0</v>
          </cell>
        </row>
        <row r="132">
          <cell r="A132" t="str">
            <v>LDNO 132kV/EHV: LV Sub Site Specific Band 2</v>
          </cell>
          <cell r="C132">
            <v>0</v>
          </cell>
        </row>
        <row r="133">
          <cell r="A133" t="str">
            <v>LDNO 132kV/EHV: LV Sub Site Specific Band 3</v>
          </cell>
          <cell r="C133">
            <v>0</v>
          </cell>
        </row>
        <row r="134">
          <cell r="A134" t="str">
            <v>LDNO 132kV/EHV: LV Sub Site Specific Band 4</v>
          </cell>
          <cell r="C134">
            <v>0</v>
          </cell>
        </row>
        <row r="135">
          <cell r="A135" t="str">
            <v>LDNO 132kV/EHV: HV Site Specific No Residual</v>
          </cell>
          <cell r="C135">
            <v>0</v>
          </cell>
        </row>
        <row r="136">
          <cell r="A136" t="str">
            <v>LDNO 132kV/EHV: HV Site Specific Band 1</v>
          </cell>
          <cell r="C136">
            <v>0</v>
          </cell>
        </row>
        <row r="137">
          <cell r="A137" t="str">
            <v>LDNO 132kV/EHV: HV Site Specific Band 2</v>
          </cell>
          <cell r="C137">
            <v>0</v>
          </cell>
        </row>
        <row r="138">
          <cell r="A138" t="str">
            <v>LDNO 132kV/EHV: HV Site Specific Band 3</v>
          </cell>
          <cell r="C138">
            <v>0</v>
          </cell>
        </row>
        <row r="139">
          <cell r="A139" t="str">
            <v>LDNO 132kV/EHV: HV Site Specific Band 4</v>
          </cell>
          <cell r="C139">
            <v>0</v>
          </cell>
        </row>
        <row r="140">
          <cell r="A140" t="str">
            <v>LDNO 132kV/EHV: Unmetered Supplies</v>
          </cell>
          <cell r="C140" t="str">
            <v>0, 1 or 8</v>
          </cell>
        </row>
        <row r="141">
          <cell r="A141" t="str">
            <v>LDNO 132kV/EHV: LV Generation Aggregated</v>
          </cell>
          <cell r="C141" t="str">
            <v>0 or 8</v>
          </cell>
        </row>
        <row r="142">
          <cell r="A142" t="str">
            <v>LDNO 132kV/EHV: LV Sub Generation Aggregated</v>
          </cell>
          <cell r="C142" t="str">
            <v>0 or 8</v>
          </cell>
        </row>
        <row r="143">
          <cell r="A143" t="str">
            <v>LDNO 132kV/EHV: LV Generation Site Specific</v>
          </cell>
          <cell r="C143">
            <v>0</v>
          </cell>
        </row>
        <row r="144">
          <cell r="A144" t="str">
            <v>LDNO 132kV/EHV: LV Sub Generation Site Specific</v>
          </cell>
          <cell r="C144">
            <v>0</v>
          </cell>
        </row>
        <row r="145">
          <cell r="A145" t="str">
            <v>LDNO 132kV/EHV: HV Generation Site Specific</v>
          </cell>
          <cell r="C145">
            <v>0</v>
          </cell>
        </row>
        <row r="146">
          <cell r="A146" t="str">
            <v>LDNO 132kV: Domestic Aggregated with Residual</v>
          </cell>
          <cell r="C146" t="str">
            <v>0, 1, 2 or 5-8</v>
          </cell>
        </row>
        <row r="147">
          <cell r="A147" t="str">
            <v>LDNO 132kV: Domestic Aggregated (Related MPAN)</v>
          </cell>
          <cell r="C147" t="str">
            <v>2</v>
          </cell>
        </row>
        <row r="148">
          <cell r="A148" t="str">
            <v>LDNO 132kV: Non-Domestic Aggregated No Residual</v>
          </cell>
          <cell r="C148" t="str">
            <v>0, 3, 4 or 5-8</v>
          </cell>
        </row>
        <row r="149">
          <cell r="A149" t="str">
            <v>LDNO 132kV: Non-Domestic Aggregated Band 1</v>
          </cell>
          <cell r="C149" t="str">
            <v>0, 3, 4 or 5-8</v>
          </cell>
        </row>
        <row r="150">
          <cell r="A150" t="str">
            <v>LDNO 132kV: Non-Domestic Aggregated Band 2</v>
          </cell>
          <cell r="C150" t="str">
            <v>0, 3, 4 or 5-8</v>
          </cell>
        </row>
        <row r="151">
          <cell r="A151" t="str">
            <v>LDNO 132kV: Non-Domestic Aggregated Band 3</v>
          </cell>
          <cell r="C151" t="str">
            <v>0, 3, 4 or 5-8</v>
          </cell>
        </row>
        <row r="152">
          <cell r="A152" t="str">
            <v>LDNO 132kV: Non-Domestic Aggregated Band 4</v>
          </cell>
          <cell r="C152" t="str">
            <v>0, 3, 4 or 5-8</v>
          </cell>
        </row>
        <row r="153">
          <cell r="A153" t="str">
            <v>LDNO 132kV: Non-Domestic Aggregated (related MPAN)</v>
          </cell>
          <cell r="C153" t="str">
            <v>4</v>
          </cell>
        </row>
        <row r="154">
          <cell r="A154" t="str">
            <v>LDNO 132kV: LV Site Specific No Residual</v>
          </cell>
          <cell r="C154">
            <v>0</v>
          </cell>
        </row>
        <row r="155">
          <cell r="A155" t="str">
            <v>LDNO 132kV: LV Site Specific Band 1</v>
          </cell>
          <cell r="C155">
            <v>0</v>
          </cell>
        </row>
        <row r="156">
          <cell r="A156" t="str">
            <v>LDNO 132kV: LV Site Specific Band 2</v>
          </cell>
          <cell r="C156">
            <v>0</v>
          </cell>
        </row>
        <row r="157">
          <cell r="A157" t="str">
            <v>LDNO 132kV: LV Site Specific Band 3</v>
          </cell>
          <cell r="C157">
            <v>0</v>
          </cell>
        </row>
        <row r="158">
          <cell r="A158" t="str">
            <v>LDNO 132kV: LV Site Specific Band 4</v>
          </cell>
          <cell r="C158">
            <v>0</v>
          </cell>
        </row>
        <row r="159">
          <cell r="A159" t="str">
            <v>LDNO 132kV: LV Sub Site Specific No Residual</v>
          </cell>
          <cell r="C159">
            <v>0</v>
          </cell>
        </row>
        <row r="160">
          <cell r="A160" t="str">
            <v>LDNO 132kV: LV Sub Site Specific Band 1</v>
          </cell>
          <cell r="C160">
            <v>0</v>
          </cell>
        </row>
        <row r="161">
          <cell r="A161" t="str">
            <v>LDNO 132kV: LV Sub Site Specific Band 2</v>
          </cell>
          <cell r="C161">
            <v>0</v>
          </cell>
        </row>
        <row r="162">
          <cell r="A162" t="str">
            <v>LDNO 132kV: LV Sub Site Specific Band 3</v>
          </cell>
          <cell r="C162">
            <v>0</v>
          </cell>
        </row>
        <row r="163">
          <cell r="A163" t="str">
            <v>LDNO 132kV: LV Sub Site Specific Band 4</v>
          </cell>
          <cell r="C163">
            <v>0</v>
          </cell>
        </row>
        <row r="164">
          <cell r="A164" t="str">
            <v>LDNO 132kV: HV Site Specific No Residual</v>
          </cell>
          <cell r="C164">
            <v>0</v>
          </cell>
        </row>
        <row r="165">
          <cell r="A165" t="str">
            <v>LDNO 132kV: HV Site Specific Band 1</v>
          </cell>
          <cell r="C165">
            <v>0</v>
          </cell>
        </row>
        <row r="166">
          <cell r="A166" t="str">
            <v>LDNO 132kV: HV Site Specific Band 2</v>
          </cell>
          <cell r="C166">
            <v>0</v>
          </cell>
        </row>
        <row r="167">
          <cell r="A167" t="str">
            <v>LDNO 132kV: HV Site Specific Band 3</v>
          </cell>
          <cell r="C167">
            <v>0</v>
          </cell>
        </row>
        <row r="168">
          <cell r="A168" t="str">
            <v>LDNO 132kV: HV Site Specific Band 4</v>
          </cell>
          <cell r="C168">
            <v>0</v>
          </cell>
        </row>
        <row r="169">
          <cell r="A169" t="str">
            <v>LDNO 132kV: Unmetered Supplies</v>
          </cell>
          <cell r="C169" t="str">
            <v>0, 1 or 8</v>
          </cell>
        </row>
        <row r="170">
          <cell r="A170" t="str">
            <v>LDNO 132kV: LV Generation Aggregated</v>
          </cell>
          <cell r="C170" t="str">
            <v>0 or 8</v>
          </cell>
        </row>
        <row r="171">
          <cell r="A171" t="str">
            <v>LDNO 132kV: LV Sub Generation Aggregated</v>
          </cell>
          <cell r="C171" t="str">
            <v>0 or 8</v>
          </cell>
        </row>
        <row r="172">
          <cell r="A172" t="str">
            <v>LDNO 132kV: LV Generation Site Specific</v>
          </cell>
          <cell r="C172">
            <v>0</v>
          </cell>
        </row>
        <row r="173">
          <cell r="A173" t="str">
            <v>LDNO 132kV: LV Sub Generation Site Specific</v>
          </cell>
          <cell r="C173">
            <v>0</v>
          </cell>
        </row>
        <row r="174">
          <cell r="A174" t="str">
            <v>LDNO 132kV: HV Generation Site Specific</v>
          </cell>
          <cell r="C174">
            <v>0</v>
          </cell>
        </row>
        <row r="175">
          <cell r="A175" t="str">
            <v>LDNO 0000: Domestic Aggregated with Residual</v>
          </cell>
          <cell r="C175" t="str">
            <v>0, 1, 2 or 5-8</v>
          </cell>
        </row>
        <row r="176">
          <cell r="A176" t="str">
            <v>LDNO 0000: Domestic Aggregated (Related MPAN)</v>
          </cell>
          <cell r="C176" t="str">
            <v>2</v>
          </cell>
        </row>
        <row r="177">
          <cell r="A177" t="str">
            <v>LDNO 0000: Non-Domestic Aggregated No Residual</v>
          </cell>
          <cell r="C177" t="str">
            <v>0, 3, 4 or 5-8</v>
          </cell>
        </row>
        <row r="178">
          <cell r="A178" t="str">
            <v>LDNO 0000: Non-Domestic Aggregated Band 1</v>
          </cell>
          <cell r="C178" t="str">
            <v>0, 3, 4 or 5-8</v>
          </cell>
        </row>
        <row r="179">
          <cell r="A179" t="str">
            <v>LDNO 0000: Non-Domestic Aggregated Band 2</v>
          </cell>
          <cell r="C179" t="str">
            <v>0, 3, 4 or 5-8</v>
          </cell>
        </row>
        <row r="180">
          <cell r="A180" t="str">
            <v>LDNO 0000: Non-Domestic Aggregated Band 3</v>
          </cell>
          <cell r="C180" t="str">
            <v>0, 3, 4 or 5-8</v>
          </cell>
        </row>
        <row r="181">
          <cell r="A181" t="str">
            <v>LDNO 0000: Non-Domestic Aggregated Band 4</v>
          </cell>
          <cell r="C181" t="str">
            <v>0, 3, 4 or 5-8</v>
          </cell>
        </row>
        <row r="182">
          <cell r="A182" t="str">
            <v>LDNO 0000: Non-Domestic Aggregated (related MPAN)</v>
          </cell>
          <cell r="C182" t="str">
            <v>4</v>
          </cell>
        </row>
        <row r="183">
          <cell r="A183" t="str">
            <v>LDNO 0000: LV Site Specific No Residual</v>
          </cell>
          <cell r="C183">
            <v>0</v>
          </cell>
        </row>
        <row r="184">
          <cell r="A184" t="str">
            <v>LDNO 0000: LV Site Specific Band 1</v>
          </cell>
          <cell r="C184">
            <v>0</v>
          </cell>
        </row>
        <row r="185">
          <cell r="A185" t="str">
            <v>LDNO 0000: LV Site Specific Band 2</v>
          </cell>
          <cell r="C185">
            <v>0</v>
          </cell>
        </row>
        <row r="186">
          <cell r="A186" t="str">
            <v>LDNO 0000: LV Site Specific Band 3</v>
          </cell>
          <cell r="C186">
            <v>0</v>
          </cell>
        </row>
        <row r="187">
          <cell r="A187" t="str">
            <v>LDNO 0000: LV Site Specific Band 4</v>
          </cell>
          <cell r="C187">
            <v>0</v>
          </cell>
        </row>
        <row r="188">
          <cell r="A188" t="str">
            <v>LDNO 0000: LV Sub Site Specific No Residual</v>
          </cell>
          <cell r="C188">
            <v>0</v>
          </cell>
        </row>
        <row r="189">
          <cell r="A189" t="str">
            <v>LDNO 0000: LV Sub Site Specific Band 1</v>
          </cell>
          <cell r="C189">
            <v>0</v>
          </cell>
        </row>
        <row r="190">
          <cell r="A190" t="str">
            <v>LDNO 0000: LV Sub Site Specific Band 2</v>
          </cell>
          <cell r="C190">
            <v>0</v>
          </cell>
        </row>
        <row r="191">
          <cell r="A191" t="str">
            <v>LDNO 0000: LV Sub Site Specific Band 3</v>
          </cell>
          <cell r="C191">
            <v>0</v>
          </cell>
        </row>
        <row r="192">
          <cell r="A192" t="str">
            <v>LDNO 0000: LV Sub Site Specific Band 4</v>
          </cell>
          <cell r="C192">
            <v>0</v>
          </cell>
        </row>
        <row r="193">
          <cell r="A193" t="str">
            <v>LDNO 0000: HV Site Specific No Residual</v>
          </cell>
          <cell r="C193">
            <v>0</v>
          </cell>
        </row>
        <row r="194">
          <cell r="A194" t="str">
            <v>LDNO 0000: HV Site Specific Band 1</v>
          </cell>
          <cell r="C194">
            <v>0</v>
          </cell>
        </row>
        <row r="195">
          <cell r="A195" t="str">
            <v>LDNO 0000: HV Site Specific Band 2</v>
          </cell>
          <cell r="C195">
            <v>0</v>
          </cell>
        </row>
        <row r="196">
          <cell r="A196" t="str">
            <v>LDNO 0000: HV Site Specific Band 3</v>
          </cell>
          <cell r="C196">
            <v>0</v>
          </cell>
        </row>
        <row r="197">
          <cell r="A197" t="str">
            <v>LDNO 0000: HV Site Specific Band 4</v>
          </cell>
          <cell r="C197">
            <v>0</v>
          </cell>
        </row>
        <row r="198">
          <cell r="A198" t="str">
            <v>LDNO 0000: Unmetered Supplies</v>
          </cell>
          <cell r="C198" t="str">
            <v>0, 1 or 8</v>
          </cell>
        </row>
        <row r="199">
          <cell r="A199" t="str">
            <v>LDNO 0000: LV Generation Aggregated</v>
          </cell>
          <cell r="C199" t="str">
            <v>0 or 8</v>
          </cell>
        </row>
        <row r="200">
          <cell r="A200" t="str">
            <v>LDNO 0000: LV Sub Generation Aggregated</v>
          </cell>
          <cell r="C200" t="str">
            <v>0 or 8</v>
          </cell>
        </row>
        <row r="201">
          <cell r="A201" t="str">
            <v>LDNO 0000: LV Generation Site Specific</v>
          </cell>
          <cell r="C201">
            <v>0</v>
          </cell>
        </row>
        <row r="202">
          <cell r="A202" t="str">
            <v>LDNO 0000: LV Sub Generation Site Specific</v>
          </cell>
          <cell r="C202">
            <v>0</v>
          </cell>
        </row>
        <row r="203">
          <cell r="A203" t="str">
            <v>LDNO 0000: HV Generation Site Specific</v>
          </cell>
          <cell r="C203">
            <v>0</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workbookViewId="0">
      <selection activeCell="B4" sqref="B4"/>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6"/>
      <c r="B1" s="26"/>
      <c r="C1" s="26"/>
      <c r="D1" s="26"/>
      <c r="E1" s="26"/>
    </row>
    <row r="2" spans="1:8" ht="16.5" x14ac:dyDescent="0.2">
      <c r="A2" s="153" t="s">
        <v>129</v>
      </c>
      <c r="B2" s="68"/>
      <c r="C2" s="68"/>
      <c r="D2" s="68"/>
      <c r="E2" s="68"/>
    </row>
    <row r="3" spans="1:8" ht="15" x14ac:dyDescent="0.2">
      <c r="A3" s="72"/>
      <c r="B3" s="147" t="s">
        <v>130</v>
      </c>
      <c r="C3" s="146" t="s">
        <v>131</v>
      </c>
      <c r="D3" s="146" t="s">
        <v>25</v>
      </c>
      <c r="E3" s="146" t="s">
        <v>24</v>
      </c>
    </row>
    <row r="4" spans="1:8" ht="24" x14ac:dyDescent="0.2">
      <c r="A4" s="69" t="s">
        <v>129</v>
      </c>
      <c r="B4" s="30" t="s">
        <v>703</v>
      </c>
      <c r="C4" s="30" t="s">
        <v>676</v>
      </c>
      <c r="D4" s="30" t="s">
        <v>677</v>
      </c>
      <c r="E4" s="30" t="s">
        <v>702</v>
      </c>
    </row>
    <row r="5" spans="1:8" x14ac:dyDescent="0.2">
      <c r="A5" s="68"/>
      <c r="B5" s="68"/>
      <c r="C5" s="68"/>
      <c r="D5" s="68"/>
      <c r="E5" s="68"/>
    </row>
    <row r="6" spans="1:8" ht="16.5" x14ac:dyDescent="0.2">
      <c r="A6" s="71" t="s">
        <v>19</v>
      </c>
      <c r="B6" s="68"/>
      <c r="C6" s="68"/>
      <c r="D6" s="68"/>
      <c r="E6" s="68"/>
    </row>
    <row r="7" spans="1:8" ht="15" x14ac:dyDescent="0.2">
      <c r="A7" s="73" t="s">
        <v>20</v>
      </c>
      <c r="B7" s="249" t="s">
        <v>21</v>
      </c>
      <c r="C7" s="249"/>
      <c r="D7" s="249"/>
      <c r="E7" s="249"/>
    </row>
    <row r="8" spans="1:8" ht="30" customHeight="1" x14ac:dyDescent="0.2">
      <c r="A8" s="77" t="s">
        <v>180</v>
      </c>
      <c r="B8" s="247" t="s">
        <v>169</v>
      </c>
      <c r="C8" s="247"/>
      <c r="D8" s="247"/>
      <c r="E8" s="247"/>
    </row>
    <row r="9" spans="1:8" ht="30" customHeight="1" x14ac:dyDescent="0.2">
      <c r="A9" s="77" t="s">
        <v>42</v>
      </c>
      <c r="B9" s="24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GSP_G Licence area.</v>
      </c>
      <c r="C9" s="247"/>
      <c r="D9" s="247"/>
      <c r="E9" s="247"/>
    </row>
    <row r="10" spans="1:8" ht="30" customHeight="1" x14ac:dyDescent="0.2">
      <c r="A10" s="77" t="s">
        <v>43</v>
      </c>
      <c r="B10" s="247" t="s">
        <v>23</v>
      </c>
      <c r="C10" s="247"/>
      <c r="D10" s="247"/>
      <c r="E10" s="247"/>
    </row>
    <row r="11" spans="1:8" ht="61.5" customHeight="1" x14ac:dyDescent="0.2">
      <c r="A11" s="77" t="s">
        <v>44</v>
      </c>
      <c r="B11" s="24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7"/>
      <c r="D11" s="247"/>
      <c r="E11" s="247"/>
      <c r="F11" s="243"/>
      <c r="G11" s="243"/>
      <c r="H11" s="243"/>
    </row>
    <row r="12" spans="1:8" ht="86.25" customHeight="1" x14ac:dyDescent="0.2">
      <c r="A12" s="77" t="s">
        <v>32</v>
      </c>
      <c r="B12" s="246" t="s">
        <v>143</v>
      </c>
      <c r="C12" s="246"/>
      <c r="D12" s="246"/>
      <c r="E12" s="246"/>
    </row>
    <row r="13" spans="1:8" ht="33.75" customHeight="1" x14ac:dyDescent="0.2">
      <c r="A13" s="77" t="s">
        <v>144</v>
      </c>
      <c r="B13" s="24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GSP_G Licence area.</v>
      </c>
      <c r="C13" s="247"/>
      <c r="D13" s="247"/>
      <c r="E13" s="247"/>
    </row>
    <row r="14" spans="1:8" ht="33.75" customHeight="1" x14ac:dyDescent="0.2">
      <c r="A14" s="202" t="s">
        <v>480</v>
      </c>
      <c r="B14" s="247" t="s">
        <v>481</v>
      </c>
      <c r="C14" s="247"/>
      <c r="D14" s="247"/>
      <c r="E14" s="247"/>
    </row>
    <row r="15" spans="1:8" ht="29.25" customHeight="1" x14ac:dyDescent="0.2">
      <c r="A15" s="77" t="s">
        <v>35</v>
      </c>
      <c r="B15" s="247" t="s">
        <v>701</v>
      </c>
      <c r="C15" s="247"/>
      <c r="D15" s="247"/>
      <c r="E15" s="247"/>
    </row>
    <row r="16" spans="1:8" ht="29.25" customHeight="1" x14ac:dyDescent="0.2">
      <c r="A16" s="77" t="s">
        <v>648</v>
      </c>
      <c r="B16" s="247" t="s">
        <v>650</v>
      </c>
      <c r="C16" s="247"/>
      <c r="D16" s="247"/>
      <c r="E16" s="247"/>
    </row>
    <row r="17" spans="1:5" ht="30" customHeight="1" x14ac:dyDescent="0.2">
      <c r="A17" s="77" t="s">
        <v>90</v>
      </c>
      <c r="B17" s="247" t="s">
        <v>89</v>
      </c>
      <c r="C17" s="247"/>
      <c r="D17" s="247"/>
      <c r="E17" s="247"/>
    </row>
    <row r="18" spans="1:5" x14ac:dyDescent="0.2">
      <c r="A18" s="68"/>
      <c r="B18" s="68"/>
      <c r="C18" s="68"/>
      <c r="D18" s="68"/>
      <c r="E18" s="68"/>
    </row>
    <row r="19" spans="1:5" ht="15" x14ac:dyDescent="0.2">
      <c r="A19" s="74" t="s">
        <v>30</v>
      </c>
      <c r="B19" s="68"/>
      <c r="C19" s="68"/>
      <c r="D19" s="68"/>
      <c r="E19" s="68"/>
    </row>
    <row r="20" spans="1:5" ht="15" x14ac:dyDescent="0.2">
      <c r="A20" s="73"/>
      <c r="B20" s="248"/>
      <c r="C20" s="248"/>
      <c r="D20" s="248"/>
      <c r="E20" s="248"/>
    </row>
    <row r="21" spans="1:5" ht="32.25" customHeight="1" x14ac:dyDescent="0.2">
      <c r="A21" s="244" t="s">
        <v>73</v>
      </c>
      <c r="B21" s="245"/>
      <c r="C21" s="245"/>
      <c r="D21" s="245"/>
      <c r="E21" s="245"/>
    </row>
    <row r="22" spans="1:5" x14ac:dyDescent="0.2">
      <c r="A22" s="68"/>
      <c r="B22" s="68"/>
      <c r="C22" s="68"/>
      <c r="D22" s="68"/>
      <c r="E22" s="68"/>
    </row>
    <row r="23" spans="1:5" ht="15" x14ac:dyDescent="0.2">
      <c r="A23" s="75" t="s">
        <v>31</v>
      </c>
      <c r="B23" s="68"/>
      <c r="C23" s="68"/>
      <c r="D23" s="68"/>
      <c r="E23" s="68"/>
    </row>
    <row r="24" spans="1:5" ht="15" x14ac:dyDescent="0.2">
      <c r="A24" s="70"/>
      <c r="B24" s="248"/>
      <c r="C24" s="248"/>
      <c r="D24" s="248"/>
      <c r="E24" s="248"/>
    </row>
    <row r="25" spans="1:5" ht="28.5" customHeight="1" x14ac:dyDescent="0.2">
      <c r="A25" s="244" t="s">
        <v>45</v>
      </c>
      <c r="B25" s="245"/>
      <c r="C25" s="245"/>
      <c r="D25" s="245"/>
      <c r="E25" s="245"/>
    </row>
    <row r="26" spans="1:5" ht="28.5" customHeight="1" x14ac:dyDescent="0.2">
      <c r="A26" s="242" t="s">
        <v>128</v>
      </c>
      <c r="B26" s="242"/>
      <c r="C26" s="242"/>
      <c r="D26" s="242"/>
      <c r="E26" s="242"/>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abSelected="1" workbookViewId="0">
      <selection activeCell="F5" sqref="F5"/>
    </sheetView>
  </sheetViews>
  <sheetFormatPr defaultColWidth="9.140625"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101" t="s">
        <v>22</v>
      </c>
      <c r="B1" s="251"/>
      <c r="C1" s="251"/>
      <c r="D1" s="251"/>
      <c r="E1" s="250"/>
      <c r="F1" s="250"/>
      <c r="G1" s="250"/>
      <c r="H1" s="250"/>
      <c r="I1" s="250"/>
      <c r="J1" s="250"/>
      <c r="K1" s="250"/>
      <c r="L1" s="52"/>
      <c r="M1" s="52"/>
      <c r="N1" s="52"/>
    </row>
    <row r="2" spans="1:14" ht="27" customHeight="1" x14ac:dyDescent="0.2">
      <c r="A2" s="257" t="str">
        <f>Overview!B4&amp; " - Effective from "&amp;Overview!D4&amp;" - "&amp;Overview!E4&amp;" LV and HV charges"</f>
        <v>Fulcrum Electricity Assets Ltd - GSP_G - Effective from 1 April 2023 - v2 Final, with LLFs and new sites LV and HV charges</v>
      </c>
      <c r="B2" s="257"/>
      <c r="C2" s="257"/>
      <c r="D2" s="257"/>
      <c r="E2" s="257"/>
      <c r="F2" s="257"/>
      <c r="G2" s="257"/>
      <c r="H2" s="257"/>
      <c r="I2" s="257"/>
      <c r="J2" s="257"/>
      <c r="K2" s="257"/>
    </row>
    <row r="3" spans="1:14" s="89" customFormat="1" ht="15" customHeight="1" x14ac:dyDescent="0.2">
      <c r="A3" s="87"/>
      <c r="B3" s="87"/>
      <c r="C3" s="87"/>
      <c r="D3" s="87"/>
      <c r="E3" s="87"/>
      <c r="F3" s="87"/>
      <c r="G3" s="87"/>
      <c r="H3" s="87"/>
      <c r="I3" s="87"/>
      <c r="J3" s="87"/>
      <c r="K3" s="87"/>
      <c r="L3" s="88"/>
      <c r="M3" s="88"/>
    </row>
    <row r="4" spans="1:14" ht="27" customHeight="1" x14ac:dyDescent="0.2">
      <c r="A4" s="257" t="s">
        <v>163</v>
      </c>
      <c r="B4" s="257"/>
      <c r="C4" s="257"/>
      <c r="D4" s="257"/>
      <c r="E4" s="257"/>
      <c r="F4" s="87"/>
      <c r="G4" s="257" t="s">
        <v>164</v>
      </c>
      <c r="H4" s="257"/>
      <c r="I4" s="257"/>
      <c r="J4" s="257"/>
      <c r="K4" s="257"/>
    </row>
    <row r="5" spans="1:14" ht="28.5" customHeight="1" x14ac:dyDescent="0.2">
      <c r="A5" s="78" t="s">
        <v>15</v>
      </c>
      <c r="B5" s="83" t="s">
        <v>64</v>
      </c>
      <c r="C5" s="258" t="s">
        <v>65</v>
      </c>
      <c r="D5" s="259"/>
      <c r="E5" s="80" t="s">
        <v>66</v>
      </c>
      <c r="F5" s="87"/>
      <c r="G5" s="261"/>
      <c r="H5" s="262"/>
      <c r="I5" s="84" t="s">
        <v>70</v>
      </c>
      <c r="J5" s="85" t="s">
        <v>71</v>
      </c>
      <c r="K5" s="80" t="s">
        <v>66</v>
      </c>
      <c r="L5" s="87"/>
    </row>
    <row r="6" spans="1:14" ht="65.25" customHeight="1" x14ac:dyDescent="0.2">
      <c r="A6" s="81" t="s">
        <v>67</v>
      </c>
      <c r="B6" s="24" t="s">
        <v>678</v>
      </c>
      <c r="C6" s="260" t="s">
        <v>679</v>
      </c>
      <c r="D6" s="260"/>
      <c r="E6" s="24" t="s">
        <v>680</v>
      </c>
      <c r="F6" s="87"/>
      <c r="G6" s="263" t="s">
        <v>682</v>
      </c>
      <c r="H6" s="264"/>
      <c r="I6" s="217"/>
      <c r="J6" s="86" t="s">
        <v>683</v>
      </c>
      <c r="K6" s="218" t="s">
        <v>680</v>
      </c>
      <c r="L6" s="87"/>
    </row>
    <row r="7" spans="1:14" ht="65.25" customHeight="1" x14ac:dyDescent="0.2">
      <c r="A7" s="81" t="s">
        <v>18</v>
      </c>
      <c r="B7" s="217"/>
      <c r="C7" s="265" t="s">
        <v>678</v>
      </c>
      <c r="D7" s="265"/>
      <c r="E7" s="24" t="s">
        <v>681</v>
      </c>
      <c r="F7" s="87"/>
      <c r="G7" s="263" t="s">
        <v>68</v>
      </c>
      <c r="H7" s="264"/>
      <c r="I7" s="24" t="s">
        <v>678</v>
      </c>
      <c r="J7" s="86" t="s">
        <v>684</v>
      </c>
      <c r="K7" s="218" t="s">
        <v>680</v>
      </c>
      <c r="L7" s="87"/>
    </row>
    <row r="8" spans="1:14" ht="65.25" customHeight="1" x14ac:dyDescent="0.2">
      <c r="A8" s="82" t="s">
        <v>16</v>
      </c>
      <c r="B8" s="253" t="s">
        <v>17</v>
      </c>
      <c r="C8" s="254"/>
      <c r="D8" s="254"/>
      <c r="E8" s="255"/>
      <c r="F8" s="87"/>
      <c r="G8" s="263" t="s">
        <v>74</v>
      </c>
      <c r="H8" s="264"/>
      <c r="I8" s="217"/>
      <c r="J8" s="24" t="s">
        <v>678</v>
      </c>
      <c r="K8" s="218" t="s">
        <v>681</v>
      </c>
      <c r="L8" s="87"/>
    </row>
    <row r="9" spans="1:14" s="79" customFormat="1" ht="65.25" hidden="1" customHeight="1" x14ac:dyDescent="0.2">
      <c r="A9" s="89"/>
      <c r="F9" s="87"/>
      <c r="G9" s="266"/>
      <c r="H9" s="267"/>
      <c r="I9" s="98"/>
      <c r="J9" s="98"/>
      <c r="K9" s="24"/>
      <c r="L9" s="87"/>
      <c r="M9" s="50"/>
    </row>
    <row r="10" spans="1:14" s="89" customFormat="1" ht="36" hidden="1" customHeight="1" x14ac:dyDescent="0.2">
      <c r="F10" s="87"/>
      <c r="G10" s="252"/>
      <c r="H10" s="252"/>
      <c r="I10" s="98"/>
      <c r="J10" s="98"/>
      <c r="K10" s="24"/>
      <c r="L10" s="87"/>
      <c r="M10" s="88"/>
    </row>
    <row r="11" spans="1:14" s="89" customFormat="1" ht="27" customHeight="1" x14ac:dyDescent="0.2">
      <c r="A11" s="87"/>
      <c r="B11" s="87"/>
      <c r="C11" s="87"/>
      <c r="D11" s="87"/>
      <c r="E11" s="87"/>
      <c r="F11" s="87"/>
      <c r="G11" s="256" t="s">
        <v>16</v>
      </c>
      <c r="H11" s="256"/>
      <c r="I11" s="253" t="s">
        <v>17</v>
      </c>
      <c r="J11" s="254"/>
      <c r="K11" s="255"/>
      <c r="L11" s="88"/>
      <c r="M11" s="88"/>
    </row>
    <row r="12" spans="1:14" s="89" customFormat="1" ht="12.75" customHeight="1" x14ac:dyDescent="0.2">
      <c r="A12" s="87"/>
      <c r="B12" s="87"/>
      <c r="C12" s="87"/>
      <c r="D12" s="87"/>
      <c r="E12" s="87"/>
      <c r="F12" s="87"/>
      <c r="G12" s="87"/>
      <c r="H12" s="87"/>
      <c r="I12" s="87"/>
      <c r="J12" s="87"/>
      <c r="K12" s="87"/>
      <c r="L12" s="88"/>
      <c r="M12" s="88"/>
    </row>
    <row r="13" spans="1:14" ht="78.75" customHeight="1" x14ac:dyDescent="0.2">
      <c r="A13" s="29" t="s">
        <v>132</v>
      </c>
      <c r="B13" s="160" t="s">
        <v>26</v>
      </c>
      <c r="C13" s="163" t="s">
        <v>27</v>
      </c>
      <c r="D13" s="55" t="s">
        <v>166</v>
      </c>
      <c r="E13" s="55" t="s">
        <v>168</v>
      </c>
      <c r="F13" s="55" t="s">
        <v>167</v>
      </c>
      <c r="G13" s="160" t="s">
        <v>28</v>
      </c>
      <c r="H13" s="160" t="s">
        <v>29</v>
      </c>
      <c r="I13" s="29" t="s">
        <v>133</v>
      </c>
      <c r="J13" s="160" t="s">
        <v>36</v>
      </c>
      <c r="K13" s="160" t="s">
        <v>0</v>
      </c>
    </row>
    <row r="14" spans="1:14" ht="15" x14ac:dyDescent="0.2">
      <c r="A14" s="18" t="s">
        <v>482</v>
      </c>
      <c r="B14" s="40" t="s">
        <v>704</v>
      </c>
      <c r="C14" s="210" t="s">
        <v>662</v>
      </c>
      <c r="D14" s="155">
        <v>10.266</v>
      </c>
      <c r="E14" s="156">
        <v>2.1360000000000001</v>
      </c>
      <c r="F14" s="157">
        <v>0.19</v>
      </c>
      <c r="G14" s="45">
        <v>14.89</v>
      </c>
      <c r="H14" s="46"/>
      <c r="I14" s="46"/>
      <c r="J14" s="42"/>
      <c r="K14" s="43"/>
    </row>
    <row r="15" spans="1:14" ht="32.25" customHeight="1" x14ac:dyDescent="0.2">
      <c r="A15" s="18" t="s">
        <v>483</v>
      </c>
      <c r="B15" s="40" t="s">
        <v>705</v>
      </c>
      <c r="C15" s="203" t="s">
        <v>423</v>
      </c>
      <c r="D15" s="155">
        <v>10.266</v>
      </c>
      <c r="E15" s="156">
        <v>2.1360000000000001</v>
      </c>
      <c r="F15" s="157">
        <v>0.19</v>
      </c>
      <c r="G15" s="46"/>
      <c r="H15" s="46"/>
      <c r="I15" s="46"/>
      <c r="J15" s="42"/>
      <c r="K15" s="43"/>
    </row>
    <row r="16" spans="1:14" ht="32.25" customHeight="1" x14ac:dyDescent="0.2">
      <c r="A16" s="18" t="s">
        <v>484</v>
      </c>
      <c r="B16" s="223" t="s">
        <v>706</v>
      </c>
      <c r="C16" s="189" t="s">
        <v>661</v>
      </c>
      <c r="D16" s="155">
        <v>10.43</v>
      </c>
      <c r="E16" s="156">
        <v>2.17</v>
      </c>
      <c r="F16" s="157">
        <v>0.193</v>
      </c>
      <c r="G16" s="45">
        <v>5.63</v>
      </c>
      <c r="H16" s="46"/>
      <c r="I16" s="46"/>
      <c r="J16" s="42"/>
      <c r="K16" s="43"/>
    </row>
    <row r="17" spans="1:11" ht="30" x14ac:dyDescent="0.2">
      <c r="A17" s="18" t="s">
        <v>485</v>
      </c>
      <c r="B17" s="44" t="s">
        <v>707</v>
      </c>
      <c r="C17" s="189" t="s">
        <v>661</v>
      </c>
      <c r="D17" s="155">
        <v>10.43</v>
      </c>
      <c r="E17" s="156">
        <v>2.17</v>
      </c>
      <c r="F17" s="157">
        <v>0.193</v>
      </c>
      <c r="G17" s="45">
        <v>8.73</v>
      </c>
      <c r="H17" s="46"/>
      <c r="I17" s="46"/>
      <c r="J17" s="42"/>
      <c r="K17" s="43"/>
    </row>
    <row r="18" spans="1:11" ht="30" x14ac:dyDescent="0.2">
      <c r="A18" s="18" t="s">
        <v>486</v>
      </c>
      <c r="B18" s="44" t="s">
        <v>708</v>
      </c>
      <c r="C18" s="189" t="s">
        <v>661</v>
      </c>
      <c r="D18" s="155">
        <v>10.43</v>
      </c>
      <c r="E18" s="156">
        <v>2.17</v>
      </c>
      <c r="F18" s="157">
        <v>0.193</v>
      </c>
      <c r="G18" s="45">
        <v>20.94</v>
      </c>
      <c r="H18" s="46"/>
      <c r="I18" s="46"/>
      <c r="J18" s="42"/>
      <c r="K18" s="43"/>
    </row>
    <row r="19" spans="1:11" ht="30" x14ac:dyDescent="0.2">
      <c r="A19" s="18" t="s">
        <v>487</v>
      </c>
      <c r="B19" s="44" t="s">
        <v>709</v>
      </c>
      <c r="C19" s="189" t="s">
        <v>661</v>
      </c>
      <c r="D19" s="155">
        <v>10.43</v>
      </c>
      <c r="E19" s="156">
        <v>2.17</v>
      </c>
      <c r="F19" s="157">
        <v>0.193</v>
      </c>
      <c r="G19" s="45">
        <v>43.57</v>
      </c>
      <c r="H19" s="46"/>
      <c r="I19" s="46"/>
      <c r="J19" s="42"/>
      <c r="K19" s="43"/>
    </row>
    <row r="20" spans="1:11" ht="30" x14ac:dyDescent="0.2">
      <c r="A20" s="18" t="s">
        <v>488</v>
      </c>
      <c r="B20" s="44" t="s">
        <v>710</v>
      </c>
      <c r="C20" s="189" t="s">
        <v>661</v>
      </c>
      <c r="D20" s="155">
        <v>10.43</v>
      </c>
      <c r="E20" s="156">
        <v>2.17</v>
      </c>
      <c r="F20" s="157">
        <v>0.193</v>
      </c>
      <c r="G20" s="45">
        <v>123.8</v>
      </c>
      <c r="H20" s="46"/>
      <c r="I20" s="46"/>
      <c r="J20" s="42"/>
      <c r="K20" s="43"/>
    </row>
    <row r="21" spans="1:11" ht="32.25" customHeight="1" x14ac:dyDescent="0.2">
      <c r="A21" s="18" t="s">
        <v>149</v>
      </c>
      <c r="B21" s="40" t="s">
        <v>711</v>
      </c>
      <c r="C21" s="203" t="s">
        <v>424</v>
      </c>
      <c r="D21" s="155">
        <v>10.43</v>
      </c>
      <c r="E21" s="156">
        <v>2.17</v>
      </c>
      <c r="F21" s="157">
        <v>0.193</v>
      </c>
      <c r="G21" s="46"/>
      <c r="H21" s="46"/>
      <c r="I21" s="46"/>
      <c r="J21" s="42"/>
      <c r="K21" s="43"/>
    </row>
    <row r="22" spans="1:11" ht="32.25" customHeight="1" x14ac:dyDescent="0.2">
      <c r="A22" s="18" t="s">
        <v>489</v>
      </c>
      <c r="B22" s="43" t="s">
        <v>712</v>
      </c>
      <c r="C22" s="205">
        <v>0</v>
      </c>
      <c r="D22" s="155">
        <v>7.4560000000000004</v>
      </c>
      <c r="E22" s="156">
        <v>1.4319999999999999</v>
      </c>
      <c r="F22" s="157">
        <v>0.13100000000000001</v>
      </c>
      <c r="G22" s="45">
        <v>22.55</v>
      </c>
      <c r="H22" s="45">
        <v>3.71</v>
      </c>
      <c r="I22" s="154">
        <v>5.46</v>
      </c>
      <c r="J22" s="41">
        <v>0.14899999999999999</v>
      </c>
      <c r="K22" s="43"/>
    </row>
    <row r="23" spans="1:11" ht="32.25" customHeight="1" x14ac:dyDescent="0.2">
      <c r="A23" s="18" t="s">
        <v>490</v>
      </c>
      <c r="B23" s="43" t="s">
        <v>713</v>
      </c>
      <c r="C23" s="205">
        <v>0</v>
      </c>
      <c r="D23" s="155">
        <v>7.4560000000000004</v>
      </c>
      <c r="E23" s="156">
        <v>1.4319999999999999</v>
      </c>
      <c r="F23" s="157">
        <v>0.13100000000000001</v>
      </c>
      <c r="G23" s="45">
        <v>177.91</v>
      </c>
      <c r="H23" s="45">
        <v>3.71</v>
      </c>
      <c r="I23" s="154">
        <v>5.46</v>
      </c>
      <c r="J23" s="41">
        <v>0.14899999999999999</v>
      </c>
      <c r="K23" s="43"/>
    </row>
    <row r="24" spans="1:11" ht="32.25" customHeight="1" x14ac:dyDescent="0.2">
      <c r="A24" s="18" t="s">
        <v>491</v>
      </c>
      <c r="B24" s="43" t="s">
        <v>714</v>
      </c>
      <c r="C24" s="205">
        <v>0</v>
      </c>
      <c r="D24" s="155">
        <v>7.4560000000000004</v>
      </c>
      <c r="E24" s="156">
        <v>1.4319999999999999</v>
      </c>
      <c r="F24" s="157">
        <v>0.13100000000000001</v>
      </c>
      <c r="G24" s="45">
        <v>409.96</v>
      </c>
      <c r="H24" s="45">
        <v>3.71</v>
      </c>
      <c r="I24" s="154">
        <v>5.46</v>
      </c>
      <c r="J24" s="41">
        <v>0.14899999999999999</v>
      </c>
      <c r="K24" s="43"/>
    </row>
    <row r="25" spans="1:11" ht="32.25" customHeight="1" x14ac:dyDescent="0.2">
      <c r="A25" s="18" t="s">
        <v>492</v>
      </c>
      <c r="B25" s="43" t="s">
        <v>715</v>
      </c>
      <c r="C25" s="205">
        <v>0</v>
      </c>
      <c r="D25" s="155">
        <v>7.4560000000000004</v>
      </c>
      <c r="E25" s="156">
        <v>1.4319999999999999</v>
      </c>
      <c r="F25" s="157">
        <v>0.13100000000000001</v>
      </c>
      <c r="G25" s="45">
        <v>654.44000000000005</v>
      </c>
      <c r="H25" s="45">
        <v>3.71</v>
      </c>
      <c r="I25" s="154">
        <v>5.46</v>
      </c>
      <c r="J25" s="41">
        <v>0.14899999999999999</v>
      </c>
      <c r="K25" s="43"/>
    </row>
    <row r="26" spans="1:11" ht="32.25" customHeight="1" x14ac:dyDescent="0.2">
      <c r="A26" s="18" t="s">
        <v>493</v>
      </c>
      <c r="B26" s="43" t="s">
        <v>716</v>
      </c>
      <c r="C26" s="205">
        <v>0</v>
      </c>
      <c r="D26" s="155">
        <v>7.4560000000000004</v>
      </c>
      <c r="E26" s="156">
        <v>1.4319999999999999</v>
      </c>
      <c r="F26" s="157">
        <v>0.13100000000000001</v>
      </c>
      <c r="G26" s="45">
        <v>1349.19</v>
      </c>
      <c r="H26" s="45">
        <v>3.71</v>
      </c>
      <c r="I26" s="154">
        <v>5.46</v>
      </c>
      <c r="J26" s="41">
        <v>0.14899999999999999</v>
      </c>
      <c r="K26" s="43"/>
    </row>
    <row r="27" spans="1:11" ht="32.25" customHeight="1" x14ac:dyDescent="0.2">
      <c r="A27" s="18" t="s">
        <v>494</v>
      </c>
      <c r="B27" s="43" t="s">
        <v>717</v>
      </c>
      <c r="C27" s="205">
        <v>0</v>
      </c>
      <c r="D27" s="155">
        <v>5.9930000000000003</v>
      </c>
      <c r="E27" s="156">
        <v>1.052</v>
      </c>
      <c r="F27" s="157">
        <v>9.9000000000000005E-2</v>
      </c>
      <c r="G27" s="45">
        <v>72.52</v>
      </c>
      <c r="H27" s="45">
        <v>3.83</v>
      </c>
      <c r="I27" s="154">
        <v>6.3</v>
      </c>
      <c r="J27" s="41">
        <v>0.107</v>
      </c>
      <c r="K27" s="43"/>
    </row>
    <row r="28" spans="1:11" ht="32.25" customHeight="1" x14ac:dyDescent="0.2">
      <c r="A28" s="18" t="s">
        <v>495</v>
      </c>
      <c r="B28" s="43" t="s">
        <v>718</v>
      </c>
      <c r="C28" s="205">
        <v>0</v>
      </c>
      <c r="D28" s="155">
        <v>5.9930000000000003</v>
      </c>
      <c r="E28" s="156">
        <v>1.052</v>
      </c>
      <c r="F28" s="157">
        <v>9.9000000000000005E-2</v>
      </c>
      <c r="G28" s="45">
        <v>227.89</v>
      </c>
      <c r="H28" s="45">
        <v>3.83</v>
      </c>
      <c r="I28" s="154">
        <v>6.3</v>
      </c>
      <c r="J28" s="41">
        <v>0.107</v>
      </c>
      <c r="K28" s="43"/>
    </row>
    <row r="29" spans="1:11" ht="32.25" customHeight="1" x14ac:dyDescent="0.2">
      <c r="A29" s="18" t="s">
        <v>496</v>
      </c>
      <c r="B29" s="43" t="s">
        <v>719</v>
      </c>
      <c r="C29" s="205">
        <v>0</v>
      </c>
      <c r="D29" s="155">
        <v>5.9930000000000003</v>
      </c>
      <c r="E29" s="156">
        <v>1.052</v>
      </c>
      <c r="F29" s="157">
        <v>9.9000000000000005E-2</v>
      </c>
      <c r="G29" s="45">
        <v>459.94</v>
      </c>
      <c r="H29" s="45">
        <v>3.83</v>
      </c>
      <c r="I29" s="154">
        <v>6.3</v>
      </c>
      <c r="J29" s="41">
        <v>0.107</v>
      </c>
      <c r="K29" s="43"/>
    </row>
    <row r="30" spans="1:11" ht="32.25" customHeight="1" x14ac:dyDescent="0.2">
      <c r="A30" s="18" t="s">
        <v>497</v>
      </c>
      <c r="B30" s="43" t="s">
        <v>720</v>
      </c>
      <c r="C30" s="205">
        <v>0</v>
      </c>
      <c r="D30" s="155">
        <v>5.9930000000000003</v>
      </c>
      <c r="E30" s="156">
        <v>1.052</v>
      </c>
      <c r="F30" s="157">
        <v>9.9000000000000005E-2</v>
      </c>
      <c r="G30" s="45">
        <v>704.41</v>
      </c>
      <c r="H30" s="45">
        <v>3.83</v>
      </c>
      <c r="I30" s="154">
        <v>6.3</v>
      </c>
      <c r="J30" s="41">
        <v>0.107</v>
      </c>
      <c r="K30" s="43"/>
    </row>
    <row r="31" spans="1:11" ht="32.25" customHeight="1" x14ac:dyDescent="0.2">
      <c r="A31" s="18" t="s">
        <v>498</v>
      </c>
      <c r="B31" s="43" t="s">
        <v>721</v>
      </c>
      <c r="C31" s="205">
        <v>0</v>
      </c>
      <c r="D31" s="155">
        <v>5.9930000000000003</v>
      </c>
      <c r="E31" s="156">
        <v>1.052</v>
      </c>
      <c r="F31" s="157">
        <v>9.9000000000000005E-2</v>
      </c>
      <c r="G31" s="45">
        <v>1399.17</v>
      </c>
      <c r="H31" s="45">
        <v>3.83</v>
      </c>
      <c r="I31" s="154">
        <v>6.3</v>
      </c>
      <c r="J31" s="41">
        <v>0.107</v>
      </c>
      <c r="K31" s="43"/>
    </row>
    <row r="32" spans="1:11" ht="32.25" customHeight="1" x14ac:dyDescent="0.2">
      <c r="A32" s="18" t="s">
        <v>499</v>
      </c>
      <c r="B32" s="43" t="s">
        <v>722</v>
      </c>
      <c r="C32" s="205">
        <v>0</v>
      </c>
      <c r="D32" s="155">
        <v>4.2480000000000002</v>
      </c>
      <c r="E32" s="156">
        <v>0.63200000000000001</v>
      </c>
      <c r="F32" s="157">
        <v>6.3E-2</v>
      </c>
      <c r="G32" s="45">
        <v>159.34</v>
      </c>
      <c r="H32" s="45">
        <v>3.76</v>
      </c>
      <c r="I32" s="154">
        <v>6.53</v>
      </c>
      <c r="J32" s="41">
        <v>6.4000000000000001E-2</v>
      </c>
      <c r="K32" s="43"/>
    </row>
    <row r="33" spans="1:11" ht="32.25" customHeight="1" x14ac:dyDescent="0.2">
      <c r="A33" s="18" t="s">
        <v>500</v>
      </c>
      <c r="B33" s="43" t="s">
        <v>723</v>
      </c>
      <c r="C33" s="205">
        <v>0</v>
      </c>
      <c r="D33" s="155">
        <v>4.2480000000000002</v>
      </c>
      <c r="E33" s="156">
        <v>0.63200000000000001</v>
      </c>
      <c r="F33" s="157">
        <v>6.3E-2</v>
      </c>
      <c r="G33" s="45">
        <v>1150.21</v>
      </c>
      <c r="H33" s="45">
        <v>3.76</v>
      </c>
      <c r="I33" s="154">
        <v>6.53</v>
      </c>
      <c r="J33" s="41">
        <v>6.4000000000000001E-2</v>
      </c>
      <c r="K33" s="43"/>
    </row>
    <row r="34" spans="1:11" ht="32.25" customHeight="1" x14ac:dyDescent="0.2">
      <c r="A34" s="18" t="s">
        <v>501</v>
      </c>
      <c r="B34" s="43" t="s">
        <v>724</v>
      </c>
      <c r="C34" s="205">
        <v>0</v>
      </c>
      <c r="D34" s="155">
        <v>4.2480000000000002</v>
      </c>
      <c r="E34" s="156">
        <v>0.63200000000000001</v>
      </c>
      <c r="F34" s="157">
        <v>6.3E-2</v>
      </c>
      <c r="G34" s="45">
        <v>3398.23</v>
      </c>
      <c r="H34" s="45">
        <v>3.76</v>
      </c>
      <c r="I34" s="154">
        <v>6.53</v>
      </c>
      <c r="J34" s="41">
        <v>6.4000000000000001E-2</v>
      </c>
      <c r="K34" s="43"/>
    </row>
    <row r="35" spans="1:11" ht="32.25" customHeight="1" x14ac:dyDescent="0.2">
      <c r="A35" s="18" t="s">
        <v>502</v>
      </c>
      <c r="B35" s="43" t="s">
        <v>725</v>
      </c>
      <c r="C35" s="205">
        <v>0</v>
      </c>
      <c r="D35" s="155">
        <v>4.2480000000000002</v>
      </c>
      <c r="E35" s="156">
        <v>0.63200000000000001</v>
      </c>
      <c r="F35" s="157">
        <v>6.3E-2</v>
      </c>
      <c r="G35" s="45">
        <v>6948.84</v>
      </c>
      <c r="H35" s="45">
        <v>3.76</v>
      </c>
      <c r="I35" s="154">
        <v>6.53</v>
      </c>
      <c r="J35" s="41">
        <v>6.4000000000000001E-2</v>
      </c>
      <c r="K35" s="43"/>
    </row>
    <row r="36" spans="1:11" ht="32.25" customHeight="1" x14ac:dyDescent="0.2">
      <c r="A36" s="18" t="s">
        <v>503</v>
      </c>
      <c r="B36" s="43" t="s">
        <v>726</v>
      </c>
      <c r="C36" s="205">
        <v>0</v>
      </c>
      <c r="D36" s="155">
        <v>4.2480000000000002</v>
      </c>
      <c r="E36" s="156">
        <v>0.63200000000000001</v>
      </c>
      <c r="F36" s="157">
        <v>6.3E-2</v>
      </c>
      <c r="G36" s="45">
        <v>15992.62</v>
      </c>
      <c r="H36" s="45">
        <v>3.76</v>
      </c>
      <c r="I36" s="154">
        <v>6.53</v>
      </c>
      <c r="J36" s="41">
        <v>6.4000000000000001E-2</v>
      </c>
      <c r="K36" s="43"/>
    </row>
    <row r="37" spans="1:11" ht="32.25" customHeight="1" x14ac:dyDescent="0.2">
      <c r="A37" s="18" t="s">
        <v>153</v>
      </c>
      <c r="B37" s="43" t="s">
        <v>727</v>
      </c>
      <c r="C37" s="205" t="s">
        <v>425</v>
      </c>
      <c r="D37" s="158">
        <v>23.216999999999999</v>
      </c>
      <c r="E37" s="159">
        <v>4.9260000000000002</v>
      </c>
      <c r="F37" s="157">
        <v>3.6579999999999999</v>
      </c>
      <c r="G37" s="46"/>
      <c r="H37" s="46"/>
      <c r="I37" s="46"/>
      <c r="J37" s="42"/>
      <c r="K37" s="43"/>
    </row>
    <row r="38" spans="1:11" ht="27.75" customHeight="1" x14ac:dyDescent="0.2">
      <c r="A38" s="18" t="s">
        <v>154</v>
      </c>
      <c r="B38" s="44" t="s">
        <v>728</v>
      </c>
      <c r="C38" s="204">
        <v>0</v>
      </c>
      <c r="D38" s="155">
        <v>-7.4329999999999998</v>
      </c>
      <c r="E38" s="156">
        <v>-1.546</v>
      </c>
      <c r="F38" s="157">
        <v>-0.13800000000000001</v>
      </c>
      <c r="G38" s="45">
        <v>0</v>
      </c>
      <c r="H38" s="46"/>
      <c r="I38" s="46"/>
      <c r="J38" s="42"/>
      <c r="K38" s="43"/>
    </row>
    <row r="39" spans="1:11" ht="27.75" customHeight="1" x14ac:dyDescent="0.2">
      <c r="A39" s="18" t="s">
        <v>155</v>
      </c>
      <c r="B39" s="43" t="s">
        <v>729</v>
      </c>
      <c r="C39" s="205">
        <v>0</v>
      </c>
      <c r="D39" s="155">
        <v>-6.1870000000000003</v>
      </c>
      <c r="E39" s="156">
        <v>-1.2090000000000001</v>
      </c>
      <c r="F39" s="157">
        <v>-0.11</v>
      </c>
      <c r="G39" s="45">
        <v>0</v>
      </c>
      <c r="H39" s="46"/>
      <c r="I39" s="46"/>
      <c r="J39" s="42"/>
      <c r="K39" s="43"/>
    </row>
    <row r="40" spans="1:11" ht="27.75" customHeight="1" x14ac:dyDescent="0.2">
      <c r="A40" s="18" t="s">
        <v>156</v>
      </c>
      <c r="B40" s="43" t="s">
        <v>730</v>
      </c>
      <c r="C40" s="205">
        <v>0</v>
      </c>
      <c r="D40" s="155">
        <v>-7.4329999999999998</v>
      </c>
      <c r="E40" s="156">
        <v>-1.546</v>
      </c>
      <c r="F40" s="157">
        <v>-0.13800000000000001</v>
      </c>
      <c r="G40" s="45">
        <v>0</v>
      </c>
      <c r="H40" s="46"/>
      <c r="I40" s="46"/>
      <c r="J40" s="41">
        <v>0.13700000000000001</v>
      </c>
      <c r="K40" s="43"/>
    </row>
    <row r="41" spans="1:11" ht="27.75" customHeight="1" x14ac:dyDescent="0.2">
      <c r="A41" s="18" t="s">
        <v>157</v>
      </c>
      <c r="B41" s="43" t="s">
        <v>731</v>
      </c>
      <c r="C41" s="205">
        <v>0</v>
      </c>
      <c r="D41" s="155">
        <v>-7.4329999999999998</v>
      </c>
      <c r="E41" s="156">
        <v>-1.546</v>
      </c>
      <c r="F41" s="157">
        <v>-0.13800000000000001</v>
      </c>
      <c r="G41" s="45">
        <v>0</v>
      </c>
      <c r="H41" s="46"/>
      <c r="I41" s="46"/>
      <c r="J41" s="42"/>
      <c r="K41" s="43"/>
    </row>
    <row r="42" spans="1:11" ht="27.75" customHeight="1" x14ac:dyDescent="0.2">
      <c r="A42" s="18" t="s">
        <v>158</v>
      </c>
      <c r="B42" s="43">
        <v>592</v>
      </c>
      <c r="C42" s="205">
        <v>0</v>
      </c>
      <c r="D42" s="155">
        <v>-6.1870000000000003</v>
      </c>
      <c r="E42" s="156">
        <v>-1.2090000000000001</v>
      </c>
      <c r="F42" s="157">
        <v>-0.11</v>
      </c>
      <c r="G42" s="45">
        <v>0</v>
      </c>
      <c r="H42" s="46"/>
      <c r="I42" s="46"/>
      <c r="J42" s="41">
        <v>0.115</v>
      </c>
      <c r="K42" s="43"/>
    </row>
    <row r="43" spans="1:11" ht="27.75" customHeight="1" x14ac:dyDescent="0.2">
      <c r="A43" s="18" t="s">
        <v>159</v>
      </c>
      <c r="B43" s="43">
        <v>602</v>
      </c>
      <c r="C43" s="205">
        <v>0</v>
      </c>
      <c r="D43" s="155">
        <v>-6.1870000000000003</v>
      </c>
      <c r="E43" s="156">
        <v>-1.2090000000000001</v>
      </c>
      <c r="F43" s="157">
        <v>-0.11</v>
      </c>
      <c r="G43" s="45">
        <v>0</v>
      </c>
      <c r="H43" s="46"/>
      <c r="I43" s="46"/>
      <c r="J43" s="42"/>
      <c r="K43" s="43"/>
    </row>
    <row r="44" spans="1:11" ht="27.75" customHeight="1" x14ac:dyDescent="0.2">
      <c r="A44" s="18" t="s">
        <v>160</v>
      </c>
      <c r="B44" s="43">
        <v>612</v>
      </c>
      <c r="C44" s="205">
        <v>0</v>
      </c>
      <c r="D44" s="155">
        <v>-4.726</v>
      </c>
      <c r="E44" s="156">
        <v>-0.8</v>
      </c>
      <c r="F44" s="157">
        <v>-7.5999999999999998E-2</v>
      </c>
      <c r="G44" s="45">
        <v>10.72</v>
      </c>
      <c r="H44" s="46"/>
      <c r="I44" s="46"/>
      <c r="J44" s="41">
        <v>8.4000000000000005E-2</v>
      </c>
      <c r="K44" s="43"/>
    </row>
    <row r="45" spans="1:11" ht="27.75" customHeight="1" x14ac:dyDescent="0.2">
      <c r="A45" s="18" t="s">
        <v>161</v>
      </c>
      <c r="B45" s="43">
        <v>622</v>
      </c>
      <c r="C45" s="205">
        <v>0</v>
      </c>
      <c r="D45" s="155">
        <v>-4.726</v>
      </c>
      <c r="E45" s="156">
        <v>-0.8</v>
      </c>
      <c r="F45" s="157">
        <v>-7.5999999999999998E-2</v>
      </c>
      <c r="G45" s="45">
        <v>10.72</v>
      </c>
      <c r="H45" s="46"/>
      <c r="I45" s="46"/>
      <c r="J45" s="42"/>
      <c r="K45" s="43"/>
    </row>
    <row r="46" spans="1:11" ht="27.75" customHeight="1" x14ac:dyDescent="0.2">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G8:H8"/>
    <mergeCell ref="E1:K1"/>
    <mergeCell ref="B1:D1"/>
    <mergeCell ref="G10:H10"/>
    <mergeCell ref="I11:K11"/>
    <mergeCell ref="G11:H11"/>
    <mergeCell ref="A2:K2"/>
    <mergeCell ref="C5:D5"/>
    <mergeCell ref="C6:D6"/>
    <mergeCell ref="G5:H5"/>
    <mergeCell ref="G6:H6"/>
    <mergeCell ref="G4:K4"/>
    <mergeCell ref="A4:E4"/>
    <mergeCell ref="C7:D7"/>
    <mergeCell ref="B8:E8"/>
    <mergeCell ref="G9:H9"/>
    <mergeCell ref="G7:H7"/>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36"/>
  <sheetViews>
    <sheetView workbookViewId="0">
      <selection activeCell="A11" sqref="A11:P136"/>
    </sheetView>
  </sheetViews>
  <sheetFormatPr defaultColWidth="9.140625" defaultRowHeight="27.75" customHeight="1" x14ac:dyDescent="0.2"/>
  <cols>
    <col min="1" max="1" width="14.5703125" style="53" customWidth="1"/>
    <col min="2" max="2" width="7.28515625" style="53" customWidth="1"/>
    <col min="3" max="3" width="17.140625" style="53" customWidth="1"/>
    <col min="4" max="4" width="14.7109375" style="61" customWidth="1"/>
    <col min="5" max="5" width="7.140625" style="61" customWidth="1"/>
    <col min="6" max="6" width="17.28515625" style="61" customWidth="1"/>
    <col min="7" max="7" width="50.7109375" style="61" customWidth="1"/>
    <col min="8" max="8" width="14.7109375" style="61" customWidth="1"/>
    <col min="9" max="9" width="14.7109375" style="62" customWidth="1"/>
    <col min="10" max="11" width="14.7109375" style="63" customWidth="1"/>
    <col min="12" max="15" width="14.7109375" style="53" customWidth="1"/>
    <col min="16" max="17" width="15.5703125" style="53" customWidth="1"/>
    <col min="18" max="16384" width="9.140625" style="53"/>
  </cols>
  <sheetData>
    <row r="1" spans="1:16" ht="27.75" customHeight="1" x14ac:dyDescent="0.2">
      <c r="A1" s="51" t="s">
        <v>22</v>
      </c>
      <c r="B1" s="51"/>
      <c r="C1" s="269"/>
      <c r="D1" s="269"/>
      <c r="E1" s="240"/>
      <c r="F1" s="272" t="s">
        <v>34</v>
      </c>
      <c r="G1" s="272"/>
      <c r="H1" s="272"/>
      <c r="I1" s="272"/>
      <c r="J1" s="272"/>
      <c r="K1" s="272"/>
      <c r="L1" s="272"/>
      <c r="M1" s="272"/>
      <c r="N1" s="272"/>
      <c r="O1" s="272"/>
      <c r="P1" s="272"/>
    </row>
    <row r="2" spans="1:16" s="54" customFormat="1" ht="25.5" customHeight="1" x14ac:dyDescent="0.2">
      <c r="A2" s="270" t="str">
        <f>Overview!B4&amp; " - Effective from "&amp;Overview!D4&amp;" - "&amp;Overview!E4&amp;" EDCM charges"</f>
        <v>Fulcrum Electricity Assets Ltd - GSP_G - Effective from 1 April 2023 - v2 Final, with LLFs and new sites EDCM charges</v>
      </c>
      <c r="B2" s="271"/>
      <c r="C2" s="271"/>
      <c r="D2" s="271"/>
      <c r="E2" s="271"/>
      <c r="F2" s="271"/>
      <c r="G2" s="271"/>
      <c r="H2" s="271"/>
      <c r="I2" s="271"/>
      <c r="J2" s="271"/>
      <c r="K2" s="271"/>
      <c r="L2" s="271"/>
      <c r="M2" s="271"/>
      <c r="N2" s="271"/>
      <c r="O2" s="271"/>
      <c r="P2" s="271"/>
    </row>
    <row r="3" spans="1:16" s="90" customFormat="1" ht="10.5" customHeight="1" x14ac:dyDescent="0.2">
      <c r="A3" s="87"/>
      <c r="B3" s="87"/>
      <c r="C3" s="87"/>
      <c r="D3" s="87"/>
      <c r="E3" s="87"/>
      <c r="F3" s="87"/>
      <c r="G3" s="87"/>
      <c r="H3" s="87"/>
      <c r="I3" s="87"/>
      <c r="J3" s="87"/>
      <c r="K3" s="87"/>
      <c r="L3" s="87"/>
      <c r="M3" s="87"/>
      <c r="N3" s="87"/>
      <c r="O3" s="87"/>
    </row>
    <row r="4" spans="1:16" s="90" customFormat="1" ht="25.5" customHeight="1" x14ac:dyDescent="0.2">
      <c r="A4" s="257" t="s">
        <v>72</v>
      </c>
      <c r="B4" s="257"/>
      <c r="C4" s="257"/>
      <c r="D4" s="257"/>
      <c r="E4" s="257"/>
      <c r="F4" s="257"/>
      <c r="G4" s="87"/>
      <c r="H4" s="87"/>
      <c r="I4" s="87"/>
      <c r="J4" s="87"/>
      <c r="K4" s="87"/>
      <c r="L4" s="87"/>
      <c r="M4" s="87"/>
      <c r="N4" s="87"/>
      <c r="O4" s="87"/>
    </row>
    <row r="5" spans="1:16" s="90" customFormat="1" ht="25.5" customHeight="1" x14ac:dyDescent="0.2">
      <c r="A5" s="273" t="s">
        <v>15</v>
      </c>
      <c r="B5" s="274"/>
      <c r="C5" s="274"/>
      <c r="D5" s="268" t="s">
        <v>69</v>
      </c>
      <c r="E5" s="268"/>
      <c r="F5" s="268"/>
      <c r="G5" s="87"/>
      <c r="H5" s="87"/>
      <c r="I5" s="87"/>
      <c r="J5" s="87"/>
      <c r="K5" s="87"/>
      <c r="L5" s="87"/>
      <c r="M5" s="87"/>
      <c r="N5" s="87"/>
      <c r="O5" s="87"/>
    </row>
    <row r="6" spans="1:16" s="90" customFormat="1" ht="48" customHeight="1" x14ac:dyDescent="0.2">
      <c r="A6" s="256" t="s">
        <v>68</v>
      </c>
      <c r="B6" s="256"/>
      <c r="C6" s="256"/>
      <c r="D6" s="260" t="s">
        <v>685</v>
      </c>
      <c r="E6" s="260"/>
      <c r="F6" s="260"/>
      <c r="G6" s="87"/>
      <c r="H6" s="87"/>
      <c r="I6" s="87"/>
      <c r="J6" s="87"/>
      <c r="K6" s="87"/>
      <c r="L6" s="87"/>
      <c r="M6" s="87"/>
      <c r="N6" s="87"/>
      <c r="O6" s="87"/>
    </row>
    <row r="7" spans="1:16" s="90" customFormat="1" ht="53.25" hidden="1" customHeight="1" x14ac:dyDescent="0.2">
      <c r="A7" s="256"/>
      <c r="B7" s="256"/>
      <c r="C7" s="256"/>
      <c r="D7" s="260"/>
      <c r="E7" s="260"/>
      <c r="F7" s="260"/>
      <c r="G7" s="87"/>
      <c r="H7" s="87"/>
      <c r="I7" s="87"/>
      <c r="J7" s="87"/>
      <c r="K7" s="87"/>
      <c r="L7" s="87"/>
      <c r="M7" s="87"/>
      <c r="N7" s="87"/>
      <c r="O7" s="87"/>
    </row>
    <row r="8" spans="1:16" s="90" customFormat="1" ht="25.5" customHeight="1" x14ac:dyDescent="0.2">
      <c r="A8" s="256" t="s">
        <v>16</v>
      </c>
      <c r="B8" s="256"/>
      <c r="C8" s="256"/>
      <c r="D8" s="260" t="s">
        <v>17</v>
      </c>
      <c r="E8" s="260"/>
      <c r="F8" s="260"/>
      <c r="G8" s="87"/>
      <c r="H8" s="87"/>
      <c r="I8" s="87"/>
      <c r="J8" s="87"/>
      <c r="K8" s="87"/>
      <c r="L8" s="87"/>
      <c r="M8" s="87"/>
      <c r="N8" s="87"/>
      <c r="O8" s="87"/>
    </row>
    <row r="9" spans="1:16" s="90" customFormat="1" ht="10.5" customHeight="1" x14ac:dyDescent="0.2">
      <c r="A9" s="87"/>
      <c r="B9" s="87"/>
      <c r="C9" s="87"/>
      <c r="D9" s="87"/>
      <c r="E9" s="87"/>
      <c r="F9" s="87"/>
      <c r="G9" s="87"/>
      <c r="H9" s="87"/>
      <c r="I9" s="87"/>
      <c r="J9" s="87"/>
      <c r="K9" s="87"/>
      <c r="L9" s="87"/>
      <c r="M9" s="87"/>
      <c r="N9" s="87"/>
      <c r="O9" s="87"/>
    </row>
    <row r="10" spans="1:16" ht="63.75" customHeight="1" x14ac:dyDescent="0.2">
      <c r="A10" s="55" t="s">
        <v>59</v>
      </c>
      <c r="B10" s="56" t="s">
        <v>39</v>
      </c>
      <c r="C10" s="55" t="s">
        <v>40</v>
      </c>
      <c r="D10" s="55" t="s">
        <v>61</v>
      </c>
      <c r="E10" s="56" t="s">
        <v>39</v>
      </c>
      <c r="F10" s="55" t="s">
        <v>41</v>
      </c>
      <c r="G10" s="57" t="s">
        <v>33</v>
      </c>
      <c r="H10" s="57" t="s">
        <v>675</v>
      </c>
      <c r="I10" s="58" t="s">
        <v>126</v>
      </c>
      <c r="J10" s="57" t="s">
        <v>62</v>
      </c>
      <c r="K10" s="57" t="s">
        <v>124</v>
      </c>
      <c r="L10" s="148" t="s">
        <v>134</v>
      </c>
      <c r="M10" s="58" t="s">
        <v>127</v>
      </c>
      <c r="N10" s="57" t="s">
        <v>63</v>
      </c>
      <c r="O10" s="57" t="s">
        <v>125</v>
      </c>
      <c r="P10" s="148" t="s">
        <v>135</v>
      </c>
    </row>
    <row r="11" spans="1:16" ht="12.75" x14ac:dyDescent="0.2">
      <c r="A11" s="47"/>
      <c r="B11" s="219"/>
      <c r="C11" s="219"/>
      <c r="D11" s="47"/>
      <c r="E11" s="102"/>
      <c r="F11" s="102"/>
      <c r="G11" s="102"/>
      <c r="H11" s="60"/>
      <c r="I11" s="64"/>
      <c r="J11" s="65"/>
      <c r="K11" s="65"/>
      <c r="L11" s="65"/>
      <c r="M11" s="66"/>
      <c r="N11" s="67"/>
      <c r="O11" s="67"/>
      <c r="P11" s="67"/>
    </row>
    <row r="12" spans="1:16" ht="12.75" x14ac:dyDescent="0.2">
      <c r="A12" s="47"/>
      <c r="B12" s="219"/>
      <c r="C12" s="219"/>
      <c r="D12" s="47"/>
      <c r="E12" s="102"/>
      <c r="F12" s="222"/>
      <c r="G12" s="102"/>
      <c r="H12" s="60"/>
      <c r="I12" s="64"/>
      <c r="J12" s="65"/>
      <c r="K12" s="65"/>
      <c r="L12" s="65"/>
      <c r="M12" s="66"/>
      <c r="N12" s="67"/>
      <c r="O12" s="67"/>
      <c r="P12" s="67"/>
    </row>
    <row r="13" spans="1:16" ht="12.75" x14ac:dyDescent="0.2">
      <c r="A13" s="47"/>
      <c r="B13" s="219"/>
      <c r="C13" s="219"/>
      <c r="D13" s="47"/>
      <c r="E13" s="102"/>
      <c r="F13" s="59"/>
      <c r="G13" s="102"/>
      <c r="H13" s="60"/>
      <c r="I13" s="64"/>
      <c r="J13" s="65"/>
      <c r="K13" s="65"/>
      <c r="L13" s="65"/>
      <c r="M13" s="66"/>
      <c r="N13" s="67"/>
      <c r="O13" s="67"/>
      <c r="P13" s="67"/>
    </row>
    <row r="14" spans="1:16" ht="12.75" x14ac:dyDescent="0.2">
      <c r="A14" s="47"/>
      <c r="B14" s="219"/>
      <c r="C14" s="219"/>
      <c r="D14" s="47"/>
      <c r="E14" s="102"/>
      <c r="F14" s="59"/>
      <c r="G14" s="102"/>
      <c r="H14" s="60"/>
      <c r="I14" s="64"/>
      <c r="J14" s="65"/>
      <c r="K14" s="65"/>
      <c r="L14" s="65"/>
      <c r="M14" s="66"/>
      <c r="N14" s="67"/>
      <c r="O14" s="67"/>
      <c r="P14" s="67"/>
    </row>
    <row r="15" spans="1:16" ht="12.75" x14ac:dyDescent="0.2">
      <c r="A15" s="47"/>
      <c r="B15" s="219"/>
      <c r="C15" s="219"/>
      <c r="D15" s="47"/>
      <c r="E15" s="102"/>
      <c r="F15" s="59"/>
      <c r="G15" s="102"/>
      <c r="H15" s="60"/>
      <c r="I15" s="64"/>
      <c r="J15" s="65"/>
      <c r="K15" s="65"/>
      <c r="L15" s="65"/>
      <c r="M15" s="66"/>
      <c r="N15" s="67"/>
      <c r="O15" s="67"/>
      <c r="P15" s="67"/>
    </row>
    <row r="16" spans="1:16" ht="12.75" x14ac:dyDescent="0.2">
      <c r="A16" s="47"/>
      <c r="B16" s="219"/>
      <c r="C16" s="219"/>
      <c r="D16" s="47"/>
      <c r="E16" s="102"/>
      <c r="F16" s="59"/>
      <c r="G16" s="102"/>
      <c r="H16" s="60"/>
      <c r="I16" s="64"/>
      <c r="J16" s="65"/>
      <c r="K16" s="65"/>
      <c r="L16" s="65"/>
      <c r="M16" s="66"/>
      <c r="N16" s="67"/>
      <c r="O16" s="67"/>
      <c r="P16" s="67"/>
    </row>
    <row r="17" spans="1:16" ht="12.75" x14ac:dyDescent="0.2">
      <c r="A17" s="47"/>
      <c r="B17" s="219"/>
      <c r="C17" s="219"/>
      <c r="D17" s="47"/>
      <c r="E17" s="102"/>
      <c r="F17" s="59"/>
      <c r="G17" s="102"/>
      <c r="H17" s="60"/>
      <c r="I17" s="64"/>
      <c r="J17" s="65"/>
      <c r="K17" s="65"/>
      <c r="L17" s="65"/>
      <c r="M17" s="66"/>
      <c r="N17" s="67"/>
      <c r="O17" s="67"/>
      <c r="P17" s="67"/>
    </row>
    <row r="18" spans="1:16" ht="12.75" x14ac:dyDescent="0.2">
      <c r="A18" s="47"/>
      <c r="B18" s="219"/>
      <c r="C18" s="219"/>
      <c r="D18" s="47"/>
      <c r="E18" s="102"/>
      <c r="F18" s="222"/>
      <c r="G18" s="102"/>
      <c r="H18" s="60"/>
      <c r="I18" s="64"/>
      <c r="J18" s="65"/>
      <c r="K18" s="65"/>
      <c r="L18" s="65"/>
      <c r="M18" s="66"/>
      <c r="N18" s="67"/>
      <c r="O18" s="67"/>
      <c r="P18" s="67"/>
    </row>
    <row r="19" spans="1:16" ht="12.75" x14ac:dyDescent="0.2">
      <c r="A19" s="228"/>
      <c r="B19" s="229"/>
      <c r="C19" s="229"/>
      <c r="D19" s="228"/>
      <c r="E19" s="230"/>
      <c r="F19" s="229"/>
      <c r="G19" s="230"/>
      <c r="H19" s="231"/>
      <c r="I19" s="234"/>
      <c r="J19" s="233"/>
      <c r="K19" s="233"/>
      <c r="L19" s="233"/>
      <c r="M19" s="232"/>
      <c r="N19" s="233"/>
      <c r="O19" s="233"/>
      <c r="P19" s="233"/>
    </row>
    <row r="20" spans="1:16" ht="12.75" x14ac:dyDescent="0.2">
      <c r="A20" s="47"/>
      <c r="B20" s="219"/>
      <c r="C20" s="219"/>
      <c r="D20" s="47"/>
      <c r="E20" s="102"/>
      <c r="F20" s="59"/>
      <c r="G20" s="102"/>
      <c r="H20" s="60"/>
      <c r="I20" s="64"/>
      <c r="J20" s="65"/>
      <c r="K20" s="65"/>
      <c r="L20" s="65"/>
      <c r="M20" s="66"/>
      <c r="N20" s="67"/>
      <c r="O20" s="67"/>
      <c r="P20" s="67"/>
    </row>
    <row r="21" spans="1:16" ht="12.75" x14ac:dyDescent="0.2">
      <c r="A21" s="47"/>
      <c r="B21" s="219"/>
      <c r="C21" s="219"/>
      <c r="D21" s="47"/>
      <c r="E21" s="102"/>
      <c r="F21" s="59"/>
      <c r="G21" s="102"/>
      <c r="H21" s="60"/>
      <c r="I21" s="64"/>
      <c r="J21" s="65"/>
      <c r="K21" s="65"/>
      <c r="L21" s="65"/>
      <c r="M21" s="66"/>
      <c r="N21" s="67"/>
      <c r="O21" s="67"/>
      <c r="P21" s="67"/>
    </row>
    <row r="22" spans="1:16" ht="12.75" x14ac:dyDescent="0.2">
      <c r="A22" s="47"/>
      <c r="B22" s="219"/>
      <c r="C22" s="219"/>
      <c r="D22" s="47"/>
      <c r="E22" s="102"/>
      <c r="F22" s="219"/>
      <c r="G22" s="102"/>
      <c r="H22" s="60"/>
      <c r="I22" s="64"/>
      <c r="J22" s="65"/>
      <c r="K22" s="65"/>
      <c r="L22" s="65"/>
      <c r="M22" s="66"/>
      <c r="N22" s="67"/>
      <c r="O22" s="67"/>
      <c r="P22" s="67"/>
    </row>
    <row r="23" spans="1:16" ht="12.75" x14ac:dyDescent="0.2">
      <c r="A23" s="47"/>
      <c r="B23" s="219"/>
      <c r="C23" s="219"/>
      <c r="D23" s="47"/>
      <c r="E23" s="102"/>
      <c r="F23" s="219"/>
      <c r="G23" s="102"/>
      <c r="H23" s="60"/>
      <c r="I23" s="64"/>
      <c r="J23" s="65"/>
      <c r="K23" s="65"/>
      <c r="L23" s="65"/>
      <c r="M23" s="66"/>
      <c r="N23" s="67"/>
      <c r="O23" s="67"/>
      <c r="P23" s="67"/>
    </row>
    <row r="24" spans="1:16" ht="12.75" x14ac:dyDescent="0.2">
      <c r="A24" s="47"/>
      <c r="B24" s="219"/>
      <c r="C24" s="219"/>
      <c r="D24" s="47"/>
      <c r="E24" s="102"/>
      <c r="F24" s="219"/>
      <c r="G24" s="102"/>
      <c r="H24" s="60"/>
      <c r="I24" s="64"/>
      <c r="J24" s="65"/>
      <c r="K24" s="65"/>
      <c r="L24" s="65"/>
      <c r="M24" s="66"/>
      <c r="N24" s="67"/>
      <c r="O24" s="67"/>
      <c r="P24" s="67"/>
    </row>
    <row r="25" spans="1:16" ht="12.75" x14ac:dyDescent="0.2">
      <c r="A25" s="47"/>
      <c r="B25" s="219"/>
      <c r="C25" s="219"/>
      <c r="D25" s="47"/>
      <c r="E25" s="102"/>
      <c r="F25" s="219"/>
      <c r="G25" s="102"/>
      <c r="H25" s="60"/>
      <c r="I25" s="64"/>
      <c r="J25" s="65"/>
      <c r="K25" s="65"/>
      <c r="L25" s="65"/>
      <c r="M25" s="66"/>
      <c r="N25" s="67"/>
      <c r="O25" s="67"/>
      <c r="P25" s="67"/>
    </row>
    <row r="26" spans="1:16" ht="12.75" x14ac:dyDescent="0.2">
      <c r="A26" s="47"/>
      <c r="B26" s="219"/>
      <c r="C26" s="219"/>
      <c r="D26" s="47"/>
      <c r="E26" s="102"/>
      <c r="F26" s="219"/>
      <c r="G26" s="102"/>
      <c r="H26" s="60"/>
      <c r="I26" s="64"/>
      <c r="J26" s="65"/>
      <c r="K26" s="65"/>
      <c r="L26" s="65"/>
      <c r="M26" s="66"/>
      <c r="N26" s="67"/>
      <c r="O26" s="67"/>
      <c r="P26" s="67"/>
    </row>
    <row r="27" spans="1:16" ht="12.75" x14ac:dyDescent="0.2">
      <c r="A27" s="47"/>
      <c r="B27" s="219"/>
      <c r="C27" s="219"/>
      <c r="D27" s="47"/>
      <c r="E27" s="102"/>
      <c r="F27" s="219"/>
      <c r="G27" s="102"/>
      <c r="H27" s="60"/>
      <c r="I27" s="64"/>
      <c r="J27" s="65"/>
      <c r="K27" s="65"/>
      <c r="L27" s="65"/>
      <c r="M27" s="66"/>
      <c r="N27" s="67"/>
      <c r="O27" s="67"/>
      <c r="P27" s="67"/>
    </row>
    <row r="28" spans="1:16" ht="12.75" x14ac:dyDescent="0.2">
      <c r="A28" s="47"/>
      <c r="B28" s="219"/>
      <c r="C28" s="219"/>
      <c r="D28" s="47"/>
      <c r="E28" s="102"/>
      <c r="F28" s="219"/>
      <c r="G28" s="102"/>
      <c r="H28" s="60"/>
      <c r="I28" s="64"/>
      <c r="J28" s="65"/>
      <c r="K28" s="65"/>
      <c r="L28" s="65"/>
      <c r="M28" s="66"/>
      <c r="N28" s="67"/>
      <c r="O28" s="67"/>
      <c r="P28" s="67"/>
    </row>
    <row r="29" spans="1:16" ht="12.75" x14ac:dyDescent="0.2">
      <c r="A29" s="47"/>
      <c r="B29" s="219"/>
      <c r="C29" s="219"/>
      <c r="D29" s="47"/>
      <c r="E29" s="102"/>
      <c r="F29" s="219"/>
      <c r="G29" s="102"/>
      <c r="H29" s="60"/>
      <c r="I29" s="64"/>
      <c r="J29" s="65"/>
      <c r="K29" s="65"/>
      <c r="L29" s="65"/>
      <c r="M29" s="66"/>
      <c r="N29" s="67"/>
      <c r="O29" s="67"/>
      <c r="P29" s="67"/>
    </row>
    <row r="30" spans="1:16" ht="12.75" x14ac:dyDescent="0.2">
      <c r="A30" s="47"/>
      <c r="B30" s="219"/>
      <c r="C30" s="219"/>
      <c r="D30" s="47"/>
      <c r="E30" s="102"/>
      <c r="F30" s="219"/>
      <c r="G30" s="102"/>
      <c r="H30" s="60"/>
      <c r="I30" s="64"/>
      <c r="J30" s="65"/>
      <c r="K30" s="65"/>
      <c r="L30" s="65"/>
      <c r="M30" s="66"/>
      <c r="N30" s="67"/>
      <c r="O30" s="67"/>
      <c r="P30" s="67"/>
    </row>
    <row r="31" spans="1:16" ht="12.75" x14ac:dyDescent="0.2">
      <c r="A31" s="47"/>
      <c r="B31" s="219"/>
      <c r="C31" s="219"/>
      <c r="D31" s="47"/>
      <c r="E31" s="102"/>
      <c r="F31" s="219"/>
      <c r="G31" s="102"/>
      <c r="H31" s="60"/>
      <c r="I31" s="64"/>
      <c r="J31" s="65"/>
      <c r="K31" s="65"/>
      <c r="L31" s="65"/>
      <c r="M31" s="66"/>
      <c r="N31" s="67"/>
      <c r="O31" s="67"/>
      <c r="P31" s="67"/>
    </row>
    <row r="32" spans="1:16" ht="12.75" x14ac:dyDescent="0.2">
      <c r="A32" s="47"/>
      <c r="B32" s="219"/>
      <c r="C32" s="219"/>
      <c r="D32" s="47"/>
      <c r="E32" s="102"/>
      <c r="F32" s="219"/>
      <c r="G32" s="102"/>
      <c r="H32" s="60"/>
      <c r="I32" s="64"/>
      <c r="J32" s="65"/>
      <c r="K32" s="65"/>
      <c r="L32" s="65"/>
      <c r="M32" s="66"/>
      <c r="N32" s="67"/>
      <c r="O32" s="67"/>
      <c r="P32" s="67"/>
    </row>
    <row r="33" spans="1:16" ht="12.75" x14ac:dyDescent="0.2">
      <c r="A33" s="47"/>
      <c r="B33" s="219"/>
      <c r="C33" s="219"/>
      <c r="D33" s="47"/>
      <c r="E33" s="102"/>
      <c r="F33" s="219"/>
      <c r="G33" s="102"/>
      <c r="H33" s="60"/>
      <c r="I33" s="64"/>
      <c r="J33" s="65"/>
      <c r="K33" s="65"/>
      <c r="L33" s="65"/>
      <c r="M33" s="66"/>
      <c r="N33" s="67"/>
      <c r="O33" s="67"/>
      <c r="P33" s="67"/>
    </row>
    <row r="34" spans="1:16" ht="12.75" x14ac:dyDescent="0.2">
      <c r="A34" s="47"/>
      <c r="B34" s="219"/>
      <c r="C34" s="219"/>
      <c r="D34" s="47"/>
      <c r="E34" s="102"/>
      <c r="F34" s="219"/>
      <c r="G34" s="102"/>
      <c r="H34" s="60"/>
      <c r="I34" s="64"/>
      <c r="J34" s="65"/>
      <c r="K34" s="65"/>
      <c r="L34" s="65"/>
      <c r="M34" s="66"/>
      <c r="N34" s="67"/>
      <c r="O34" s="67"/>
      <c r="P34" s="67"/>
    </row>
    <row r="35" spans="1:16" ht="12.75" x14ac:dyDescent="0.2">
      <c r="A35" s="47"/>
      <c r="B35" s="219"/>
      <c r="C35" s="219"/>
      <c r="D35" s="47"/>
      <c r="E35" s="102"/>
      <c r="F35" s="219"/>
      <c r="G35" s="102"/>
      <c r="H35" s="60"/>
      <c r="I35" s="64"/>
      <c r="J35" s="65"/>
      <c r="K35" s="65"/>
      <c r="L35" s="65"/>
      <c r="M35" s="66"/>
      <c r="N35" s="67"/>
      <c r="O35" s="67"/>
      <c r="P35" s="67"/>
    </row>
    <row r="36" spans="1:16" ht="12.75" x14ac:dyDescent="0.2">
      <c r="A36" s="47"/>
      <c r="B36" s="219"/>
      <c r="C36" s="219"/>
      <c r="D36" s="47"/>
      <c r="E36" s="102"/>
      <c r="F36" s="219"/>
      <c r="G36" s="102"/>
      <c r="H36" s="60"/>
      <c r="I36" s="64"/>
      <c r="J36" s="65"/>
      <c r="K36" s="65"/>
      <c r="L36" s="65"/>
      <c r="M36" s="66"/>
      <c r="N36" s="67"/>
      <c r="O36" s="67"/>
      <c r="P36" s="67"/>
    </row>
    <row r="37" spans="1:16" ht="12.75" x14ac:dyDescent="0.2">
      <c r="A37" s="47"/>
      <c r="B37" s="219"/>
      <c r="C37" s="219"/>
      <c r="D37" s="47"/>
      <c r="E37" s="102"/>
      <c r="F37" s="219"/>
      <c r="G37" s="102"/>
      <c r="H37" s="60"/>
      <c r="I37" s="64"/>
      <c r="J37" s="65"/>
      <c r="K37" s="65"/>
      <c r="L37" s="65"/>
      <c r="M37" s="66"/>
      <c r="N37" s="67"/>
      <c r="O37" s="67"/>
      <c r="P37" s="67"/>
    </row>
    <row r="38" spans="1:16" ht="12.75" x14ac:dyDescent="0.2">
      <c r="A38" s="47"/>
      <c r="B38" s="219"/>
      <c r="C38" s="219"/>
      <c r="D38" s="47"/>
      <c r="E38" s="102"/>
      <c r="F38" s="219"/>
      <c r="G38" s="102"/>
      <c r="H38" s="60"/>
      <c r="I38" s="64"/>
      <c r="J38" s="65"/>
      <c r="K38" s="65"/>
      <c r="L38" s="65"/>
      <c r="M38" s="66"/>
      <c r="N38" s="67"/>
      <c r="O38" s="67"/>
      <c r="P38" s="67"/>
    </row>
    <row r="39" spans="1:16" ht="12.75" x14ac:dyDescent="0.2">
      <c r="A39" s="47"/>
      <c r="B39" s="219"/>
      <c r="C39" s="219"/>
      <c r="D39" s="47"/>
      <c r="E39" s="102"/>
      <c r="F39" s="219"/>
      <c r="G39" s="102"/>
      <c r="H39" s="60"/>
      <c r="I39" s="64"/>
      <c r="J39" s="65"/>
      <c r="K39" s="65"/>
      <c r="L39" s="65"/>
      <c r="M39" s="66"/>
      <c r="N39" s="67"/>
      <c r="O39" s="67"/>
      <c r="P39" s="67"/>
    </row>
    <row r="40" spans="1:16" ht="12.75" x14ac:dyDescent="0.2">
      <c r="A40" s="47"/>
      <c r="B40" s="219"/>
      <c r="C40" s="219"/>
      <c r="D40" s="47"/>
      <c r="E40" s="102"/>
      <c r="F40" s="219"/>
      <c r="G40" s="102"/>
      <c r="H40" s="60"/>
      <c r="I40" s="64"/>
      <c r="J40" s="65"/>
      <c r="K40" s="65"/>
      <c r="L40" s="65"/>
      <c r="M40" s="66"/>
      <c r="N40" s="67"/>
      <c r="O40" s="67"/>
      <c r="P40" s="67"/>
    </row>
    <row r="41" spans="1:16" ht="12.75" x14ac:dyDescent="0.2">
      <c r="A41" s="47"/>
      <c r="B41" s="219"/>
      <c r="C41" s="219"/>
      <c r="D41" s="47"/>
      <c r="E41" s="102"/>
      <c r="F41" s="219"/>
      <c r="G41" s="102"/>
      <c r="H41" s="60"/>
      <c r="I41" s="64"/>
      <c r="J41" s="65"/>
      <c r="K41" s="65"/>
      <c r="L41" s="65"/>
      <c r="M41" s="66"/>
      <c r="N41" s="67"/>
      <c r="O41" s="67"/>
      <c r="P41" s="67"/>
    </row>
    <row r="42" spans="1:16" ht="12.75" x14ac:dyDescent="0.2">
      <c r="A42" s="47"/>
      <c r="B42" s="219"/>
      <c r="C42" s="219"/>
      <c r="D42" s="47"/>
      <c r="E42" s="102"/>
      <c r="F42" s="219"/>
      <c r="G42" s="102"/>
      <c r="H42" s="60"/>
      <c r="I42" s="64"/>
      <c r="J42" s="65"/>
      <c r="K42" s="65"/>
      <c r="L42" s="65"/>
      <c r="M42" s="66"/>
      <c r="N42" s="67"/>
      <c r="O42" s="67"/>
      <c r="P42" s="67"/>
    </row>
    <row r="43" spans="1:16" ht="12.75" x14ac:dyDescent="0.2">
      <c r="A43" s="47"/>
      <c r="B43" s="219"/>
      <c r="C43" s="219"/>
      <c r="D43" s="47"/>
      <c r="E43" s="102"/>
      <c r="F43" s="219"/>
      <c r="G43" s="102"/>
      <c r="H43" s="60"/>
      <c r="I43" s="64"/>
      <c r="J43" s="65"/>
      <c r="K43" s="65"/>
      <c r="L43" s="65"/>
      <c r="M43" s="66"/>
      <c r="N43" s="67"/>
      <c r="O43" s="67"/>
      <c r="P43" s="67"/>
    </row>
    <row r="44" spans="1:16" ht="12.75" x14ac:dyDescent="0.2">
      <c r="A44" s="47"/>
      <c r="B44" s="219"/>
      <c r="C44" s="219"/>
      <c r="D44" s="47"/>
      <c r="E44" s="102"/>
      <c r="F44" s="59"/>
      <c r="G44" s="102"/>
      <c r="H44" s="60"/>
      <c r="I44" s="64"/>
      <c r="J44" s="65"/>
      <c r="K44" s="65"/>
      <c r="L44" s="65"/>
      <c r="M44" s="66"/>
      <c r="N44" s="67"/>
      <c r="O44" s="67"/>
      <c r="P44" s="67"/>
    </row>
    <row r="45" spans="1:16" ht="12.75" x14ac:dyDescent="0.2">
      <c r="A45" s="47"/>
      <c r="B45" s="219"/>
      <c r="C45" s="219"/>
      <c r="D45" s="47"/>
      <c r="E45" s="102"/>
      <c r="F45" s="59"/>
      <c r="G45" s="102"/>
      <c r="H45" s="60"/>
      <c r="I45" s="64"/>
      <c r="J45" s="65"/>
      <c r="K45" s="65"/>
      <c r="L45" s="65"/>
      <c r="M45" s="66"/>
      <c r="N45" s="67"/>
      <c r="O45" s="67"/>
      <c r="P45" s="67"/>
    </row>
    <row r="46" spans="1:16" ht="12.75" x14ac:dyDescent="0.2">
      <c r="A46" s="47"/>
      <c r="B46" s="219"/>
      <c r="C46" s="219"/>
      <c r="D46" s="47"/>
      <c r="E46" s="102"/>
      <c r="F46" s="59"/>
      <c r="G46" s="102"/>
      <c r="H46" s="60"/>
      <c r="I46" s="64"/>
      <c r="J46" s="65"/>
      <c r="K46" s="65"/>
      <c r="L46" s="65"/>
      <c r="M46" s="66"/>
      <c r="N46" s="67"/>
      <c r="O46" s="67"/>
      <c r="P46" s="67"/>
    </row>
    <row r="47" spans="1:16" ht="12.75" x14ac:dyDescent="0.2">
      <c r="A47" s="47"/>
      <c r="B47" s="219"/>
      <c r="C47" s="219"/>
      <c r="D47" s="47"/>
      <c r="E47" s="102"/>
      <c r="F47" s="59"/>
      <c r="G47" s="102"/>
      <c r="H47" s="60"/>
      <c r="I47" s="64"/>
      <c r="J47" s="65"/>
      <c r="K47" s="65"/>
      <c r="L47" s="65"/>
      <c r="M47" s="66"/>
      <c r="N47" s="67"/>
      <c r="O47" s="67"/>
      <c r="P47" s="67"/>
    </row>
    <row r="48" spans="1:16" ht="12.75" x14ac:dyDescent="0.2">
      <c r="A48" s="47"/>
      <c r="B48" s="219"/>
      <c r="C48" s="219"/>
      <c r="D48" s="47"/>
      <c r="E48" s="102"/>
      <c r="F48" s="59"/>
      <c r="G48" s="102"/>
      <c r="H48" s="60"/>
      <c r="I48" s="64"/>
      <c r="J48" s="65"/>
      <c r="K48" s="65"/>
      <c r="L48" s="65"/>
      <c r="M48" s="66"/>
      <c r="N48" s="67"/>
      <c r="O48" s="67"/>
      <c r="P48" s="67"/>
    </row>
    <row r="49" spans="1:16" ht="12.75" x14ac:dyDescent="0.2">
      <c r="A49" s="47"/>
      <c r="B49" s="219"/>
      <c r="C49" s="219"/>
      <c r="D49" s="47"/>
      <c r="E49" s="102"/>
      <c r="F49" s="59"/>
      <c r="G49" s="102"/>
      <c r="H49" s="60"/>
      <c r="I49" s="64"/>
      <c r="J49" s="65"/>
      <c r="K49" s="65"/>
      <c r="L49" s="65"/>
      <c r="M49" s="66"/>
      <c r="N49" s="67"/>
      <c r="O49" s="67"/>
      <c r="P49" s="67"/>
    </row>
    <row r="50" spans="1:16" ht="12.75" x14ac:dyDescent="0.2">
      <c r="A50" s="47"/>
      <c r="B50" s="219"/>
      <c r="C50" s="219"/>
      <c r="D50" s="47"/>
      <c r="E50" s="102"/>
      <c r="F50" s="59"/>
      <c r="G50" s="102"/>
      <c r="H50" s="60"/>
      <c r="I50" s="64"/>
      <c r="J50" s="65"/>
      <c r="K50" s="65"/>
      <c r="L50" s="65"/>
      <c r="M50" s="66"/>
      <c r="N50" s="67"/>
      <c r="O50" s="67"/>
      <c r="P50" s="67"/>
    </row>
    <row r="51" spans="1:16" ht="12.75" x14ac:dyDescent="0.2">
      <c r="A51" s="47"/>
      <c r="B51" s="219"/>
      <c r="C51" s="219"/>
      <c r="D51" s="47"/>
      <c r="E51" s="102"/>
      <c r="F51" s="59"/>
      <c r="G51" s="102"/>
      <c r="H51" s="60"/>
      <c r="I51" s="64"/>
      <c r="J51" s="65"/>
      <c r="K51" s="65"/>
      <c r="L51" s="65"/>
      <c r="M51" s="66"/>
      <c r="N51" s="67"/>
      <c r="O51" s="67"/>
      <c r="P51" s="67"/>
    </row>
    <row r="52" spans="1:16" ht="12.75" x14ac:dyDescent="0.2">
      <c r="A52" s="47"/>
      <c r="B52" s="219"/>
      <c r="C52" s="219"/>
      <c r="D52" s="47"/>
      <c r="E52" s="102"/>
      <c r="F52" s="59"/>
      <c r="G52" s="102"/>
      <c r="H52" s="60"/>
      <c r="I52" s="64"/>
      <c r="J52" s="65"/>
      <c r="K52" s="65"/>
      <c r="L52" s="65"/>
      <c r="M52" s="66"/>
      <c r="N52" s="67"/>
      <c r="O52" s="67"/>
      <c r="P52" s="67"/>
    </row>
    <row r="53" spans="1:16" ht="12.75" x14ac:dyDescent="0.2">
      <c r="A53" s="47"/>
      <c r="B53" s="219"/>
      <c r="C53" s="219"/>
      <c r="D53" s="47"/>
      <c r="E53" s="102"/>
      <c r="F53" s="59"/>
      <c r="G53" s="102"/>
      <c r="H53" s="60"/>
      <c r="I53" s="64"/>
      <c r="J53" s="65"/>
      <c r="K53" s="65"/>
      <c r="L53" s="65"/>
      <c r="M53" s="66"/>
      <c r="N53" s="67"/>
      <c r="O53" s="67"/>
      <c r="P53" s="67"/>
    </row>
    <row r="54" spans="1:16" ht="12.75" x14ac:dyDescent="0.2">
      <c r="A54" s="47"/>
      <c r="B54" s="219"/>
      <c r="C54" s="219"/>
      <c r="D54" s="47"/>
      <c r="E54" s="102"/>
      <c r="F54" s="59"/>
      <c r="G54" s="102"/>
      <c r="H54" s="60"/>
      <c r="I54" s="64"/>
      <c r="J54" s="65"/>
      <c r="K54" s="65"/>
      <c r="L54" s="65"/>
      <c r="M54" s="66"/>
      <c r="N54" s="67"/>
      <c r="O54" s="67"/>
      <c r="P54" s="67"/>
    </row>
    <row r="55" spans="1:16" ht="12.75" x14ac:dyDescent="0.2">
      <c r="A55" s="47"/>
      <c r="B55" s="219"/>
      <c r="C55" s="219"/>
      <c r="D55" s="47"/>
      <c r="E55" s="102"/>
      <c r="F55" s="59"/>
      <c r="G55" s="102"/>
      <c r="H55" s="60"/>
      <c r="I55" s="64"/>
      <c r="J55" s="65"/>
      <c r="K55" s="65"/>
      <c r="L55" s="65"/>
      <c r="M55" s="66"/>
      <c r="N55" s="67"/>
      <c r="O55" s="67"/>
      <c r="P55" s="67"/>
    </row>
    <row r="56" spans="1:16" ht="12.75" x14ac:dyDescent="0.2">
      <c r="A56" s="47"/>
      <c r="B56" s="219"/>
      <c r="C56" s="219"/>
      <c r="D56" s="47"/>
      <c r="E56" s="102"/>
      <c r="F56" s="59"/>
      <c r="G56" s="102"/>
      <c r="H56" s="60"/>
      <c r="I56" s="64"/>
      <c r="J56" s="65"/>
      <c r="K56" s="65"/>
      <c r="L56" s="65"/>
      <c r="M56" s="66"/>
      <c r="N56" s="67"/>
      <c r="O56" s="67"/>
      <c r="P56" s="67"/>
    </row>
    <row r="57" spans="1:16" ht="12.75" x14ac:dyDescent="0.2">
      <c r="A57" s="47"/>
      <c r="B57" s="219"/>
      <c r="C57" s="219"/>
      <c r="D57" s="47"/>
      <c r="E57" s="102"/>
      <c r="F57" s="59"/>
      <c r="G57" s="102"/>
      <c r="H57" s="60"/>
      <c r="I57" s="64"/>
      <c r="J57" s="65"/>
      <c r="K57" s="65"/>
      <c r="L57" s="65"/>
      <c r="M57" s="66"/>
      <c r="N57" s="67"/>
      <c r="O57" s="67"/>
      <c r="P57" s="67"/>
    </row>
    <row r="58" spans="1:16" ht="12.75" x14ac:dyDescent="0.2">
      <c r="A58" s="47"/>
      <c r="B58" s="219"/>
      <c r="C58" s="219"/>
      <c r="D58" s="47"/>
      <c r="E58" s="102"/>
      <c r="F58" s="59"/>
      <c r="G58" s="102"/>
      <c r="H58" s="60"/>
      <c r="I58" s="64"/>
      <c r="J58" s="65"/>
      <c r="K58" s="65"/>
      <c r="L58" s="65"/>
      <c r="M58" s="66"/>
      <c r="N58" s="67"/>
      <c r="O58" s="67"/>
      <c r="P58" s="67"/>
    </row>
    <row r="59" spans="1:16" ht="12.75" x14ac:dyDescent="0.2">
      <c r="A59" s="47"/>
      <c r="B59" s="219"/>
      <c r="C59" s="219"/>
      <c r="D59" s="47"/>
      <c r="E59" s="102"/>
      <c r="F59" s="59"/>
      <c r="G59" s="102"/>
      <c r="H59" s="60"/>
      <c r="I59" s="64"/>
      <c r="J59" s="65"/>
      <c r="K59" s="65"/>
      <c r="L59" s="65"/>
      <c r="M59" s="66"/>
      <c r="N59" s="67"/>
      <c r="O59" s="67"/>
      <c r="P59" s="67"/>
    </row>
    <row r="60" spans="1:16" ht="12.75" x14ac:dyDescent="0.2">
      <c r="A60" s="47"/>
      <c r="B60" s="219"/>
      <c r="C60" s="219"/>
      <c r="D60" s="47"/>
      <c r="E60" s="102"/>
      <c r="F60" s="59"/>
      <c r="G60" s="102"/>
      <c r="H60" s="60"/>
      <c r="I60" s="64"/>
      <c r="J60" s="65"/>
      <c r="K60" s="65"/>
      <c r="L60" s="65"/>
      <c r="M60" s="66"/>
      <c r="N60" s="67"/>
      <c r="O60" s="67"/>
      <c r="P60" s="67"/>
    </row>
    <row r="61" spans="1:16" ht="12.75" x14ac:dyDescent="0.2">
      <c r="A61" s="47"/>
      <c r="B61" s="219"/>
      <c r="C61" s="219"/>
      <c r="D61" s="47"/>
      <c r="E61" s="102"/>
      <c r="F61" s="59"/>
      <c r="G61" s="102"/>
      <c r="H61" s="60"/>
      <c r="I61" s="64"/>
      <c r="J61" s="65"/>
      <c r="K61" s="65"/>
      <c r="L61" s="65"/>
      <c r="M61" s="66"/>
      <c r="N61" s="67"/>
      <c r="O61" s="67"/>
      <c r="P61" s="67"/>
    </row>
    <row r="62" spans="1:16" ht="12.75" x14ac:dyDescent="0.2">
      <c r="A62" s="47"/>
      <c r="B62" s="219"/>
      <c r="C62" s="219"/>
      <c r="D62" s="47"/>
      <c r="E62" s="102"/>
      <c r="F62" s="59"/>
      <c r="G62" s="102"/>
      <c r="H62" s="60"/>
      <c r="I62" s="64"/>
      <c r="J62" s="65"/>
      <c r="K62" s="65"/>
      <c r="L62" s="65"/>
      <c r="M62" s="66"/>
      <c r="N62" s="67"/>
      <c r="O62" s="67"/>
      <c r="P62" s="67"/>
    </row>
    <row r="63" spans="1:16" ht="12.75" x14ac:dyDescent="0.2">
      <c r="A63" s="47"/>
      <c r="B63" s="219"/>
      <c r="C63" s="219"/>
      <c r="D63" s="47"/>
      <c r="E63" s="102"/>
      <c r="F63" s="59"/>
      <c r="G63" s="102"/>
      <c r="H63" s="60"/>
      <c r="I63" s="64"/>
      <c r="J63" s="65"/>
      <c r="K63" s="65"/>
      <c r="L63" s="65"/>
      <c r="M63" s="66"/>
      <c r="N63" s="67"/>
      <c r="O63" s="67"/>
      <c r="P63" s="67"/>
    </row>
    <row r="64" spans="1:16" ht="12.75" x14ac:dyDescent="0.2">
      <c r="A64" s="47"/>
      <c r="B64" s="219"/>
      <c r="C64" s="219"/>
      <c r="D64" s="47"/>
      <c r="E64" s="102"/>
      <c r="F64" s="59"/>
      <c r="G64" s="102"/>
      <c r="H64" s="60"/>
      <c r="I64" s="64"/>
      <c r="J64" s="65"/>
      <c r="K64" s="65"/>
      <c r="L64" s="65"/>
      <c r="M64" s="66"/>
      <c r="N64" s="67"/>
      <c r="O64" s="67"/>
      <c r="P64" s="67"/>
    </row>
    <row r="65" spans="1:16" ht="12.75" x14ac:dyDescent="0.2">
      <c r="A65" s="47"/>
      <c r="B65" s="219"/>
      <c r="C65" s="219"/>
      <c r="D65" s="47"/>
      <c r="E65" s="102"/>
      <c r="F65" s="59"/>
      <c r="G65" s="102"/>
      <c r="H65" s="60"/>
      <c r="I65" s="64"/>
      <c r="J65" s="65"/>
      <c r="K65" s="65"/>
      <c r="L65" s="65"/>
      <c r="M65" s="66"/>
      <c r="N65" s="67"/>
      <c r="O65" s="67"/>
      <c r="P65" s="67"/>
    </row>
    <row r="66" spans="1:16" ht="12.75" x14ac:dyDescent="0.2">
      <c r="A66" s="47"/>
      <c r="B66" s="219"/>
      <c r="C66" s="219"/>
      <c r="D66" s="47"/>
      <c r="E66" s="102"/>
      <c r="F66" s="59"/>
      <c r="G66" s="102"/>
      <c r="H66" s="60"/>
      <c r="I66" s="64"/>
      <c r="J66" s="65"/>
      <c r="K66" s="65"/>
      <c r="L66" s="65"/>
      <c r="M66" s="66"/>
      <c r="N66" s="67"/>
      <c r="O66" s="67"/>
      <c r="P66" s="67"/>
    </row>
    <row r="67" spans="1:16" ht="12.75" x14ac:dyDescent="0.2">
      <c r="A67" s="47"/>
      <c r="B67" s="219"/>
      <c r="C67" s="219"/>
      <c r="D67" s="47"/>
      <c r="E67" s="102"/>
      <c r="F67" s="59"/>
      <c r="G67" s="102"/>
      <c r="H67" s="60"/>
      <c r="I67" s="64"/>
      <c r="J67" s="65"/>
      <c r="K67" s="65"/>
      <c r="L67" s="65"/>
      <c r="M67" s="66"/>
      <c r="N67" s="67"/>
      <c r="O67" s="67"/>
      <c r="P67" s="67"/>
    </row>
    <row r="68" spans="1:16" ht="12.75" x14ac:dyDescent="0.2">
      <c r="A68" s="47"/>
      <c r="B68" s="219"/>
      <c r="C68" s="219"/>
      <c r="D68" s="47"/>
      <c r="E68" s="102"/>
      <c r="F68" s="59"/>
      <c r="G68" s="102"/>
      <c r="H68" s="60"/>
      <c r="I68" s="64"/>
      <c r="J68" s="65"/>
      <c r="K68" s="65"/>
      <c r="L68" s="65"/>
      <c r="M68" s="66"/>
      <c r="N68" s="67"/>
      <c r="O68" s="67"/>
      <c r="P68" s="67"/>
    </row>
    <row r="69" spans="1:16" ht="12.75" x14ac:dyDescent="0.2">
      <c r="A69" s="47"/>
      <c r="B69" s="219"/>
      <c r="C69" s="219"/>
      <c r="D69" s="47"/>
      <c r="E69" s="102"/>
      <c r="F69" s="59"/>
      <c r="G69" s="102"/>
      <c r="H69" s="60"/>
      <c r="I69" s="64"/>
      <c r="J69" s="65"/>
      <c r="K69" s="65"/>
      <c r="L69" s="65"/>
      <c r="M69" s="66"/>
      <c r="N69" s="67"/>
      <c r="O69" s="67"/>
      <c r="P69" s="67"/>
    </row>
    <row r="70" spans="1:16" ht="12.75" x14ac:dyDescent="0.2">
      <c r="A70" s="47"/>
      <c r="B70" s="219"/>
      <c r="C70" s="219"/>
      <c r="D70" s="47"/>
      <c r="E70" s="102"/>
      <c r="F70" s="59"/>
      <c r="G70" s="102"/>
      <c r="H70" s="60"/>
      <c r="I70" s="64"/>
      <c r="J70" s="65"/>
      <c r="K70" s="65"/>
      <c r="L70" s="65"/>
      <c r="M70" s="66"/>
      <c r="N70" s="67"/>
      <c r="O70" s="67"/>
      <c r="P70" s="67"/>
    </row>
    <row r="71" spans="1:16" ht="12.75" x14ac:dyDescent="0.2">
      <c r="A71" s="47"/>
      <c r="B71" s="219"/>
      <c r="C71" s="219"/>
      <c r="D71" s="47"/>
      <c r="E71" s="102"/>
      <c r="F71" s="219"/>
      <c r="G71" s="102"/>
      <c r="H71" s="60"/>
      <c r="I71" s="64"/>
      <c r="J71" s="65"/>
      <c r="K71" s="65"/>
      <c r="L71" s="65"/>
      <c r="M71" s="66"/>
      <c r="N71" s="67"/>
      <c r="O71" s="67"/>
      <c r="P71" s="67"/>
    </row>
    <row r="72" spans="1:16" ht="12.75" x14ac:dyDescent="0.2">
      <c r="A72" s="47"/>
      <c r="B72" s="219"/>
      <c r="C72" s="219"/>
      <c r="D72" s="47"/>
      <c r="E72" s="102"/>
      <c r="F72" s="219"/>
      <c r="G72" s="102"/>
      <c r="H72" s="60"/>
      <c r="I72" s="64"/>
      <c r="J72" s="65"/>
      <c r="K72" s="65"/>
      <c r="L72" s="65"/>
      <c r="M72" s="66"/>
      <c r="N72" s="67"/>
      <c r="O72" s="67"/>
      <c r="P72" s="67"/>
    </row>
    <row r="73" spans="1:16" ht="12.75" x14ac:dyDescent="0.2">
      <c r="A73" s="47"/>
      <c r="B73" s="219"/>
      <c r="C73" s="219"/>
      <c r="D73" s="47"/>
      <c r="E73" s="102"/>
      <c r="F73" s="219"/>
      <c r="G73" s="102"/>
      <c r="H73" s="60"/>
      <c r="I73" s="64"/>
      <c r="J73" s="65"/>
      <c r="K73" s="65"/>
      <c r="L73" s="65"/>
      <c r="M73" s="66"/>
      <c r="N73" s="67"/>
      <c r="O73" s="67"/>
      <c r="P73" s="67"/>
    </row>
    <row r="74" spans="1:16" ht="12.75" x14ac:dyDescent="0.2">
      <c r="A74" s="47"/>
      <c r="B74" s="219"/>
      <c r="C74" s="219"/>
      <c r="D74" s="47"/>
      <c r="E74" s="102"/>
      <c r="F74" s="219"/>
      <c r="G74" s="102"/>
      <c r="H74" s="60"/>
      <c r="I74" s="64"/>
      <c r="J74" s="65"/>
      <c r="K74" s="65"/>
      <c r="L74" s="65"/>
      <c r="M74" s="66"/>
      <c r="N74" s="67"/>
      <c r="O74" s="67"/>
      <c r="P74" s="67"/>
    </row>
    <row r="75" spans="1:16" ht="12.75" x14ac:dyDescent="0.2">
      <c r="A75" s="47"/>
      <c r="B75" s="219"/>
      <c r="C75" s="219"/>
      <c r="D75" s="47"/>
      <c r="E75" s="102"/>
      <c r="F75" s="219"/>
      <c r="G75" s="102"/>
      <c r="H75" s="60"/>
      <c r="I75" s="64"/>
      <c r="J75" s="65"/>
      <c r="K75" s="65"/>
      <c r="L75" s="65"/>
      <c r="M75" s="66"/>
      <c r="N75" s="67"/>
      <c r="O75" s="67"/>
      <c r="P75" s="67"/>
    </row>
    <row r="76" spans="1:16" ht="12.75" x14ac:dyDescent="0.2">
      <c r="A76" s="47"/>
      <c r="B76" s="219"/>
      <c r="C76" s="219"/>
      <c r="D76" s="47"/>
      <c r="E76" s="102"/>
      <c r="F76" s="219"/>
      <c r="G76" s="102"/>
      <c r="H76" s="60"/>
      <c r="I76" s="64"/>
      <c r="J76" s="65"/>
      <c r="K76" s="65"/>
      <c r="L76" s="65"/>
      <c r="M76" s="66"/>
      <c r="N76" s="67"/>
      <c r="O76" s="67"/>
      <c r="P76" s="67"/>
    </row>
    <row r="77" spans="1:16" ht="12.75" x14ac:dyDescent="0.2">
      <c r="A77" s="47"/>
      <c r="B77" s="219"/>
      <c r="C77" s="219"/>
      <c r="D77" s="47"/>
      <c r="E77" s="102"/>
      <c r="F77" s="219"/>
      <c r="G77" s="102"/>
      <c r="H77" s="60"/>
      <c r="I77" s="64"/>
      <c r="J77" s="65"/>
      <c r="K77" s="65"/>
      <c r="L77" s="65"/>
      <c r="M77" s="66"/>
      <c r="N77" s="67"/>
      <c r="O77" s="67"/>
      <c r="P77" s="67"/>
    </row>
    <row r="78" spans="1:16" ht="12.75" x14ac:dyDescent="0.2">
      <c r="A78" s="47"/>
      <c r="B78" s="219"/>
      <c r="C78" s="219"/>
      <c r="D78" s="47"/>
      <c r="E78" s="102"/>
      <c r="F78" s="219"/>
      <c r="G78" s="102"/>
      <c r="H78" s="60"/>
      <c r="I78" s="64"/>
      <c r="J78" s="65"/>
      <c r="K78" s="65"/>
      <c r="L78" s="65"/>
      <c r="M78" s="66"/>
      <c r="N78" s="67"/>
      <c r="O78" s="67"/>
      <c r="P78" s="67"/>
    </row>
    <row r="79" spans="1:16" ht="12.75" x14ac:dyDescent="0.2">
      <c r="A79" s="47"/>
      <c r="B79" s="219"/>
      <c r="C79" s="219"/>
      <c r="D79" s="47"/>
      <c r="E79" s="102"/>
      <c r="F79" s="219"/>
      <c r="G79" s="102"/>
      <c r="H79" s="60"/>
      <c r="I79" s="64"/>
      <c r="J79" s="65"/>
      <c r="K79" s="65"/>
      <c r="L79" s="65"/>
      <c r="M79" s="66"/>
      <c r="N79" s="67"/>
      <c r="O79" s="67"/>
      <c r="P79" s="67"/>
    </row>
    <row r="80" spans="1:16" ht="12.75" x14ac:dyDescent="0.2">
      <c r="A80" s="47"/>
      <c r="B80" s="219"/>
      <c r="C80" s="219"/>
      <c r="D80" s="47"/>
      <c r="E80" s="102"/>
      <c r="F80" s="219"/>
      <c r="G80" s="102"/>
      <c r="H80" s="60"/>
      <c r="I80" s="64"/>
      <c r="J80" s="65"/>
      <c r="K80" s="65"/>
      <c r="L80" s="65"/>
      <c r="M80" s="66"/>
      <c r="N80" s="67"/>
      <c r="O80" s="67"/>
      <c r="P80" s="67"/>
    </row>
    <row r="81" spans="1:16" ht="12.75" x14ac:dyDescent="0.2">
      <c r="A81" s="47"/>
      <c r="B81" s="219"/>
      <c r="C81" s="219"/>
      <c r="D81" s="47"/>
      <c r="E81" s="102"/>
      <c r="F81" s="219"/>
      <c r="G81" s="102"/>
      <c r="H81" s="60"/>
      <c r="I81" s="64"/>
      <c r="J81" s="65"/>
      <c r="K81" s="65"/>
      <c r="L81" s="65"/>
      <c r="M81" s="66"/>
      <c r="N81" s="67"/>
      <c r="O81" s="67"/>
      <c r="P81" s="67"/>
    </row>
    <row r="82" spans="1:16" ht="12.75" x14ac:dyDescent="0.2">
      <c r="A82" s="47"/>
      <c r="B82" s="219"/>
      <c r="C82" s="219"/>
      <c r="D82" s="47"/>
      <c r="E82" s="102"/>
      <c r="F82" s="219"/>
      <c r="G82" s="102"/>
      <c r="H82" s="60"/>
      <c r="I82" s="64"/>
      <c r="J82" s="65"/>
      <c r="K82" s="65"/>
      <c r="L82" s="65"/>
      <c r="M82" s="66"/>
      <c r="N82" s="67"/>
      <c r="O82" s="67"/>
      <c r="P82" s="67"/>
    </row>
    <row r="83" spans="1:16" ht="12.75" x14ac:dyDescent="0.2">
      <c r="A83" s="47"/>
      <c r="B83" s="219"/>
      <c r="C83" s="219"/>
      <c r="D83" s="47"/>
      <c r="E83" s="102"/>
      <c r="F83" s="219"/>
      <c r="G83" s="102"/>
      <c r="H83" s="60"/>
      <c r="I83" s="64"/>
      <c r="J83" s="65"/>
      <c r="K83" s="65"/>
      <c r="L83" s="65"/>
      <c r="M83" s="66"/>
      <c r="N83" s="67"/>
      <c r="O83" s="67"/>
      <c r="P83" s="67"/>
    </row>
    <row r="84" spans="1:16" ht="12.75" x14ac:dyDescent="0.2">
      <c r="A84" s="47"/>
      <c r="B84" s="219"/>
      <c r="C84" s="219"/>
      <c r="D84" s="47"/>
      <c r="E84" s="102"/>
      <c r="F84" s="219"/>
      <c r="G84" s="102"/>
      <c r="H84" s="60"/>
      <c r="I84" s="64"/>
      <c r="J84" s="65"/>
      <c r="K84" s="65"/>
      <c r="L84" s="65"/>
      <c r="M84" s="66"/>
      <c r="N84" s="67"/>
      <c r="O84" s="67"/>
      <c r="P84" s="67"/>
    </row>
    <row r="85" spans="1:16" ht="12.75" x14ac:dyDescent="0.2">
      <c r="A85" s="47"/>
      <c r="B85" s="219"/>
      <c r="C85" s="219"/>
      <c r="D85" s="47"/>
      <c r="E85" s="102"/>
      <c r="F85" s="219"/>
      <c r="G85" s="102"/>
      <c r="H85" s="60"/>
      <c r="I85" s="64"/>
      <c r="J85" s="65"/>
      <c r="K85" s="65"/>
      <c r="L85" s="65"/>
      <c r="M85" s="66"/>
      <c r="N85" s="67"/>
      <c r="O85" s="67"/>
      <c r="P85" s="67"/>
    </row>
    <row r="86" spans="1:16" ht="12.75" x14ac:dyDescent="0.2">
      <c r="A86" s="47"/>
      <c r="B86" s="219"/>
      <c r="C86" s="219"/>
      <c r="D86" s="47"/>
      <c r="E86" s="102"/>
      <c r="F86" s="219"/>
      <c r="G86" s="102"/>
      <c r="H86" s="60"/>
      <c r="I86" s="64"/>
      <c r="J86" s="65"/>
      <c r="K86" s="65"/>
      <c r="L86" s="65"/>
      <c r="M86" s="66"/>
      <c r="N86" s="67"/>
      <c r="O86" s="67"/>
      <c r="P86" s="67"/>
    </row>
    <row r="87" spans="1:16" ht="12.75" x14ac:dyDescent="0.2">
      <c r="A87" s="47"/>
      <c r="B87" s="219"/>
      <c r="C87" s="219"/>
      <c r="D87" s="47"/>
      <c r="E87" s="102"/>
      <c r="F87" s="219"/>
      <c r="G87" s="102"/>
      <c r="H87" s="60"/>
      <c r="I87" s="64"/>
      <c r="J87" s="65"/>
      <c r="K87" s="65"/>
      <c r="L87" s="65"/>
      <c r="M87" s="66"/>
      <c r="N87" s="67"/>
      <c r="O87" s="67"/>
      <c r="P87" s="67"/>
    </row>
    <row r="88" spans="1:16" ht="12.75" x14ac:dyDescent="0.2">
      <c r="A88" s="47"/>
      <c r="B88" s="219"/>
      <c r="C88" s="219"/>
      <c r="D88" s="47"/>
      <c r="E88" s="102"/>
      <c r="F88" s="219"/>
      <c r="G88" s="102"/>
      <c r="H88" s="60"/>
      <c r="I88" s="64"/>
      <c r="J88" s="65"/>
      <c r="K88" s="65"/>
      <c r="L88" s="65"/>
      <c r="M88" s="66"/>
      <c r="N88" s="67"/>
      <c r="O88" s="67"/>
      <c r="P88" s="67"/>
    </row>
    <row r="89" spans="1:16" ht="12.75" x14ac:dyDescent="0.2">
      <c r="A89" s="47"/>
      <c r="B89" s="219"/>
      <c r="C89" s="222"/>
      <c r="D89" s="47"/>
      <c r="E89" s="102"/>
      <c r="F89" s="222"/>
      <c r="G89" s="102"/>
      <c r="H89" s="60"/>
      <c r="I89" s="64"/>
      <c r="J89" s="65"/>
      <c r="K89" s="65"/>
      <c r="L89" s="65"/>
      <c r="M89" s="66"/>
      <c r="N89" s="67"/>
      <c r="O89" s="67"/>
      <c r="P89" s="67"/>
    </row>
    <row r="90" spans="1:16" ht="12.75" x14ac:dyDescent="0.2">
      <c r="A90" s="47"/>
      <c r="B90" s="219"/>
      <c r="C90" s="222"/>
      <c r="D90" s="47"/>
      <c r="E90" s="102"/>
      <c r="F90" s="222"/>
      <c r="G90" s="102"/>
      <c r="H90" s="60"/>
      <c r="I90" s="64"/>
      <c r="J90" s="65"/>
      <c r="K90" s="65"/>
      <c r="L90" s="65"/>
      <c r="M90" s="66"/>
      <c r="N90" s="67"/>
      <c r="O90" s="67"/>
      <c r="P90" s="67"/>
    </row>
    <row r="91" spans="1:16" ht="12.75" x14ac:dyDescent="0.2">
      <c r="A91" s="47"/>
      <c r="B91" s="219"/>
      <c r="C91" s="222"/>
      <c r="D91" s="47"/>
      <c r="E91" s="102"/>
      <c r="F91" s="222"/>
      <c r="G91" s="102"/>
      <c r="H91" s="60"/>
      <c r="I91" s="64"/>
      <c r="J91" s="65"/>
      <c r="K91" s="65"/>
      <c r="L91" s="65"/>
      <c r="M91" s="66"/>
      <c r="N91" s="67"/>
      <c r="O91" s="67"/>
      <c r="P91" s="67"/>
    </row>
    <row r="92" spans="1:16" ht="12.75" x14ac:dyDescent="0.2">
      <c r="A92" s="47"/>
      <c r="B92" s="219"/>
      <c r="C92" s="222"/>
      <c r="D92" s="47"/>
      <c r="E92" s="102"/>
      <c r="F92" s="222"/>
      <c r="G92" s="102"/>
      <c r="H92" s="60"/>
      <c r="I92" s="64"/>
      <c r="J92" s="65"/>
      <c r="K92" s="65"/>
      <c r="L92" s="65"/>
      <c r="M92" s="66"/>
      <c r="N92" s="67"/>
      <c r="O92" s="67"/>
      <c r="P92" s="67"/>
    </row>
    <row r="93" spans="1:16" ht="12.75" x14ac:dyDescent="0.2">
      <c r="A93" s="47"/>
      <c r="B93" s="219"/>
      <c r="C93" s="222"/>
      <c r="D93" s="47"/>
      <c r="E93" s="102"/>
      <c r="F93" s="222"/>
      <c r="G93" s="102"/>
      <c r="H93" s="60"/>
      <c r="I93" s="64"/>
      <c r="J93" s="65"/>
      <c r="K93" s="65"/>
      <c r="L93" s="65"/>
      <c r="M93" s="66"/>
      <c r="N93" s="67"/>
      <c r="O93" s="67"/>
      <c r="P93" s="67"/>
    </row>
    <row r="94" spans="1:16" ht="12.75" x14ac:dyDescent="0.2">
      <c r="A94" s="47"/>
      <c r="B94" s="219"/>
      <c r="C94" s="222"/>
      <c r="D94" s="47"/>
      <c r="E94" s="102"/>
      <c r="F94" s="222"/>
      <c r="G94" s="102"/>
      <c r="H94" s="60"/>
      <c r="I94" s="64"/>
      <c r="J94" s="65"/>
      <c r="K94" s="65"/>
      <c r="L94" s="65"/>
      <c r="M94" s="66"/>
      <c r="N94" s="67"/>
      <c r="O94" s="67"/>
      <c r="P94" s="67"/>
    </row>
    <row r="95" spans="1:16" ht="12.75" x14ac:dyDescent="0.2">
      <c r="A95" s="47"/>
      <c r="B95" s="219"/>
      <c r="C95" s="222"/>
      <c r="D95" s="47"/>
      <c r="E95" s="102"/>
      <c r="F95" s="219"/>
      <c r="G95" s="102"/>
      <c r="H95" s="60"/>
      <c r="I95" s="64"/>
      <c r="J95" s="65"/>
      <c r="K95" s="65"/>
      <c r="L95" s="65"/>
      <c r="M95" s="66"/>
      <c r="N95" s="67"/>
      <c r="O95" s="67"/>
      <c r="P95" s="67"/>
    </row>
    <row r="96" spans="1:16" ht="12.75" x14ac:dyDescent="0.2">
      <c r="A96" s="47"/>
      <c r="B96" s="219"/>
      <c r="C96" s="222"/>
      <c r="D96" s="47"/>
      <c r="E96" s="102"/>
      <c r="F96" s="219"/>
      <c r="G96" s="102"/>
      <c r="H96" s="60"/>
      <c r="I96" s="64"/>
      <c r="J96" s="65"/>
      <c r="K96" s="65"/>
      <c r="L96" s="65"/>
      <c r="M96" s="66"/>
      <c r="N96" s="67"/>
      <c r="O96" s="67"/>
      <c r="P96" s="67"/>
    </row>
    <row r="97" spans="1:16" ht="12.75" x14ac:dyDescent="0.2">
      <c r="A97" s="47"/>
      <c r="B97" s="219"/>
      <c r="C97" s="222"/>
      <c r="D97" s="47"/>
      <c r="E97" s="102"/>
      <c r="F97" s="219"/>
      <c r="G97" s="102"/>
      <c r="H97" s="60"/>
      <c r="I97" s="64"/>
      <c r="J97" s="65"/>
      <c r="K97" s="65"/>
      <c r="L97" s="65"/>
      <c r="M97" s="66"/>
      <c r="N97" s="67"/>
      <c r="O97" s="67"/>
      <c r="P97" s="67"/>
    </row>
    <row r="98" spans="1:16" ht="12.75" x14ac:dyDescent="0.2">
      <c r="A98" s="47"/>
      <c r="B98" s="219"/>
      <c r="C98" s="222"/>
      <c r="D98" s="47"/>
      <c r="E98" s="102"/>
      <c r="F98" s="219"/>
      <c r="G98" s="102"/>
      <c r="H98" s="60"/>
      <c r="I98" s="64"/>
      <c r="J98" s="65"/>
      <c r="K98" s="65"/>
      <c r="L98" s="65"/>
      <c r="M98" s="66"/>
      <c r="N98" s="67"/>
      <c r="O98" s="67"/>
      <c r="P98" s="67"/>
    </row>
    <row r="99" spans="1:16" ht="12.75" x14ac:dyDescent="0.2">
      <c r="A99" s="47"/>
      <c r="B99" s="219"/>
      <c r="C99" s="222"/>
      <c r="D99" s="47"/>
      <c r="E99" s="102"/>
      <c r="F99" s="219"/>
      <c r="G99" s="102"/>
      <c r="H99" s="60"/>
      <c r="I99" s="64"/>
      <c r="J99" s="65"/>
      <c r="K99" s="65"/>
      <c r="L99" s="65"/>
      <c r="M99" s="66"/>
      <c r="N99" s="67"/>
      <c r="O99" s="67"/>
      <c r="P99" s="67"/>
    </row>
    <row r="100" spans="1:16" ht="12.75" x14ac:dyDescent="0.2">
      <c r="A100" s="47"/>
      <c r="B100" s="219"/>
      <c r="C100" s="219"/>
      <c r="D100" s="47"/>
      <c r="E100" s="102"/>
      <c r="F100" s="219"/>
      <c r="G100" s="102"/>
      <c r="H100" s="60"/>
      <c r="I100" s="64"/>
      <c r="J100" s="65"/>
      <c r="K100" s="65"/>
      <c r="L100" s="65"/>
      <c r="M100" s="66"/>
      <c r="N100" s="67"/>
      <c r="O100" s="67"/>
      <c r="P100" s="67"/>
    </row>
    <row r="101" spans="1:16" ht="12.75" x14ac:dyDescent="0.2">
      <c r="A101" s="47"/>
      <c r="B101" s="219"/>
      <c r="C101" s="219"/>
      <c r="D101" s="47"/>
      <c r="E101" s="102"/>
      <c r="F101" s="219"/>
      <c r="G101" s="102"/>
      <c r="H101" s="60"/>
      <c r="I101" s="64"/>
      <c r="J101" s="65"/>
      <c r="K101" s="65"/>
      <c r="L101" s="65"/>
      <c r="M101" s="66"/>
      <c r="N101" s="67"/>
      <c r="O101" s="67"/>
      <c r="P101" s="67"/>
    </row>
    <row r="102" spans="1:16" ht="12.75" x14ac:dyDescent="0.2">
      <c r="A102" s="47"/>
      <c r="B102" s="219"/>
      <c r="C102" s="219"/>
      <c r="D102" s="47"/>
      <c r="E102" s="102"/>
      <c r="F102" s="219"/>
      <c r="G102" s="102"/>
      <c r="H102" s="60"/>
      <c r="I102" s="64"/>
      <c r="J102" s="65"/>
      <c r="K102" s="65"/>
      <c r="L102" s="65"/>
      <c r="M102" s="66"/>
      <c r="N102" s="67"/>
      <c r="O102" s="67"/>
      <c r="P102" s="67"/>
    </row>
    <row r="103" spans="1:16" ht="12.75" x14ac:dyDescent="0.2">
      <c r="A103" s="47"/>
      <c r="B103" s="219"/>
      <c r="C103" s="219"/>
      <c r="D103" s="47"/>
      <c r="E103" s="102"/>
      <c r="F103" s="219"/>
      <c r="G103" s="102"/>
      <c r="H103" s="60"/>
      <c r="I103" s="64"/>
      <c r="J103" s="65"/>
      <c r="K103" s="65"/>
      <c r="L103" s="65"/>
      <c r="M103" s="66"/>
      <c r="N103" s="67"/>
      <c r="O103" s="67"/>
      <c r="P103" s="67"/>
    </row>
    <row r="104" spans="1:16" ht="12.75" x14ac:dyDescent="0.2">
      <c r="A104" s="47"/>
      <c r="B104" s="219"/>
      <c r="C104" s="219"/>
      <c r="D104" s="47"/>
      <c r="E104" s="102"/>
      <c r="F104" s="219"/>
      <c r="G104" s="102"/>
      <c r="H104" s="60"/>
      <c r="I104" s="64"/>
      <c r="J104" s="65"/>
      <c r="K104" s="65"/>
      <c r="L104" s="65"/>
      <c r="M104" s="66"/>
      <c r="N104" s="67"/>
      <c r="O104" s="67"/>
      <c r="P104" s="67"/>
    </row>
    <row r="105" spans="1:16" ht="12.75" x14ac:dyDescent="0.2">
      <c r="A105" s="47"/>
      <c r="B105" s="219"/>
      <c r="C105" s="219"/>
      <c r="D105" s="47"/>
      <c r="E105" s="102"/>
      <c r="F105" s="219"/>
      <c r="G105" s="102"/>
      <c r="H105" s="60"/>
      <c r="I105" s="64"/>
      <c r="J105" s="65"/>
      <c r="K105" s="65"/>
      <c r="L105" s="65"/>
      <c r="M105" s="66"/>
      <c r="N105" s="67"/>
      <c r="O105" s="67"/>
      <c r="P105" s="67"/>
    </row>
    <row r="106" spans="1:16" ht="12.75" x14ac:dyDescent="0.2">
      <c r="A106" s="47"/>
      <c r="B106" s="219"/>
      <c r="C106" s="219"/>
      <c r="D106" s="47"/>
      <c r="E106" s="102"/>
      <c r="F106" s="219"/>
      <c r="G106" s="102"/>
      <c r="H106" s="60"/>
      <c r="I106" s="64"/>
      <c r="J106" s="65"/>
      <c r="K106" s="65"/>
      <c r="L106" s="65"/>
      <c r="M106" s="66"/>
      <c r="N106" s="67"/>
      <c r="O106" s="67"/>
      <c r="P106" s="67"/>
    </row>
    <row r="107" spans="1:16" ht="12.75" x14ac:dyDescent="0.2">
      <c r="A107" s="47"/>
      <c r="B107" s="219"/>
      <c r="C107" s="219"/>
      <c r="D107" s="47"/>
      <c r="E107" s="102"/>
      <c r="F107" s="219"/>
      <c r="G107" s="102"/>
      <c r="H107" s="60"/>
      <c r="I107" s="64"/>
      <c r="J107" s="65"/>
      <c r="K107" s="65"/>
      <c r="L107" s="65"/>
      <c r="M107" s="66"/>
      <c r="N107" s="67"/>
      <c r="O107" s="67"/>
      <c r="P107" s="67"/>
    </row>
    <row r="108" spans="1:16" ht="12.75" x14ac:dyDescent="0.2">
      <c r="A108" s="47"/>
      <c r="B108" s="219"/>
      <c r="C108" s="219"/>
      <c r="D108" s="47"/>
      <c r="E108" s="102"/>
      <c r="F108" s="219"/>
      <c r="G108" s="102"/>
      <c r="H108" s="60"/>
      <c r="I108" s="64"/>
      <c r="J108" s="65"/>
      <c r="K108" s="65"/>
      <c r="L108" s="65"/>
      <c r="M108" s="66"/>
      <c r="N108" s="67"/>
      <c r="O108" s="67"/>
      <c r="P108" s="67"/>
    </row>
    <row r="109" spans="1:16" ht="12.75" x14ac:dyDescent="0.2">
      <c r="A109" s="47"/>
      <c r="B109" s="219"/>
      <c r="C109" s="219"/>
      <c r="D109" s="47"/>
      <c r="E109" s="102"/>
      <c r="F109" s="219"/>
      <c r="G109" s="102"/>
      <c r="H109" s="60"/>
      <c r="I109" s="64"/>
      <c r="J109" s="65"/>
      <c r="K109" s="65"/>
      <c r="L109" s="65"/>
      <c r="M109" s="66"/>
      <c r="N109" s="67"/>
      <c r="O109" s="67"/>
      <c r="P109" s="67"/>
    </row>
    <row r="110" spans="1:16" ht="12.75" x14ac:dyDescent="0.2">
      <c r="A110" s="228"/>
      <c r="B110" s="229"/>
      <c r="C110" s="229"/>
      <c r="D110" s="228"/>
      <c r="E110" s="230"/>
      <c r="F110" s="229"/>
      <c r="G110" s="230"/>
      <c r="H110" s="231"/>
      <c r="I110" s="234"/>
      <c r="J110" s="233"/>
      <c r="K110" s="233"/>
      <c r="L110" s="233"/>
      <c r="M110" s="232"/>
      <c r="N110" s="233"/>
      <c r="O110" s="233"/>
      <c r="P110" s="233"/>
    </row>
    <row r="111" spans="1:16" ht="12.75" x14ac:dyDescent="0.2">
      <c r="A111" s="47"/>
      <c r="B111" s="219"/>
      <c r="C111" s="219"/>
      <c r="D111" s="47"/>
      <c r="E111" s="102"/>
      <c r="F111" s="219"/>
      <c r="G111" s="102"/>
      <c r="H111" s="60"/>
      <c r="I111" s="64"/>
      <c r="J111" s="65"/>
      <c r="K111" s="65"/>
      <c r="L111" s="65"/>
      <c r="M111" s="66"/>
      <c r="N111" s="67"/>
      <c r="O111" s="67"/>
      <c r="P111" s="67"/>
    </row>
    <row r="112" spans="1:16" ht="12.75" x14ac:dyDescent="0.2">
      <c r="A112" s="47"/>
      <c r="B112" s="219"/>
      <c r="C112" s="219"/>
      <c r="D112" s="47"/>
      <c r="E112" s="102"/>
      <c r="F112" s="219"/>
      <c r="G112" s="102"/>
      <c r="H112" s="60"/>
      <c r="I112" s="64"/>
      <c r="J112" s="65"/>
      <c r="K112" s="65"/>
      <c r="L112" s="65"/>
      <c r="M112" s="66"/>
      <c r="N112" s="67"/>
      <c r="O112" s="67"/>
      <c r="P112" s="67"/>
    </row>
    <row r="113" spans="1:16" ht="12.75" x14ac:dyDescent="0.2">
      <c r="A113" s="47"/>
      <c r="B113" s="219"/>
      <c r="C113" s="219"/>
      <c r="D113" s="47"/>
      <c r="E113" s="102"/>
      <c r="F113" s="222"/>
      <c r="G113" s="102"/>
      <c r="H113" s="60"/>
      <c r="I113" s="64"/>
      <c r="J113" s="65"/>
      <c r="K113" s="65"/>
      <c r="L113" s="65"/>
      <c r="M113" s="66"/>
      <c r="N113" s="67"/>
      <c r="O113" s="67"/>
      <c r="P113" s="67"/>
    </row>
    <row r="114" spans="1:16" ht="12.75" x14ac:dyDescent="0.2">
      <c r="A114" s="47"/>
      <c r="B114" s="219"/>
      <c r="C114" s="219"/>
      <c r="D114" s="47"/>
      <c r="E114" s="102"/>
      <c r="F114" s="219"/>
      <c r="G114" s="102"/>
      <c r="H114" s="60"/>
      <c r="I114" s="64"/>
      <c r="J114" s="65"/>
      <c r="K114" s="65"/>
      <c r="L114" s="65"/>
      <c r="M114" s="66"/>
      <c r="N114" s="67"/>
      <c r="O114" s="67"/>
      <c r="P114" s="67"/>
    </row>
    <row r="115" spans="1:16" ht="12.75" x14ac:dyDescent="0.2">
      <c r="A115" s="47"/>
      <c r="B115" s="219"/>
      <c r="C115" s="219"/>
      <c r="D115" s="47"/>
      <c r="E115" s="102"/>
      <c r="F115" s="219"/>
      <c r="G115" s="102"/>
      <c r="H115" s="60"/>
      <c r="I115" s="64"/>
      <c r="J115" s="65"/>
      <c r="K115" s="65"/>
      <c r="L115" s="65"/>
      <c r="M115" s="66"/>
      <c r="N115" s="67"/>
      <c r="O115" s="67"/>
      <c r="P115" s="67"/>
    </row>
    <row r="116" spans="1:16" ht="12.75" x14ac:dyDescent="0.2">
      <c r="A116" s="47"/>
      <c r="B116" s="219"/>
      <c r="C116" s="219"/>
      <c r="D116" s="47"/>
      <c r="E116" s="102"/>
      <c r="F116" s="219"/>
      <c r="G116" s="102"/>
      <c r="H116" s="60"/>
      <c r="I116" s="64"/>
      <c r="J116" s="65"/>
      <c r="K116" s="65"/>
      <c r="L116" s="65"/>
      <c r="M116" s="66"/>
      <c r="N116" s="67"/>
      <c r="O116" s="67"/>
      <c r="P116" s="67"/>
    </row>
    <row r="117" spans="1:16" ht="12.75" x14ac:dyDescent="0.2">
      <c r="A117" s="47"/>
      <c r="B117" s="219"/>
      <c r="C117" s="222"/>
      <c r="D117" s="47"/>
      <c r="E117" s="102"/>
      <c r="F117" s="222"/>
      <c r="G117" s="102"/>
      <c r="H117" s="60"/>
      <c r="I117" s="64"/>
      <c r="J117" s="65"/>
      <c r="K117" s="65"/>
      <c r="L117" s="65"/>
      <c r="M117" s="66"/>
      <c r="N117" s="67"/>
      <c r="O117" s="67"/>
      <c r="P117" s="67"/>
    </row>
    <row r="118" spans="1:16" ht="12.75" x14ac:dyDescent="0.2">
      <c r="A118" s="47"/>
      <c r="B118" s="219"/>
      <c r="C118" s="222"/>
      <c r="D118" s="47"/>
      <c r="E118" s="102"/>
      <c r="F118" s="222"/>
      <c r="G118" s="102"/>
      <c r="H118" s="60"/>
      <c r="I118" s="64"/>
      <c r="J118" s="65"/>
      <c r="K118" s="65"/>
      <c r="L118" s="65"/>
      <c r="M118" s="66"/>
      <c r="N118" s="67"/>
      <c r="O118" s="67"/>
      <c r="P118" s="67"/>
    </row>
    <row r="119" spans="1:16" ht="12.75" x14ac:dyDescent="0.2">
      <c r="A119" s="47"/>
      <c r="B119" s="219"/>
      <c r="C119" s="219"/>
      <c r="D119" s="47"/>
      <c r="E119" s="102"/>
      <c r="F119" s="219"/>
      <c r="G119" s="102"/>
      <c r="H119" s="60"/>
      <c r="I119" s="64"/>
      <c r="J119" s="65"/>
      <c r="K119" s="65"/>
      <c r="L119" s="65"/>
      <c r="M119" s="66"/>
      <c r="N119" s="67"/>
      <c r="O119" s="67"/>
      <c r="P119" s="67"/>
    </row>
    <row r="120" spans="1:16" ht="12.75" x14ac:dyDescent="0.2">
      <c r="A120" s="47"/>
      <c r="B120" s="219"/>
      <c r="C120" s="222"/>
      <c r="D120" s="47"/>
      <c r="E120" s="102"/>
      <c r="F120" s="222"/>
      <c r="G120" s="102"/>
      <c r="H120" s="60"/>
      <c r="I120" s="64"/>
      <c r="J120" s="65"/>
      <c r="K120" s="65"/>
      <c r="L120" s="65"/>
      <c r="M120" s="66"/>
      <c r="N120" s="67"/>
      <c r="O120" s="67"/>
      <c r="P120" s="67"/>
    </row>
    <row r="121" spans="1:16" ht="12.75" x14ac:dyDescent="0.2">
      <c r="A121" s="47"/>
      <c r="B121" s="219"/>
      <c r="C121" s="222"/>
      <c r="D121" s="47"/>
      <c r="E121" s="102"/>
      <c r="F121" s="222"/>
      <c r="G121" s="102"/>
      <c r="H121" s="60"/>
      <c r="I121" s="64"/>
      <c r="J121" s="65"/>
      <c r="K121" s="65"/>
      <c r="L121" s="65"/>
      <c r="M121" s="66"/>
      <c r="N121" s="67"/>
      <c r="O121" s="67"/>
      <c r="P121" s="67"/>
    </row>
    <row r="122" spans="1:16" ht="12.75" x14ac:dyDescent="0.2">
      <c r="A122" s="47"/>
      <c r="B122" s="219"/>
      <c r="C122" s="222"/>
      <c r="D122" s="47"/>
      <c r="E122" s="102"/>
      <c r="F122" s="222"/>
      <c r="G122" s="102"/>
      <c r="H122" s="60"/>
      <c r="I122" s="64"/>
      <c r="J122" s="65"/>
      <c r="K122" s="65"/>
      <c r="L122" s="65"/>
      <c r="M122" s="66"/>
      <c r="N122" s="67"/>
      <c r="O122" s="67"/>
      <c r="P122" s="67"/>
    </row>
    <row r="123" spans="1:16" ht="12.75" x14ac:dyDescent="0.2">
      <c r="A123" s="47"/>
      <c r="B123" s="219"/>
      <c r="C123" s="219"/>
      <c r="D123" s="47"/>
      <c r="E123" s="102"/>
      <c r="F123" s="219"/>
      <c r="G123" s="102"/>
      <c r="H123" s="60"/>
      <c r="I123" s="64"/>
      <c r="J123" s="65"/>
      <c r="K123" s="65"/>
      <c r="L123" s="65"/>
      <c r="M123" s="66"/>
      <c r="N123" s="67"/>
      <c r="O123" s="67"/>
      <c r="P123" s="67"/>
    </row>
    <row r="124" spans="1:16" ht="12.75" x14ac:dyDescent="0.2">
      <c r="A124" s="47"/>
      <c r="B124" s="219"/>
      <c r="C124" s="219"/>
      <c r="D124" s="47"/>
      <c r="E124" s="102"/>
      <c r="F124" s="222"/>
      <c r="G124" s="102"/>
      <c r="H124" s="60"/>
      <c r="I124" s="64"/>
      <c r="J124" s="65"/>
      <c r="K124" s="65"/>
      <c r="L124" s="65"/>
      <c r="M124" s="66"/>
      <c r="N124" s="67"/>
      <c r="O124" s="67"/>
      <c r="P124" s="67"/>
    </row>
    <row r="125" spans="1:16" ht="12.75" x14ac:dyDescent="0.2">
      <c r="A125" s="47"/>
      <c r="B125" s="219"/>
      <c r="C125" s="219"/>
      <c r="D125" s="47"/>
      <c r="E125" s="102"/>
      <c r="F125" s="219"/>
      <c r="G125" s="102"/>
      <c r="H125" s="60"/>
      <c r="I125" s="64"/>
      <c r="J125" s="65"/>
      <c r="K125" s="65"/>
      <c r="L125" s="65"/>
      <c r="M125" s="66"/>
      <c r="N125" s="67"/>
      <c r="O125" s="67"/>
      <c r="P125" s="67"/>
    </row>
    <row r="126" spans="1:16" ht="12.75" x14ac:dyDescent="0.2">
      <c r="A126" s="47"/>
      <c r="B126" s="219"/>
      <c r="C126" s="219"/>
      <c r="D126" s="47"/>
      <c r="E126" s="102"/>
      <c r="F126" s="219"/>
      <c r="G126" s="102"/>
      <c r="H126" s="60"/>
      <c r="I126" s="64"/>
      <c r="J126" s="65"/>
      <c r="K126" s="65"/>
      <c r="L126" s="65"/>
      <c r="M126" s="66"/>
      <c r="N126" s="67"/>
      <c r="O126" s="67"/>
      <c r="P126" s="67"/>
    </row>
    <row r="127" spans="1:16" ht="12.75" x14ac:dyDescent="0.2">
      <c r="A127" s="47"/>
      <c r="B127" s="219"/>
      <c r="C127" s="219"/>
      <c r="D127" s="47"/>
      <c r="E127" s="102"/>
      <c r="F127" s="219"/>
      <c r="G127" s="102"/>
      <c r="H127" s="60"/>
      <c r="I127" s="64"/>
      <c r="J127" s="65"/>
      <c r="K127" s="65"/>
      <c r="L127" s="65"/>
      <c r="M127" s="66"/>
      <c r="N127" s="67"/>
      <c r="O127" s="67"/>
      <c r="P127" s="67"/>
    </row>
    <row r="128" spans="1:16" ht="12.75" x14ac:dyDescent="0.2">
      <c r="A128" s="47"/>
      <c r="B128" s="219"/>
      <c r="C128" s="219"/>
      <c r="D128" s="47"/>
      <c r="E128" s="102"/>
      <c r="F128" s="219"/>
      <c r="G128" s="102"/>
      <c r="H128" s="60"/>
      <c r="I128" s="64"/>
      <c r="J128" s="65"/>
      <c r="K128" s="65"/>
      <c r="L128" s="65"/>
      <c r="M128" s="66"/>
      <c r="N128" s="67"/>
      <c r="O128" s="67"/>
      <c r="P128" s="67"/>
    </row>
    <row r="129" spans="1:16" ht="12.75" x14ac:dyDescent="0.2">
      <c r="A129" s="47"/>
      <c r="B129" s="219"/>
      <c r="C129" s="222"/>
      <c r="D129" s="47"/>
      <c r="E129" s="102"/>
      <c r="F129" s="222"/>
      <c r="G129" s="102"/>
      <c r="H129" s="60"/>
      <c r="I129" s="64"/>
      <c r="J129" s="65"/>
      <c r="K129" s="65"/>
      <c r="L129" s="65"/>
      <c r="M129" s="66"/>
      <c r="N129" s="67"/>
      <c r="O129" s="67"/>
      <c r="P129" s="67"/>
    </row>
    <row r="130" spans="1:16" ht="12.75" x14ac:dyDescent="0.2">
      <c r="A130" s="47"/>
      <c r="B130" s="219"/>
      <c r="C130" s="219"/>
      <c r="D130" s="47"/>
      <c r="E130" s="102"/>
      <c r="F130" s="219"/>
      <c r="G130" s="102"/>
      <c r="H130" s="60"/>
      <c r="I130" s="64"/>
      <c r="J130" s="65"/>
      <c r="K130" s="65"/>
      <c r="L130" s="65"/>
      <c r="M130" s="66"/>
      <c r="N130" s="67"/>
      <c r="O130" s="67"/>
      <c r="P130" s="67"/>
    </row>
    <row r="131" spans="1:16" ht="12.75" x14ac:dyDescent="0.2">
      <c r="A131" s="47"/>
      <c r="B131" s="219"/>
      <c r="C131" s="222"/>
      <c r="D131" s="47"/>
      <c r="E131" s="102"/>
      <c r="F131" s="222"/>
      <c r="G131" s="102"/>
      <c r="H131" s="60"/>
      <c r="I131" s="64"/>
      <c r="J131" s="65"/>
      <c r="K131" s="65"/>
      <c r="L131" s="65"/>
      <c r="M131" s="66"/>
      <c r="N131" s="67"/>
      <c r="O131" s="67"/>
      <c r="P131" s="67"/>
    </row>
    <row r="132" spans="1:16" ht="12.75" x14ac:dyDescent="0.2">
      <c r="A132" s="47"/>
      <c r="B132" s="219"/>
      <c r="C132" s="219"/>
      <c r="D132" s="47"/>
      <c r="E132" s="102"/>
      <c r="F132" s="219"/>
      <c r="G132" s="102"/>
      <c r="H132" s="60"/>
      <c r="I132" s="64"/>
      <c r="J132" s="65"/>
      <c r="K132" s="65"/>
      <c r="L132" s="65"/>
      <c r="M132" s="66"/>
      <c r="N132" s="67"/>
      <c r="O132" s="67"/>
      <c r="P132" s="67"/>
    </row>
    <row r="133" spans="1:16" ht="12.75" x14ac:dyDescent="0.2">
      <c r="A133" s="47"/>
      <c r="B133" s="219"/>
      <c r="C133" s="219"/>
      <c r="D133" s="47"/>
      <c r="E133" s="102"/>
      <c r="F133" s="219"/>
      <c r="G133" s="102"/>
      <c r="H133" s="60"/>
      <c r="I133" s="64"/>
      <c r="J133" s="65"/>
      <c r="K133" s="65"/>
      <c r="L133" s="65"/>
      <c r="M133" s="66"/>
      <c r="N133" s="67"/>
      <c r="O133" s="67"/>
      <c r="P133" s="67"/>
    </row>
    <row r="134" spans="1:16" ht="12.75" x14ac:dyDescent="0.2">
      <c r="A134" s="47"/>
      <c r="B134" s="219"/>
      <c r="C134" s="219"/>
      <c r="D134" s="47"/>
      <c r="E134" s="102"/>
      <c r="F134" s="222"/>
      <c r="G134" s="102"/>
      <c r="H134" s="60"/>
      <c r="I134" s="64"/>
      <c r="J134" s="65"/>
      <c r="K134" s="65"/>
      <c r="L134" s="65"/>
      <c r="M134" s="66"/>
      <c r="N134" s="67"/>
      <c r="O134" s="67"/>
      <c r="P134" s="67"/>
    </row>
    <row r="135" spans="1:16" ht="12.75" x14ac:dyDescent="0.2">
      <c r="A135" s="47"/>
      <c r="B135" s="219"/>
      <c r="C135" s="222"/>
      <c r="D135" s="47"/>
      <c r="E135" s="102"/>
      <c r="F135" s="222"/>
      <c r="G135" s="102"/>
      <c r="H135" s="60"/>
      <c r="I135" s="64"/>
      <c r="J135" s="65"/>
      <c r="K135" s="65"/>
      <c r="L135" s="65"/>
      <c r="M135" s="66"/>
      <c r="N135" s="67"/>
      <c r="O135" s="67"/>
      <c r="P135" s="67"/>
    </row>
    <row r="136" spans="1:16" ht="12.75" x14ac:dyDescent="0.2">
      <c r="A136" s="47"/>
      <c r="B136" s="219"/>
      <c r="C136" s="219"/>
      <c r="D136" s="47"/>
      <c r="E136" s="102"/>
      <c r="F136" s="219"/>
      <c r="G136" s="102"/>
      <c r="H136" s="60"/>
      <c r="I136" s="64"/>
      <c r="J136" s="65"/>
      <c r="K136" s="65"/>
      <c r="L136" s="65"/>
      <c r="M136" s="66"/>
      <c r="N136" s="67"/>
      <c r="O136" s="67"/>
      <c r="P136" s="67"/>
    </row>
  </sheetData>
  <mergeCells count="12">
    <mergeCell ref="D7:F7"/>
    <mergeCell ref="D8:F8"/>
    <mergeCell ref="A5:C5"/>
    <mergeCell ref="A6:C6"/>
    <mergeCell ref="A7:C7"/>
    <mergeCell ref="A8:C8"/>
    <mergeCell ref="A4:F4"/>
    <mergeCell ref="D5:F5"/>
    <mergeCell ref="D6:F6"/>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workbookViewId="0">
      <selection sqref="A1:H1"/>
    </sheetView>
  </sheetViews>
  <sheetFormatPr defaultColWidth="9.140625" defaultRowHeight="12.75" x14ac:dyDescent="0.2"/>
  <cols>
    <col min="1" max="1" width="14.7109375" style="53" customWidth="1"/>
    <col min="2" max="2" width="8.7109375" style="53" customWidth="1"/>
    <col min="3" max="3" width="15.7109375" style="61" bestFit="1" customWidth="1"/>
    <col min="4" max="4" width="50.7109375" style="61" customWidth="1"/>
    <col min="5" max="5" width="14.7109375" style="62" customWidth="1"/>
    <col min="6" max="7" width="14.7109375" style="63" customWidth="1"/>
    <col min="8" max="8" width="14.7109375" style="53" customWidth="1"/>
    <col min="9" max="9" width="15.5703125" style="53" customWidth="1"/>
    <col min="10" max="13" width="9.140625" style="53"/>
    <col min="14" max="14" width="9.42578125" style="53" bestFit="1" customWidth="1"/>
    <col min="15" max="16384" width="9.140625" style="53"/>
  </cols>
  <sheetData>
    <row r="1" spans="1:14" ht="66.75" customHeight="1" x14ac:dyDescent="0.2">
      <c r="A1" s="278" t="s">
        <v>75</v>
      </c>
      <c r="B1" s="278"/>
      <c r="C1" s="278"/>
      <c r="D1" s="278"/>
      <c r="E1" s="278"/>
      <c r="F1" s="278"/>
      <c r="G1" s="278"/>
      <c r="H1" s="278"/>
    </row>
    <row r="2" spans="1:14" s="54" customFormat="1" ht="25.5" customHeight="1" x14ac:dyDescent="0.2">
      <c r="A2" s="275" t="str">
        <f>Overview!B4&amp; " - Effective from "&amp;Overview!D4&amp;" - "&amp;Overview!E4&amp;" EDCM import charges"</f>
        <v>Fulcrum Electricity Assets Ltd - GSP_G - Effective from 1 April 2023 - v2 Final, with LLFs and new sites EDCM import charges</v>
      </c>
      <c r="B2" s="276"/>
      <c r="C2" s="276"/>
      <c r="D2" s="276"/>
      <c r="E2" s="276"/>
      <c r="F2" s="276"/>
      <c r="G2" s="276"/>
      <c r="H2" s="277"/>
    </row>
    <row r="3" spans="1:14" s="90" customFormat="1" ht="18" x14ac:dyDescent="0.2">
      <c r="A3" s="94"/>
      <c r="B3" s="94"/>
      <c r="C3" s="94"/>
      <c r="D3" s="95"/>
      <c r="E3" s="96"/>
      <c r="F3" s="96"/>
      <c r="G3" s="97"/>
      <c r="H3" s="97"/>
      <c r="I3" s="87"/>
      <c r="J3" s="87"/>
      <c r="K3" s="87"/>
      <c r="L3" s="87"/>
      <c r="M3" s="87"/>
      <c r="N3" s="87"/>
    </row>
    <row r="4" spans="1:14" ht="60.75" customHeight="1" x14ac:dyDescent="0.2">
      <c r="A4" s="55" t="s">
        <v>59</v>
      </c>
      <c r="B4" s="56" t="s">
        <v>39</v>
      </c>
      <c r="C4" s="55" t="s">
        <v>40</v>
      </c>
      <c r="D4" s="57" t="s">
        <v>33</v>
      </c>
      <c r="E4" s="141" t="str">
        <f>'Annex 2 EHV charges'!I10</f>
        <v>Import
Super Red
unit charge
(p/kWh)</v>
      </c>
      <c r="F4" s="141" t="str">
        <f>'Annex 2 EHV charges'!J10</f>
        <v>Import
fixed charge
(p/day)</v>
      </c>
      <c r="G4" s="141" t="str">
        <f>'Annex 2 EHV charges'!K10</f>
        <v>Import
capacity charge
(p/kVA/day)</v>
      </c>
      <c r="H4" s="141" t="str">
        <f>'Annex 2 EHV charges'!L10</f>
        <v>Import
exceeded capacity charge
(p/kVA/day)</v>
      </c>
    </row>
    <row r="5" spans="1:14" ht="12.75" customHeight="1" x14ac:dyDescent="0.2">
      <c r="A5" s="103" t="str">
        <f t="array" ref="A5">IFERROR(INDEX('Annex 2 EHV charges'!$A$11:$A$136, MATCH(0, IF(ISBLANK('Annex 2 EHV charges'!$A$11:$A$136),1, COUNTIF(A$4:$A4, 'Annex 2 EHV charges'!$A$11:$A$136)), 0)),"")</f>
        <v/>
      </c>
      <c r="B5" s="103" t="str">
        <f>IF($A5="","",VLOOKUP($A5,'Annex 2 EHV charges'!$A:$O,2,0))</f>
        <v/>
      </c>
      <c r="C5" s="104" t="str">
        <f>IF($A5="","",VLOOKUP($A5,'Annex 2 EHV charges'!$A:$O,3,0))</f>
        <v/>
      </c>
      <c r="D5" s="103" t="str">
        <f>IF($A5="","",VLOOKUP($A5,'Annex 2 EHV charges'!$A:$O,7,0))</f>
        <v/>
      </c>
      <c r="E5" s="108" t="str">
        <f>IFERROR(IF(VLOOKUP($A5,'Annex 2 EHV charges'!$A:$P,9,FALSE)=0,"",VLOOKUP($A5,'Annex 2 EHV charges'!$A:$P,9,FALSE)),"")</f>
        <v/>
      </c>
      <c r="F5" s="109" t="str">
        <f>IFERROR(IF(VLOOKUP($A5,'Annex 2 EHV charges'!$A:$P,10,FALSE)=0,"",VLOOKUP($A5,'Annex 2 EHV charges'!$A:$P,10,FALSE)),"")</f>
        <v/>
      </c>
      <c r="G5" s="110" t="str">
        <f>IFERROR(IF(VLOOKUP($A5,'Annex 2 EHV charges'!$A:$P,11,FALSE)=0,"",VLOOKUP($A5,'Annex 2 EHV charges'!$A:$P,11,FALSE)),"")</f>
        <v/>
      </c>
      <c r="H5" s="110" t="str">
        <f>IFERROR(IF(VLOOKUP($A5,'Annex 2 EHV charges'!$A:$P,12,FALSE)=0,"",VLOOKUP($A5,'Annex 2 EHV charges'!$A:$P,12,FALSE)),"")</f>
        <v/>
      </c>
    </row>
    <row r="6" spans="1:14" ht="12.75" customHeight="1" x14ac:dyDescent="0.2">
      <c r="A6" s="103" t="str">
        <f t="array" ref="A6">IFERROR(INDEX('Annex 2 EHV charges'!$A$11:$A$136, MATCH(0, IF(ISBLANK('Annex 2 EHV charges'!$A$11:$A$136),1, COUNTIF(A$4:$A5, 'Annex 2 EHV charges'!$A$11:$A$136)), 0)),"")</f>
        <v/>
      </c>
      <c r="B6" s="103" t="str">
        <f>IF($A6="","",VLOOKUP($A6,'Annex 2 EHV charges'!$A:$O,2,0))</f>
        <v/>
      </c>
      <c r="C6" s="104" t="str">
        <f>IF($A6="","",VLOOKUP($A6,'Annex 2 EHV charges'!$A:$O,3,0))</f>
        <v/>
      </c>
      <c r="D6" s="103" t="str">
        <f>IF($A6="","",VLOOKUP($A6,'Annex 2 EHV charges'!$A:$O,7,0))</f>
        <v/>
      </c>
      <c r="E6" s="108" t="str">
        <f>IFERROR(IF(VLOOKUP($A6,'Annex 2 EHV charges'!$A:$P,9,FALSE)=0,"",VLOOKUP($A6,'Annex 2 EHV charges'!$A:$P,9,FALSE)),"")</f>
        <v/>
      </c>
      <c r="F6" s="109" t="str">
        <f>IFERROR(IF(VLOOKUP($A6,'Annex 2 EHV charges'!$A:$P,10,FALSE)=0,"",VLOOKUP($A6,'Annex 2 EHV charges'!$A:$P,10,FALSE)),"")</f>
        <v/>
      </c>
      <c r="G6" s="110" t="str">
        <f>IFERROR(IF(VLOOKUP($A6,'Annex 2 EHV charges'!$A:$P,11,FALSE)=0,"",VLOOKUP($A6,'Annex 2 EHV charges'!$A:$P,11,FALSE)),"")</f>
        <v/>
      </c>
      <c r="H6" s="110" t="str">
        <f>IFERROR(IF(VLOOKUP($A6,'Annex 2 EHV charges'!$A:$P,12,FALSE)=0,"",VLOOKUP($A6,'Annex 2 EHV charges'!$A:$P,12,FALSE)),"")</f>
        <v/>
      </c>
    </row>
    <row r="7" spans="1:14" ht="12.75" customHeight="1" x14ac:dyDescent="0.2">
      <c r="A7" s="103" t="str">
        <f t="array" ref="A7">IFERROR(INDEX('Annex 2 EHV charges'!$A$11:$A$136, MATCH(0, IF(ISBLANK('Annex 2 EHV charges'!$A$11:$A$136),1, COUNTIF(A$4:$A6, 'Annex 2 EHV charges'!$A$11:$A$136)), 0)),"")</f>
        <v/>
      </c>
      <c r="B7" s="103" t="str">
        <f>IF($A7="","",VLOOKUP($A7,'Annex 2 EHV charges'!$A:$O,2,0))</f>
        <v/>
      </c>
      <c r="C7" s="104" t="str">
        <f>IF($A7="","",VLOOKUP($A7,'Annex 2 EHV charges'!$A:$O,3,0))</f>
        <v/>
      </c>
      <c r="D7" s="103" t="str">
        <f>IF($A7="","",VLOOKUP($A7,'Annex 2 EHV charges'!$A:$O,7,0))</f>
        <v/>
      </c>
      <c r="E7" s="108" t="str">
        <f>IFERROR(IF(VLOOKUP($A7,'Annex 2 EHV charges'!$A:$P,9,FALSE)=0,"",VLOOKUP($A7,'Annex 2 EHV charges'!$A:$P,9,FALSE)),"")</f>
        <v/>
      </c>
      <c r="F7" s="109" t="str">
        <f>IFERROR(IF(VLOOKUP($A7,'Annex 2 EHV charges'!$A:$P,10,FALSE)=0,"",VLOOKUP($A7,'Annex 2 EHV charges'!$A:$P,10,FALSE)),"")</f>
        <v/>
      </c>
      <c r="G7" s="110" t="str">
        <f>IFERROR(IF(VLOOKUP($A7,'Annex 2 EHV charges'!$A:$P,11,FALSE)=0,"",VLOOKUP($A7,'Annex 2 EHV charges'!$A:$P,11,FALSE)),"")</f>
        <v/>
      </c>
      <c r="H7" s="110" t="str">
        <f>IFERROR(IF(VLOOKUP($A7,'Annex 2 EHV charges'!$A:$P,12,FALSE)=0,"",VLOOKUP($A7,'Annex 2 EHV charges'!$A:$P,12,FALSE)),"")</f>
        <v/>
      </c>
    </row>
    <row r="8" spans="1:14" ht="12.75" customHeight="1" x14ac:dyDescent="0.2">
      <c r="A8" s="103" t="str">
        <f t="array" ref="A8">IFERROR(INDEX('Annex 2 EHV charges'!$A$11:$A$136, MATCH(0, IF(ISBLANK('Annex 2 EHV charges'!$A$11:$A$136),1, COUNTIF(A$4:$A7, 'Annex 2 EHV charges'!$A$11:$A$136)), 0)),"")</f>
        <v/>
      </c>
      <c r="B8" s="103" t="str">
        <f>IF($A8="","",VLOOKUP($A8,'Annex 2 EHV charges'!$A:$O,2,0))</f>
        <v/>
      </c>
      <c r="C8" s="104" t="str">
        <f>IF($A8="","",VLOOKUP($A8,'Annex 2 EHV charges'!$A:$O,3,0))</f>
        <v/>
      </c>
      <c r="D8" s="103" t="str">
        <f>IF($A8="","",VLOOKUP($A8,'Annex 2 EHV charges'!$A:$O,7,0))</f>
        <v/>
      </c>
      <c r="E8" s="108" t="str">
        <f>IFERROR(IF(VLOOKUP($A8,'Annex 2 EHV charges'!$A:$P,9,FALSE)=0,"",VLOOKUP($A8,'Annex 2 EHV charges'!$A:$P,9,FALSE)),"")</f>
        <v/>
      </c>
      <c r="F8" s="109" t="str">
        <f>IFERROR(IF(VLOOKUP($A8,'Annex 2 EHV charges'!$A:$P,10,FALSE)=0,"",VLOOKUP($A8,'Annex 2 EHV charges'!$A:$P,10,FALSE)),"")</f>
        <v/>
      </c>
      <c r="G8" s="110" t="str">
        <f>IFERROR(IF(VLOOKUP($A8,'Annex 2 EHV charges'!$A:$P,11,FALSE)=0,"",VLOOKUP($A8,'Annex 2 EHV charges'!$A:$P,11,FALSE)),"")</f>
        <v/>
      </c>
      <c r="H8" s="110" t="str">
        <f>IFERROR(IF(VLOOKUP($A8,'Annex 2 EHV charges'!$A:$P,12,FALSE)=0,"",VLOOKUP($A8,'Annex 2 EHV charges'!$A:$P,12,FALSE)),"")</f>
        <v/>
      </c>
    </row>
    <row r="9" spans="1:14" ht="12.75" customHeight="1" x14ac:dyDescent="0.2">
      <c r="A9" s="103" t="str">
        <f t="array" ref="A9">IFERROR(INDEX('Annex 2 EHV charges'!$A$11:$A$136, MATCH(0, IF(ISBLANK('Annex 2 EHV charges'!$A$11:$A$136),1, COUNTIF(A$4:$A8, 'Annex 2 EHV charges'!$A$11:$A$136)), 0)),"")</f>
        <v/>
      </c>
      <c r="B9" s="103" t="str">
        <f>IF($A9="","",VLOOKUP($A9,'Annex 2 EHV charges'!$A:$O,2,0))</f>
        <v/>
      </c>
      <c r="C9" s="104" t="str">
        <f>IF($A9="","",VLOOKUP($A9,'Annex 2 EHV charges'!$A:$O,3,0))</f>
        <v/>
      </c>
      <c r="D9" s="103" t="str">
        <f>IF($A9="","",VLOOKUP($A9,'Annex 2 EHV charges'!$A:$O,7,0))</f>
        <v/>
      </c>
      <c r="E9" s="108" t="str">
        <f>IFERROR(IF(VLOOKUP($A9,'Annex 2 EHV charges'!$A:$P,9,FALSE)=0,"",VLOOKUP($A9,'Annex 2 EHV charges'!$A:$P,9,FALSE)),"")</f>
        <v/>
      </c>
      <c r="F9" s="109" t="str">
        <f>IFERROR(IF(VLOOKUP($A9,'Annex 2 EHV charges'!$A:$P,10,FALSE)=0,"",VLOOKUP($A9,'Annex 2 EHV charges'!$A:$P,10,FALSE)),"")</f>
        <v/>
      </c>
      <c r="G9" s="110" t="str">
        <f>IFERROR(IF(VLOOKUP($A9,'Annex 2 EHV charges'!$A:$P,11,FALSE)=0,"",VLOOKUP($A9,'Annex 2 EHV charges'!$A:$P,11,FALSE)),"")</f>
        <v/>
      </c>
      <c r="H9" s="110" t="str">
        <f>IFERROR(IF(VLOOKUP($A9,'Annex 2 EHV charges'!$A:$P,12,FALSE)=0,"",VLOOKUP($A9,'Annex 2 EHV charges'!$A:$P,12,FALSE)),"")</f>
        <v/>
      </c>
    </row>
    <row r="10" spans="1:14" ht="12.75" customHeight="1" x14ac:dyDescent="0.2">
      <c r="A10" s="103" t="str">
        <f t="array" ref="A10">IFERROR(INDEX('Annex 2 EHV charges'!$A$11:$A$136, MATCH(0, IF(ISBLANK('Annex 2 EHV charges'!$A$11:$A$136),1, COUNTIF(A$4:$A9, 'Annex 2 EHV charges'!$A$11:$A$136)), 0)),"")</f>
        <v/>
      </c>
      <c r="B10" s="103" t="str">
        <f>IF($A10="","",VLOOKUP($A10,'Annex 2 EHV charges'!$A:$O,2,0))</f>
        <v/>
      </c>
      <c r="C10" s="104" t="str">
        <f>IF($A10="","",VLOOKUP($A10,'Annex 2 EHV charges'!$A:$O,3,0))</f>
        <v/>
      </c>
      <c r="D10" s="103" t="str">
        <f>IF($A10="","",VLOOKUP($A10,'Annex 2 EHV charges'!$A:$O,7,0))</f>
        <v/>
      </c>
      <c r="E10" s="108" t="str">
        <f>IFERROR(IF(VLOOKUP($A10,'Annex 2 EHV charges'!$A:$P,9,FALSE)=0,"",VLOOKUP($A10,'Annex 2 EHV charges'!$A:$P,9,FALSE)),"")</f>
        <v/>
      </c>
      <c r="F10" s="109" t="str">
        <f>IFERROR(IF(VLOOKUP($A10,'Annex 2 EHV charges'!$A:$P,10,FALSE)=0,"",VLOOKUP($A10,'Annex 2 EHV charges'!$A:$P,10,FALSE)),"")</f>
        <v/>
      </c>
      <c r="G10" s="110" t="str">
        <f>IFERROR(IF(VLOOKUP($A10,'Annex 2 EHV charges'!$A:$P,11,FALSE)=0,"",VLOOKUP($A10,'Annex 2 EHV charges'!$A:$P,11,FALSE)),"")</f>
        <v/>
      </c>
      <c r="H10" s="110" t="str">
        <f>IFERROR(IF(VLOOKUP($A10,'Annex 2 EHV charges'!$A:$P,12,FALSE)=0,"",VLOOKUP($A10,'Annex 2 EHV charges'!$A:$P,12,FALSE)),"")</f>
        <v/>
      </c>
    </row>
    <row r="11" spans="1:14" ht="12.75" customHeight="1" x14ac:dyDescent="0.2">
      <c r="A11" s="103" t="str">
        <f t="array" ref="A11">IFERROR(INDEX('Annex 2 EHV charges'!$A$11:$A$136, MATCH(0, IF(ISBLANK('Annex 2 EHV charges'!$A$11:$A$136),1, COUNTIF(A$4:$A10, 'Annex 2 EHV charges'!$A$11:$A$136)), 0)),"")</f>
        <v/>
      </c>
      <c r="B11" s="103" t="str">
        <f>IF($A11="","",VLOOKUP($A11,'Annex 2 EHV charges'!$A:$O,2,0))</f>
        <v/>
      </c>
      <c r="C11" s="104" t="str">
        <f>IF($A11="","",VLOOKUP($A11,'Annex 2 EHV charges'!$A:$O,3,0))</f>
        <v/>
      </c>
      <c r="D11" s="103" t="str">
        <f>IF($A11="","",VLOOKUP($A11,'Annex 2 EHV charges'!$A:$O,7,0))</f>
        <v/>
      </c>
      <c r="E11" s="108" t="str">
        <f>IFERROR(IF(VLOOKUP($A11,'Annex 2 EHV charges'!$A:$P,9,FALSE)=0,"",VLOOKUP($A11,'Annex 2 EHV charges'!$A:$P,9,FALSE)),"")</f>
        <v/>
      </c>
      <c r="F11" s="109" t="str">
        <f>IFERROR(IF(VLOOKUP($A11,'Annex 2 EHV charges'!$A:$P,10,FALSE)=0,"",VLOOKUP($A11,'Annex 2 EHV charges'!$A:$P,10,FALSE)),"")</f>
        <v/>
      </c>
      <c r="G11" s="110" t="str">
        <f>IFERROR(IF(VLOOKUP($A11,'Annex 2 EHV charges'!$A:$P,11,FALSE)=0,"",VLOOKUP($A11,'Annex 2 EHV charges'!$A:$P,11,FALSE)),"")</f>
        <v/>
      </c>
      <c r="H11" s="110" t="str">
        <f>IFERROR(IF(VLOOKUP($A11,'Annex 2 EHV charges'!$A:$P,12,FALSE)=0,"",VLOOKUP($A11,'Annex 2 EHV charges'!$A:$P,12,FALSE)),"")</f>
        <v/>
      </c>
    </row>
    <row r="12" spans="1:14" ht="12.75" customHeight="1" x14ac:dyDescent="0.2">
      <c r="A12" s="103" t="str">
        <f t="array" ref="A12">IFERROR(INDEX('Annex 2 EHV charges'!$A$11:$A$136, MATCH(0, IF(ISBLANK('Annex 2 EHV charges'!$A$11:$A$136),1, COUNTIF(A$4:$A11, 'Annex 2 EHV charges'!$A$11:$A$136)), 0)),"")</f>
        <v/>
      </c>
      <c r="B12" s="103" t="str">
        <f>IF($A12="","",VLOOKUP($A12,'Annex 2 EHV charges'!$A:$O,2,0))</f>
        <v/>
      </c>
      <c r="C12" s="104" t="str">
        <f>IF($A12="","",VLOOKUP($A12,'Annex 2 EHV charges'!$A:$O,3,0))</f>
        <v/>
      </c>
      <c r="D12" s="103" t="str">
        <f>IF($A12="","",VLOOKUP($A12,'Annex 2 EHV charges'!$A:$O,7,0))</f>
        <v/>
      </c>
      <c r="E12" s="108" t="str">
        <f>IFERROR(IF(VLOOKUP($A12,'Annex 2 EHV charges'!$A:$P,9,FALSE)=0,"",VLOOKUP($A12,'Annex 2 EHV charges'!$A:$P,9,FALSE)),"")</f>
        <v/>
      </c>
      <c r="F12" s="109" t="str">
        <f>IFERROR(IF(VLOOKUP($A12,'Annex 2 EHV charges'!$A:$P,10,FALSE)=0,"",VLOOKUP($A12,'Annex 2 EHV charges'!$A:$P,10,FALSE)),"")</f>
        <v/>
      </c>
      <c r="G12" s="110" t="str">
        <f>IFERROR(IF(VLOOKUP($A12,'Annex 2 EHV charges'!$A:$P,11,FALSE)=0,"",VLOOKUP($A12,'Annex 2 EHV charges'!$A:$P,11,FALSE)),"")</f>
        <v/>
      </c>
      <c r="H12" s="110" t="str">
        <f>IFERROR(IF(VLOOKUP($A12,'Annex 2 EHV charges'!$A:$P,12,FALSE)=0,"",VLOOKUP($A12,'Annex 2 EHV charges'!$A:$P,12,FALSE)),"")</f>
        <v/>
      </c>
    </row>
    <row r="13" spans="1:14" ht="12.75" customHeight="1" x14ac:dyDescent="0.2">
      <c r="A13" s="103" t="str">
        <f t="array" ref="A13">IFERROR(INDEX('Annex 2 EHV charges'!$A$11:$A$136, MATCH(0, IF(ISBLANK('Annex 2 EHV charges'!$A$11:$A$136),1, COUNTIF(A$4:$A12, 'Annex 2 EHV charges'!$A$11:$A$136)), 0)),"")</f>
        <v/>
      </c>
      <c r="B13" s="103" t="str">
        <f>IF($A13="","",VLOOKUP($A13,'Annex 2 EHV charges'!$A:$O,2,0))</f>
        <v/>
      </c>
      <c r="C13" s="104" t="str">
        <f>IF($A13="","",VLOOKUP($A13,'Annex 2 EHV charges'!$A:$O,3,0))</f>
        <v/>
      </c>
      <c r="D13" s="103" t="str">
        <f>IF($A13="","",VLOOKUP($A13,'Annex 2 EHV charges'!$A:$O,7,0))</f>
        <v/>
      </c>
      <c r="E13" s="108" t="str">
        <f>IFERROR(IF(VLOOKUP($A13,'Annex 2 EHV charges'!$A:$P,9,FALSE)=0,"",VLOOKUP($A13,'Annex 2 EHV charges'!$A:$P,9,FALSE)),"")</f>
        <v/>
      </c>
      <c r="F13" s="109" t="str">
        <f>IFERROR(IF(VLOOKUP($A13,'Annex 2 EHV charges'!$A:$P,10,FALSE)=0,"",VLOOKUP($A13,'Annex 2 EHV charges'!$A:$P,10,FALSE)),"")</f>
        <v/>
      </c>
      <c r="G13" s="110" t="str">
        <f>IFERROR(IF(VLOOKUP($A13,'Annex 2 EHV charges'!$A:$P,11,FALSE)=0,"",VLOOKUP($A13,'Annex 2 EHV charges'!$A:$P,11,FALSE)),"")</f>
        <v/>
      </c>
      <c r="H13" s="110" t="str">
        <f>IFERROR(IF(VLOOKUP($A13,'Annex 2 EHV charges'!$A:$P,12,FALSE)=0,"",VLOOKUP($A13,'Annex 2 EHV charges'!$A:$P,12,FALSE)),"")</f>
        <v/>
      </c>
    </row>
    <row r="14" spans="1:14" ht="12.75" customHeight="1" x14ac:dyDescent="0.2">
      <c r="A14" s="103" t="str">
        <f t="array" ref="A14">IFERROR(INDEX('Annex 2 EHV charges'!$A$11:$A$136, MATCH(0, IF(ISBLANK('Annex 2 EHV charges'!$A$11:$A$136),1, COUNTIF(A$4:$A13, 'Annex 2 EHV charges'!$A$11:$A$136)), 0)),"")</f>
        <v/>
      </c>
      <c r="B14" s="103" t="str">
        <f>IF($A14="","",VLOOKUP($A14,'Annex 2 EHV charges'!$A:$O,2,0))</f>
        <v/>
      </c>
      <c r="C14" s="104" t="str">
        <f>IF($A14="","",VLOOKUP($A14,'Annex 2 EHV charges'!$A:$O,3,0))</f>
        <v/>
      </c>
      <c r="D14" s="103" t="str">
        <f>IF($A14="","",VLOOKUP($A14,'Annex 2 EHV charges'!$A:$O,7,0))</f>
        <v/>
      </c>
      <c r="E14" s="108" t="str">
        <f>IFERROR(IF(VLOOKUP($A14,'Annex 2 EHV charges'!$A:$P,9,FALSE)=0,"",VLOOKUP($A14,'Annex 2 EHV charges'!$A:$P,9,FALSE)),"")</f>
        <v/>
      </c>
      <c r="F14" s="109" t="str">
        <f>IFERROR(IF(VLOOKUP($A14,'Annex 2 EHV charges'!$A:$P,10,FALSE)=0,"",VLOOKUP($A14,'Annex 2 EHV charges'!$A:$P,10,FALSE)),"")</f>
        <v/>
      </c>
      <c r="G14" s="110" t="str">
        <f>IFERROR(IF(VLOOKUP($A14,'Annex 2 EHV charges'!$A:$P,11,FALSE)=0,"",VLOOKUP($A14,'Annex 2 EHV charges'!$A:$P,11,FALSE)),"")</f>
        <v/>
      </c>
      <c r="H14" s="110" t="str">
        <f>IFERROR(IF(VLOOKUP($A14,'Annex 2 EHV charges'!$A:$P,12,FALSE)=0,"",VLOOKUP($A14,'Annex 2 EHV charges'!$A:$P,12,FALSE)),"")</f>
        <v/>
      </c>
    </row>
    <row r="15" spans="1:14" ht="12.75" customHeight="1" x14ac:dyDescent="0.2">
      <c r="A15" s="103" t="str">
        <f t="array" ref="A15">IFERROR(INDEX('Annex 2 EHV charges'!$A$11:$A$136, MATCH(0, IF(ISBLANK('Annex 2 EHV charges'!$A$11:$A$136),1, COUNTIF(A$4:$A14, 'Annex 2 EHV charges'!$A$11:$A$136)), 0)),"")</f>
        <v/>
      </c>
      <c r="B15" s="103" t="str">
        <f>IF($A15="","",VLOOKUP($A15,'Annex 2 EHV charges'!$A:$O,2,0))</f>
        <v/>
      </c>
      <c r="C15" s="104" t="str">
        <f>IF($A15="","",VLOOKUP($A15,'Annex 2 EHV charges'!$A:$O,3,0))</f>
        <v/>
      </c>
      <c r="D15" s="103" t="str">
        <f>IF($A15="","",VLOOKUP($A15,'Annex 2 EHV charges'!$A:$O,7,0))</f>
        <v/>
      </c>
      <c r="E15" s="108" t="str">
        <f>IFERROR(IF(VLOOKUP($A15,'Annex 2 EHV charges'!$A:$P,9,FALSE)=0,"",VLOOKUP($A15,'Annex 2 EHV charges'!$A:$P,9,FALSE)),"")</f>
        <v/>
      </c>
      <c r="F15" s="109" t="str">
        <f>IFERROR(IF(VLOOKUP($A15,'Annex 2 EHV charges'!$A:$P,10,FALSE)=0,"",VLOOKUP($A15,'Annex 2 EHV charges'!$A:$P,10,FALSE)),"")</f>
        <v/>
      </c>
      <c r="G15" s="110" t="str">
        <f>IFERROR(IF(VLOOKUP($A15,'Annex 2 EHV charges'!$A:$P,11,FALSE)=0,"",VLOOKUP($A15,'Annex 2 EHV charges'!$A:$P,11,FALSE)),"")</f>
        <v/>
      </c>
      <c r="H15" s="110" t="str">
        <f>IFERROR(IF(VLOOKUP($A15,'Annex 2 EHV charges'!$A:$P,12,FALSE)=0,"",VLOOKUP($A15,'Annex 2 EHV charges'!$A:$P,12,FALSE)),"")</f>
        <v/>
      </c>
    </row>
    <row r="16" spans="1:14" ht="12.75" customHeight="1" x14ac:dyDescent="0.2">
      <c r="A16" s="103" t="str">
        <f t="array" ref="A16">IFERROR(INDEX('Annex 2 EHV charges'!$A$11:$A$136, MATCH(0, IF(ISBLANK('Annex 2 EHV charges'!$A$11:$A$136),1, COUNTIF(A$4:$A15, 'Annex 2 EHV charges'!$A$11:$A$136)), 0)),"")</f>
        <v/>
      </c>
      <c r="B16" s="103" t="str">
        <f>IF($A16="","",VLOOKUP($A16,'Annex 2 EHV charges'!$A:$O,2,0))</f>
        <v/>
      </c>
      <c r="C16" s="104" t="str">
        <f>IF($A16="","",VLOOKUP($A16,'Annex 2 EHV charges'!$A:$O,3,0))</f>
        <v/>
      </c>
      <c r="D16" s="103" t="str">
        <f>IF($A16="","",VLOOKUP($A16,'Annex 2 EHV charges'!$A:$O,7,0))</f>
        <v/>
      </c>
      <c r="E16" s="108" t="str">
        <f>IFERROR(IF(VLOOKUP($A16,'Annex 2 EHV charges'!$A:$P,9,FALSE)=0,"",VLOOKUP($A16,'Annex 2 EHV charges'!$A:$P,9,FALSE)),"")</f>
        <v/>
      </c>
      <c r="F16" s="109" t="str">
        <f>IFERROR(IF(VLOOKUP($A16,'Annex 2 EHV charges'!$A:$P,10,FALSE)=0,"",VLOOKUP($A16,'Annex 2 EHV charges'!$A:$P,10,FALSE)),"")</f>
        <v/>
      </c>
      <c r="G16" s="110" t="str">
        <f>IFERROR(IF(VLOOKUP($A16,'Annex 2 EHV charges'!$A:$P,11,FALSE)=0,"",VLOOKUP($A16,'Annex 2 EHV charges'!$A:$P,11,FALSE)),"")</f>
        <v/>
      </c>
      <c r="H16" s="110" t="str">
        <f>IFERROR(IF(VLOOKUP($A16,'Annex 2 EHV charges'!$A:$P,12,FALSE)=0,"",VLOOKUP($A16,'Annex 2 EHV charges'!$A:$P,12,FALSE)),"")</f>
        <v/>
      </c>
    </row>
    <row r="17" spans="1:8" ht="12.75" customHeight="1" x14ac:dyDescent="0.2">
      <c r="A17" s="103" t="str">
        <f t="array" ref="A17">IFERROR(INDEX('Annex 2 EHV charges'!$A$11:$A$136, MATCH(0, IF(ISBLANK('Annex 2 EHV charges'!$A$11:$A$136),1, COUNTIF(A$4:$A16, 'Annex 2 EHV charges'!$A$11:$A$136)), 0)),"")</f>
        <v/>
      </c>
      <c r="B17" s="103" t="str">
        <f>IF($A17="","",VLOOKUP($A17,'Annex 2 EHV charges'!$A:$O,2,0))</f>
        <v/>
      </c>
      <c r="C17" s="104" t="str">
        <f>IF($A17="","",VLOOKUP($A17,'Annex 2 EHV charges'!$A:$O,3,0))</f>
        <v/>
      </c>
      <c r="D17" s="103" t="str">
        <f>IF($A17="","",VLOOKUP($A17,'Annex 2 EHV charges'!$A:$O,7,0))</f>
        <v/>
      </c>
      <c r="E17" s="108" t="str">
        <f>IFERROR(IF(VLOOKUP($A17,'Annex 2 EHV charges'!$A:$P,9,FALSE)=0,"",VLOOKUP($A17,'Annex 2 EHV charges'!$A:$P,9,FALSE)),"")</f>
        <v/>
      </c>
      <c r="F17" s="109" t="str">
        <f>IFERROR(IF(VLOOKUP($A17,'Annex 2 EHV charges'!$A:$P,10,FALSE)=0,"",VLOOKUP($A17,'Annex 2 EHV charges'!$A:$P,10,FALSE)),"")</f>
        <v/>
      </c>
      <c r="G17" s="110" t="str">
        <f>IFERROR(IF(VLOOKUP($A17,'Annex 2 EHV charges'!$A:$P,11,FALSE)=0,"",VLOOKUP($A17,'Annex 2 EHV charges'!$A:$P,11,FALSE)),"")</f>
        <v/>
      </c>
      <c r="H17" s="110" t="str">
        <f>IFERROR(IF(VLOOKUP($A17,'Annex 2 EHV charges'!$A:$P,12,FALSE)=0,"",VLOOKUP($A17,'Annex 2 EHV charges'!$A:$P,12,FALSE)),"")</f>
        <v/>
      </c>
    </row>
    <row r="18" spans="1:8" ht="12.75" customHeight="1" x14ac:dyDescent="0.2">
      <c r="A18" s="103" t="str">
        <f t="array" ref="A18">IFERROR(INDEX('Annex 2 EHV charges'!$A$11:$A$136, MATCH(0, IF(ISBLANK('Annex 2 EHV charges'!$A$11:$A$136),1, COUNTIF(A$4:$A17, 'Annex 2 EHV charges'!$A$11:$A$136)), 0)),"")</f>
        <v/>
      </c>
      <c r="B18" s="103" t="str">
        <f>IF($A18="","",VLOOKUP($A18,'Annex 2 EHV charges'!$A:$O,2,0))</f>
        <v/>
      </c>
      <c r="C18" s="104" t="str">
        <f>IF($A18="","",VLOOKUP($A18,'Annex 2 EHV charges'!$A:$O,3,0))</f>
        <v/>
      </c>
      <c r="D18" s="103" t="str">
        <f>IF($A18="","",VLOOKUP($A18,'Annex 2 EHV charges'!$A:$O,7,0))</f>
        <v/>
      </c>
      <c r="E18" s="108" t="str">
        <f>IFERROR(IF(VLOOKUP($A18,'Annex 2 EHV charges'!$A:$P,9,FALSE)=0,"",VLOOKUP($A18,'Annex 2 EHV charges'!$A:$P,9,FALSE)),"")</f>
        <v/>
      </c>
      <c r="F18" s="109" t="str">
        <f>IFERROR(IF(VLOOKUP($A18,'Annex 2 EHV charges'!$A:$P,10,FALSE)=0,"",VLOOKUP($A18,'Annex 2 EHV charges'!$A:$P,10,FALSE)),"")</f>
        <v/>
      </c>
      <c r="G18" s="110" t="str">
        <f>IFERROR(IF(VLOOKUP($A18,'Annex 2 EHV charges'!$A:$P,11,FALSE)=0,"",VLOOKUP($A18,'Annex 2 EHV charges'!$A:$P,11,FALSE)),"")</f>
        <v/>
      </c>
      <c r="H18" s="110" t="str">
        <f>IFERROR(IF(VLOOKUP($A18,'Annex 2 EHV charges'!$A:$P,12,FALSE)=0,"",VLOOKUP($A18,'Annex 2 EHV charges'!$A:$P,12,FALSE)),"")</f>
        <v/>
      </c>
    </row>
    <row r="19" spans="1:8" ht="12.75" customHeight="1" x14ac:dyDescent="0.2">
      <c r="A19" s="103" t="str">
        <f t="array" ref="A19">IFERROR(INDEX('Annex 2 EHV charges'!$A$11:$A$136, MATCH(0, IF(ISBLANK('Annex 2 EHV charges'!$A$11:$A$136),1, COUNTIF(A$4:$A18, 'Annex 2 EHV charges'!$A$11:$A$136)), 0)),"")</f>
        <v/>
      </c>
      <c r="B19" s="103" t="str">
        <f>IF($A19="","",VLOOKUP($A19,'Annex 2 EHV charges'!$A:$O,2,0))</f>
        <v/>
      </c>
      <c r="C19" s="104" t="str">
        <f>IF($A19="","",VLOOKUP($A19,'Annex 2 EHV charges'!$A:$O,3,0))</f>
        <v/>
      </c>
      <c r="D19" s="103" t="str">
        <f>IF($A19="","",VLOOKUP($A19,'Annex 2 EHV charges'!$A:$O,7,0))</f>
        <v/>
      </c>
      <c r="E19" s="108" t="str">
        <f>IFERROR(IF(VLOOKUP($A19,'Annex 2 EHV charges'!$A:$P,9,FALSE)=0,"",VLOOKUP($A19,'Annex 2 EHV charges'!$A:$P,9,FALSE)),"")</f>
        <v/>
      </c>
      <c r="F19" s="109" t="str">
        <f>IFERROR(IF(VLOOKUP($A19,'Annex 2 EHV charges'!$A:$P,10,FALSE)=0,"",VLOOKUP($A19,'Annex 2 EHV charges'!$A:$P,10,FALSE)),"")</f>
        <v/>
      </c>
      <c r="G19" s="110" t="str">
        <f>IFERROR(IF(VLOOKUP($A19,'Annex 2 EHV charges'!$A:$P,11,FALSE)=0,"",VLOOKUP($A19,'Annex 2 EHV charges'!$A:$P,11,FALSE)),"")</f>
        <v/>
      </c>
      <c r="H19" s="110" t="str">
        <f>IFERROR(IF(VLOOKUP($A19,'Annex 2 EHV charges'!$A:$P,12,FALSE)=0,"",VLOOKUP($A19,'Annex 2 EHV charges'!$A:$P,12,FALSE)),"")</f>
        <v/>
      </c>
    </row>
    <row r="20" spans="1:8" ht="12.75" customHeight="1" x14ac:dyDescent="0.2">
      <c r="A20" s="103" t="str">
        <f t="array" ref="A20">IFERROR(INDEX('Annex 2 EHV charges'!$A$11:$A$136, MATCH(0, IF(ISBLANK('Annex 2 EHV charges'!$A$11:$A$136),1, COUNTIF(A$4:$A19, 'Annex 2 EHV charges'!$A$11:$A$136)), 0)),"")</f>
        <v/>
      </c>
      <c r="B20" s="103" t="str">
        <f>IF($A20="","",VLOOKUP($A20,'Annex 2 EHV charges'!$A:$O,2,0))</f>
        <v/>
      </c>
      <c r="C20" s="104" t="str">
        <f>IF($A20="","",VLOOKUP($A20,'Annex 2 EHV charges'!$A:$O,3,0))</f>
        <v/>
      </c>
      <c r="D20" s="103" t="str">
        <f>IF($A20="","",VLOOKUP($A20,'Annex 2 EHV charges'!$A:$O,7,0))</f>
        <v/>
      </c>
      <c r="E20" s="108" t="str">
        <f>IFERROR(IF(VLOOKUP($A20,'Annex 2 EHV charges'!$A:$P,9,FALSE)=0,"",VLOOKUP($A20,'Annex 2 EHV charges'!$A:$P,9,FALSE)),"")</f>
        <v/>
      </c>
      <c r="F20" s="109" t="str">
        <f>IFERROR(IF(VLOOKUP($A20,'Annex 2 EHV charges'!$A:$P,10,FALSE)=0,"",VLOOKUP($A20,'Annex 2 EHV charges'!$A:$P,10,FALSE)),"")</f>
        <v/>
      </c>
      <c r="G20" s="110" t="str">
        <f>IFERROR(IF(VLOOKUP($A20,'Annex 2 EHV charges'!$A:$P,11,FALSE)=0,"",VLOOKUP($A20,'Annex 2 EHV charges'!$A:$P,11,FALSE)),"")</f>
        <v/>
      </c>
      <c r="H20" s="110" t="str">
        <f>IFERROR(IF(VLOOKUP($A20,'Annex 2 EHV charges'!$A:$P,12,FALSE)=0,"",VLOOKUP($A20,'Annex 2 EHV charges'!$A:$P,12,FALSE)),"")</f>
        <v/>
      </c>
    </row>
    <row r="21" spans="1:8" ht="12.75" customHeight="1" x14ac:dyDescent="0.2">
      <c r="A21" s="103" t="str">
        <f t="array" ref="A21">IFERROR(INDEX('Annex 2 EHV charges'!$A$11:$A$136, MATCH(0, IF(ISBLANK('Annex 2 EHV charges'!$A$11:$A$136),1, COUNTIF(A$4:$A20, 'Annex 2 EHV charges'!$A$11:$A$136)), 0)),"")</f>
        <v/>
      </c>
      <c r="B21" s="103" t="str">
        <f>IF($A21="","",VLOOKUP($A21,'Annex 2 EHV charges'!$A:$O,2,0))</f>
        <v/>
      </c>
      <c r="C21" s="104" t="str">
        <f>IF($A21="","",VLOOKUP($A21,'Annex 2 EHV charges'!$A:$O,3,0))</f>
        <v/>
      </c>
      <c r="D21" s="103" t="str">
        <f>IF($A21="","",VLOOKUP($A21,'Annex 2 EHV charges'!$A:$O,7,0))</f>
        <v/>
      </c>
      <c r="E21" s="108" t="str">
        <f>IFERROR(IF(VLOOKUP($A21,'Annex 2 EHV charges'!$A:$P,9,FALSE)=0,"",VLOOKUP($A21,'Annex 2 EHV charges'!$A:$P,9,FALSE)),"")</f>
        <v/>
      </c>
      <c r="F21" s="109" t="str">
        <f>IFERROR(IF(VLOOKUP($A21,'Annex 2 EHV charges'!$A:$P,10,FALSE)=0,"",VLOOKUP($A21,'Annex 2 EHV charges'!$A:$P,10,FALSE)),"")</f>
        <v/>
      </c>
      <c r="G21" s="110" t="str">
        <f>IFERROR(IF(VLOOKUP($A21,'Annex 2 EHV charges'!$A:$P,11,FALSE)=0,"",VLOOKUP($A21,'Annex 2 EHV charges'!$A:$P,11,FALSE)),"")</f>
        <v/>
      </c>
      <c r="H21" s="110" t="str">
        <f>IFERROR(IF(VLOOKUP($A21,'Annex 2 EHV charges'!$A:$P,12,FALSE)=0,"",VLOOKUP($A21,'Annex 2 EHV charges'!$A:$P,12,FALSE)),"")</f>
        <v/>
      </c>
    </row>
    <row r="22" spans="1:8" ht="12.75" customHeight="1" x14ac:dyDescent="0.2">
      <c r="A22" s="103" t="str">
        <f t="array" ref="A22">IFERROR(INDEX('Annex 2 EHV charges'!$A$11:$A$136, MATCH(0, IF(ISBLANK('Annex 2 EHV charges'!$A$11:$A$136),1, COUNTIF(A$4:$A21, 'Annex 2 EHV charges'!$A$11:$A$136)), 0)),"")</f>
        <v/>
      </c>
      <c r="B22" s="103" t="str">
        <f>IF($A22="","",VLOOKUP($A22,'Annex 2 EHV charges'!$A:$O,2,0))</f>
        <v/>
      </c>
      <c r="C22" s="104" t="str">
        <f>IF($A22="","",VLOOKUP($A22,'Annex 2 EHV charges'!$A:$O,3,0))</f>
        <v/>
      </c>
      <c r="D22" s="103" t="str">
        <f>IF($A22="","",VLOOKUP($A22,'Annex 2 EHV charges'!$A:$O,7,0))</f>
        <v/>
      </c>
      <c r="E22" s="108" t="str">
        <f>IFERROR(IF(VLOOKUP($A22,'Annex 2 EHV charges'!$A:$P,9,FALSE)=0,"",VLOOKUP($A22,'Annex 2 EHV charges'!$A:$P,9,FALSE)),"")</f>
        <v/>
      </c>
      <c r="F22" s="109" t="str">
        <f>IFERROR(IF(VLOOKUP($A22,'Annex 2 EHV charges'!$A:$P,10,FALSE)=0,"",VLOOKUP($A22,'Annex 2 EHV charges'!$A:$P,10,FALSE)),"")</f>
        <v/>
      </c>
      <c r="G22" s="110" t="str">
        <f>IFERROR(IF(VLOOKUP($A22,'Annex 2 EHV charges'!$A:$P,11,FALSE)=0,"",VLOOKUP($A22,'Annex 2 EHV charges'!$A:$P,11,FALSE)),"")</f>
        <v/>
      </c>
      <c r="H22" s="110" t="str">
        <f>IFERROR(IF(VLOOKUP($A22,'Annex 2 EHV charges'!$A:$P,12,FALSE)=0,"",VLOOKUP($A22,'Annex 2 EHV charges'!$A:$P,12,FALSE)),"")</f>
        <v/>
      </c>
    </row>
    <row r="23" spans="1:8" ht="12.75" customHeight="1" x14ac:dyDescent="0.2">
      <c r="A23" s="103" t="str">
        <f t="array" ref="A23">IFERROR(INDEX('Annex 2 EHV charges'!$A$11:$A$136, MATCH(0, IF(ISBLANK('Annex 2 EHV charges'!$A$11:$A$136),1, COUNTIF(A$4:$A22, 'Annex 2 EHV charges'!$A$11:$A$136)), 0)),"")</f>
        <v/>
      </c>
      <c r="B23" s="103" t="str">
        <f>IF($A23="","",VLOOKUP($A23,'Annex 2 EHV charges'!$A:$O,2,0))</f>
        <v/>
      </c>
      <c r="C23" s="104" t="str">
        <f>IF($A23="","",VLOOKUP($A23,'Annex 2 EHV charges'!$A:$O,3,0))</f>
        <v/>
      </c>
      <c r="D23" s="103" t="str">
        <f>IF($A23="","",VLOOKUP($A23,'Annex 2 EHV charges'!$A:$O,7,0))</f>
        <v/>
      </c>
      <c r="E23" s="108" t="str">
        <f>IFERROR(IF(VLOOKUP($A23,'Annex 2 EHV charges'!$A:$P,9,FALSE)=0,"",VLOOKUP($A23,'Annex 2 EHV charges'!$A:$P,9,FALSE)),"")</f>
        <v/>
      </c>
      <c r="F23" s="109" t="str">
        <f>IFERROR(IF(VLOOKUP($A23,'Annex 2 EHV charges'!$A:$P,10,FALSE)=0,"",VLOOKUP($A23,'Annex 2 EHV charges'!$A:$P,10,FALSE)),"")</f>
        <v/>
      </c>
      <c r="G23" s="110" t="str">
        <f>IFERROR(IF(VLOOKUP($A23,'Annex 2 EHV charges'!$A:$P,11,FALSE)=0,"",VLOOKUP($A23,'Annex 2 EHV charges'!$A:$P,11,FALSE)),"")</f>
        <v/>
      </c>
      <c r="H23" s="110" t="str">
        <f>IFERROR(IF(VLOOKUP($A23,'Annex 2 EHV charges'!$A:$P,12,FALSE)=0,"",VLOOKUP($A23,'Annex 2 EHV charges'!$A:$P,12,FALSE)),"")</f>
        <v/>
      </c>
    </row>
    <row r="24" spans="1:8" ht="12.75" customHeight="1" x14ac:dyDescent="0.2">
      <c r="A24" s="103" t="str">
        <f t="array" ref="A24">IFERROR(INDEX('Annex 2 EHV charges'!$A$11:$A$136, MATCH(0, IF(ISBLANK('Annex 2 EHV charges'!$A$11:$A$136),1, COUNTIF(A$4:$A23, 'Annex 2 EHV charges'!$A$11:$A$136)), 0)),"")</f>
        <v/>
      </c>
      <c r="B24" s="103" t="str">
        <f>IF($A24="","",VLOOKUP($A24,'Annex 2 EHV charges'!$A:$O,2,0))</f>
        <v/>
      </c>
      <c r="C24" s="104" t="str">
        <f>IF($A24="","",VLOOKUP($A24,'Annex 2 EHV charges'!$A:$O,3,0))</f>
        <v/>
      </c>
      <c r="D24" s="103" t="str">
        <f>IF($A24="","",VLOOKUP($A24,'Annex 2 EHV charges'!$A:$O,7,0))</f>
        <v/>
      </c>
      <c r="E24" s="108" t="str">
        <f>IFERROR(IF(VLOOKUP($A24,'Annex 2 EHV charges'!$A:$P,9,FALSE)=0,"",VLOOKUP($A24,'Annex 2 EHV charges'!$A:$P,9,FALSE)),"")</f>
        <v/>
      </c>
      <c r="F24" s="109" t="str">
        <f>IFERROR(IF(VLOOKUP($A24,'Annex 2 EHV charges'!$A:$P,10,FALSE)=0,"",VLOOKUP($A24,'Annex 2 EHV charges'!$A:$P,10,FALSE)),"")</f>
        <v/>
      </c>
      <c r="G24" s="110" t="str">
        <f>IFERROR(IF(VLOOKUP($A24,'Annex 2 EHV charges'!$A:$P,11,FALSE)=0,"",VLOOKUP($A24,'Annex 2 EHV charges'!$A:$P,11,FALSE)),"")</f>
        <v/>
      </c>
      <c r="H24" s="110" t="str">
        <f>IFERROR(IF(VLOOKUP($A24,'Annex 2 EHV charges'!$A:$P,12,FALSE)=0,"",VLOOKUP($A24,'Annex 2 EHV charges'!$A:$P,12,FALSE)),"")</f>
        <v/>
      </c>
    </row>
    <row r="25" spans="1:8" ht="12.75" customHeight="1" x14ac:dyDescent="0.2">
      <c r="A25" s="103" t="str">
        <f t="array" ref="A25">IFERROR(INDEX('Annex 2 EHV charges'!$A$11:$A$136, MATCH(0, IF(ISBLANK('Annex 2 EHV charges'!$A$11:$A$136),1, COUNTIF(A$4:$A24, 'Annex 2 EHV charges'!$A$11:$A$136)), 0)),"")</f>
        <v/>
      </c>
      <c r="B25" s="103" t="str">
        <f>IF($A25="","",VLOOKUP($A25,'Annex 2 EHV charges'!$A:$O,2,0))</f>
        <v/>
      </c>
      <c r="C25" s="104" t="str">
        <f>IF($A25="","",VLOOKUP($A25,'Annex 2 EHV charges'!$A:$O,3,0))</f>
        <v/>
      </c>
      <c r="D25" s="103" t="str">
        <f>IF($A25="","",VLOOKUP($A25,'Annex 2 EHV charges'!$A:$O,7,0))</f>
        <v/>
      </c>
      <c r="E25" s="108" t="str">
        <f>IFERROR(IF(VLOOKUP($A25,'Annex 2 EHV charges'!$A:$P,9,FALSE)=0,"",VLOOKUP($A25,'Annex 2 EHV charges'!$A:$P,9,FALSE)),"")</f>
        <v/>
      </c>
      <c r="F25" s="109" t="str">
        <f>IFERROR(IF(VLOOKUP($A25,'Annex 2 EHV charges'!$A:$P,10,FALSE)=0,"",VLOOKUP($A25,'Annex 2 EHV charges'!$A:$P,10,FALSE)),"")</f>
        <v/>
      </c>
      <c r="G25" s="110" t="str">
        <f>IFERROR(IF(VLOOKUP($A25,'Annex 2 EHV charges'!$A:$P,11,FALSE)=0,"",VLOOKUP($A25,'Annex 2 EHV charges'!$A:$P,11,FALSE)),"")</f>
        <v/>
      </c>
      <c r="H25" s="110" t="str">
        <f>IFERROR(IF(VLOOKUP($A25,'Annex 2 EHV charges'!$A:$P,12,FALSE)=0,"",VLOOKUP($A25,'Annex 2 EHV charges'!$A:$P,12,FALSE)),"")</f>
        <v/>
      </c>
    </row>
    <row r="26" spans="1:8" ht="12.75" customHeight="1" x14ac:dyDescent="0.2">
      <c r="A26" s="103" t="str">
        <f t="array" ref="A26">IFERROR(INDEX('Annex 2 EHV charges'!$A$11:$A$136, MATCH(0, IF(ISBLANK('Annex 2 EHV charges'!$A$11:$A$136),1, COUNTIF(A$4:$A25, 'Annex 2 EHV charges'!$A$11:$A$136)), 0)),"")</f>
        <v/>
      </c>
      <c r="B26" s="103" t="str">
        <f>IF($A26="","",VLOOKUP($A26,'Annex 2 EHV charges'!$A:$O,2,0))</f>
        <v/>
      </c>
      <c r="C26" s="104" t="str">
        <f>IF($A26="","",VLOOKUP($A26,'Annex 2 EHV charges'!$A:$O,3,0))</f>
        <v/>
      </c>
      <c r="D26" s="103" t="str">
        <f>IF($A26="","",VLOOKUP($A26,'Annex 2 EHV charges'!$A:$O,7,0))</f>
        <v/>
      </c>
      <c r="E26" s="108" t="str">
        <f>IFERROR(IF(VLOOKUP($A26,'Annex 2 EHV charges'!$A:$P,9,FALSE)=0,"",VLOOKUP($A26,'Annex 2 EHV charges'!$A:$P,9,FALSE)),"")</f>
        <v/>
      </c>
      <c r="F26" s="109" t="str">
        <f>IFERROR(IF(VLOOKUP($A26,'Annex 2 EHV charges'!$A:$P,10,FALSE)=0,"",VLOOKUP($A26,'Annex 2 EHV charges'!$A:$P,10,FALSE)),"")</f>
        <v/>
      </c>
      <c r="G26" s="110" t="str">
        <f>IFERROR(IF(VLOOKUP($A26,'Annex 2 EHV charges'!$A:$P,11,FALSE)=0,"",VLOOKUP($A26,'Annex 2 EHV charges'!$A:$P,11,FALSE)),"")</f>
        <v/>
      </c>
      <c r="H26" s="110" t="str">
        <f>IFERROR(IF(VLOOKUP($A26,'Annex 2 EHV charges'!$A:$P,12,FALSE)=0,"",VLOOKUP($A26,'Annex 2 EHV charges'!$A:$P,12,FALSE)),"")</f>
        <v/>
      </c>
    </row>
    <row r="27" spans="1:8" ht="12.75" customHeight="1" x14ac:dyDescent="0.2">
      <c r="A27" s="103" t="str">
        <f t="array" ref="A27">IFERROR(INDEX('Annex 2 EHV charges'!$A$11:$A$136, MATCH(0, IF(ISBLANK('Annex 2 EHV charges'!$A$11:$A$136),1, COUNTIF(A$4:$A26, 'Annex 2 EHV charges'!$A$11:$A$136)), 0)),"")</f>
        <v/>
      </c>
      <c r="B27" s="103" t="str">
        <f>IF($A27="","",VLOOKUP($A27,'Annex 2 EHV charges'!$A:$O,2,0))</f>
        <v/>
      </c>
      <c r="C27" s="104" t="str">
        <f>IF($A27="","",VLOOKUP($A27,'Annex 2 EHV charges'!$A:$O,3,0))</f>
        <v/>
      </c>
      <c r="D27" s="103" t="str">
        <f>IF($A27="","",VLOOKUP($A27,'Annex 2 EHV charges'!$A:$O,7,0))</f>
        <v/>
      </c>
      <c r="E27" s="108" t="str">
        <f>IFERROR(IF(VLOOKUP($A27,'Annex 2 EHV charges'!$A:$P,9,FALSE)=0,"",VLOOKUP($A27,'Annex 2 EHV charges'!$A:$P,9,FALSE)),"")</f>
        <v/>
      </c>
      <c r="F27" s="109" t="str">
        <f>IFERROR(IF(VLOOKUP($A27,'Annex 2 EHV charges'!$A:$P,10,FALSE)=0,"",VLOOKUP($A27,'Annex 2 EHV charges'!$A:$P,10,FALSE)),"")</f>
        <v/>
      </c>
      <c r="G27" s="110" t="str">
        <f>IFERROR(IF(VLOOKUP($A27,'Annex 2 EHV charges'!$A:$P,11,FALSE)=0,"",VLOOKUP($A27,'Annex 2 EHV charges'!$A:$P,11,FALSE)),"")</f>
        <v/>
      </c>
      <c r="H27" s="110" t="str">
        <f>IFERROR(IF(VLOOKUP($A27,'Annex 2 EHV charges'!$A:$P,12,FALSE)=0,"",VLOOKUP($A27,'Annex 2 EHV charges'!$A:$P,12,FALSE)),"")</f>
        <v/>
      </c>
    </row>
    <row r="28" spans="1:8" ht="12.75" customHeight="1" x14ac:dyDescent="0.2">
      <c r="A28" s="103" t="str">
        <f t="array" ref="A28">IFERROR(INDEX('Annex 2 EHV charges'!$A$11:$A$136, MATCH(0, IF(ISBLANK('Annex 2 EHV charges'!$A$11:$A$136),1, COUNTIF(A$4:$A27, 'Annex 2 EHV charges'!$A$11:$A$136)), 0)),"")</f>
        <v/>
      </c>
      <c r="B28" s="103" t="str">
        <f>IF($A28="","",VLOOKUP($A28,'Annex 2 EHV charges'!$A:$O,2,0))</f>
        <v/>
      </c>
      <c r="C28" s="104" t="str">
        <f>IF($A28="","",VLOOKUP($A28,'Annex 2 EHV charges'!$A:$O,3,0))</f>
        <v/>
      </c>
      <c r="D28" s="103" t="str">
        <f>IF($A28="","",VLOOKUP($A28,'Annex 2 EHV charges'!$A:$O,7,0))</f>
        <v/>
      </c>
      <c r="E28" s="108" t="str">
        <f>IFERROR(IF(VLOOKUP($A28,'Annex 2 EHV charges'!$A:$P,9,FALSE)=0,"",VLOOKUP($A28,'Annex 2 EHV charges'!$A:$P,9,FALSE)),"")</f>
        <v/>
      </c>
      <c r="F28" s="109" t="str">
        <f>IFERROR(IF(VLOOKUP($A28,'Annex 2 EHV charges'!$A:$P,10,FALSE)=0,"",VLOOKUP($A28,'Annex 2 EHV charges'!$A:$P,10,FALSE)),"")</f>
        <v/>
      </c>
      <c r="G28" s="110" t="str">
        <f>IFERROR(IF(VLOOKUP($A28,'Annex 2 EHV charges'!$A:$P,11,FALSE)=0,"",VLOOKUP($A28,'Annex 2 EHV charges'!$A:$P,11,FALSE)),"")</f>
        <v/>
      </c>
      <c r="H28" s="110" t="str">
        <f>IFERROR(IF(VLOOKUP($A28,'Annex 2 EHV charges'!$A:$P,12,FALSE)=0,"",VLOOKUP($A28,'Annex 2 EHV charges'!$A:$P,12,FALSE)),"")</f>
        <v/>
      </c>
    </row>
    <row r="29" spans="1:8" ht="12.75" customHeight="1" x14ac:dyDescent="0.2">
      <c r="A29" s="103" t="str">
        <f t="array" ref="A29">IFERROR(INDEX('Annex 2 EHV charges'!$A$11:$A$136, MATCH(0, IF(ISBLANK('Annex 2 EHV charges'!$A$11:$A$136),1, COUNTIF(A$4:$A28, 'Annex 2 EHV charges'!$A$11:$A$136)), 0)),"")</f>
        <v/>
      </c>
      <c r="B29" s="103" t="str">
        <f>IF($A29="","",VLOOKUP($A29,'Annex 2 EHV charges'!$A:$O,2,0))</f>
        <v/>
      </c>
      <c r="C29" s="104" t="str">
        <f>IF($A29="","",VLOOKUP($A29,'Annex 2 EHV charges'!$A:$O,3,0))</f>
        <v/>
      </c>
      <c r="D29" s="103" t="str">
        <f>IF($A29="","",VLOOKUP($A29,'Annex 2 EHV charges'!$A:$O,7,0))</f>
        <v/>
      </c>
      <c r="E29" s="108" t="str">
        <f>IFERROR(IF(VLOOKUP($A29,'Annex 2 EHV charges'!$A:$P,9,FALSE)=0,"",VLOOKUP($A29,'Annex 2 EHV charges'!$A:$P,9,FALSE)),"")</f>
        <v/>
      </c>
      <c r="F29" s="109" t="str">
        <f>IFERROR(IF(VLOOKUP($A29,'Annex 2 EHV charges'!$A:$P,10,FALSE)=0,"",VLOOKUP($A29,'Annex 2 EHV charges'!$A:$P,10,FALSE)),"")</f>
        <v/>
      </c>
      <c r="G29" s="110" t="str">
        <f>IFERROR(IF(VLOOKUP($A29,'Annex 2 EHV charges'!$A:$P,11,FALSE)=0,"",VLOOKUP($A29,'Annex 2 EHV charges'!$A:$P,11,FALSE)),"")</f>
        <v/>
      </c>
      <c r="H29" s="110" t="str">
        <f>IFERROR(IF(VLOOKUP($A29,'Annex 2 EHV charges'!$A:$P,12,FALSE)=0,"",VLOOKUP($A29,'Annex 2 EHV charges'!$A:$P,12,FALSE)),"")</f>
        <v/>
      </c>
    </row>
    <row r="30" spans="1:8" ht="12.75" customHeight="1" x14ac:dyDescent="0.2">
      <c r="A30" s="103" t="str">
        <f t="array" ref="A30">IFERROR(INDEX('Annex 2 EHV charges'!$A$11:$A$136, MATCH(0, IF(ISBLANK('Annex 2 EHV charges'!$A$11:$A$136),1, COUNTIF(A$4:$A29, 'Annex 2 EHV charges'!$A$11:$A$136)), 0)),"")</f>
        <v/>
      </c>
      <c r="B30" s="103" t="str">
        <f>IF($A30="","",VLOOKUP($A30,'Annex 2 EHV charges'!$A:$O,2,0))</f>
        <v/>
      </c>
      <c r="C30" s="104" t="str">
        <f>IF($A30="","",VLOOKUP($A30,'Annex 2 EHV charges'!$A:$O,3,0))</f>
        <v/>
      </c>
      <c r="D30" s="103" t="str">
        <f>IF($A30="","",VLOOKUP($A30,'Annex 2 EHV charges'!$A:$O,7,0))</f>
        <v/>
      </c>
      <c r="E30" s="108" t="str">
        <f>IFERROR(IF(VLOOKUP($A30,'Annex 2 EHV charges'!$A:$P,9,FALSE)=0,"",VLOOKUP($A30,'Annex 2 EHV charges'!$A:$P,9,FALSE)),"")</f>
        <v/>
      </c>
      <c r="F30" s="109" t="str">
        <f>IFERROR(IF(VLOOKUP($A30,'Annex 2 EHV charges'!$A:$P,10,FALSE)=0,"",VLOOKUP($A30,'Annex 2 EHV charges'!$A:$P,10,FALSE)),"")</f>
        <v/>
      </c>
      <c r="G30" s="110" t="str">
        <f>IFERROR(IF(VLOOKUP($A30,'Annex 2 EHV charges'!$A:$P,11,FALSE)=0,"",VLOOKUP($A30,'Annex 2 EHV charges'!$A:$P,11,FALSE)),"")</f>
        <v/>
      </c>
      <c r="H30" s="110" t="str">
        <f>IFERROR(IF(VLOOKUP($A30,'Annex 2 EHV charges'!$A:$P,12,FALSE)=0,"",VLOOKUP($A30,'Annex 2 EHV charges'!$A:$P,12,FALSE)),"")</f>
        <v/>
      </c>
    </row>
    <row r="31" spans="1:8" ht="12.75" customHeight="1" x14ac:dyDescent="0.2">
      <c r="A31" s="103" t="str">
        <f t="array" ref="A31">IFERROR(INDEX('Annex 2 EHV charges'!$A$11:$A$136, MATCH(0, IF(ISBLANK('Annex 2 EHV charges'!$A$11:$A$136),1, COUNTIF(A$4:$A30, 'Annex 2 EHV charges'!$A$11:$A$136)), 0)),"")</f>
        <v/>
      </c>
      <c r="B31" s="103" t="str">
        <f>IF($A31="","",VLOOKUP($A31,'Annex 2 EHV charges'!$A:$O,2,0))</f>
        <v/>
      </c>
      <c r="C31" s="104" t="str">
        <f>IF($A31="","",VLOOKUP($A31,'Annex 2 EHV charges'!$A:$O,3,0))</f>
        <v/>
      </c>
      <c r="D31" s="103" t="str">
        <f>IF($A31="","",VLOOKUP($A31,'Annex 2 EHV charges'!$A:$O,7,0))</f>
        <v/>
      </c>
      <c r="E31" s="108" t="str">
        <f>IFERROR(IF(VLOOKUP($A31,'Annex 2 EHV charges'!$A:$P,9,FALSE)=0,"",VLOOKUP($A31,'Annex 2 EHV charges'!$A:$P,9,FALSE)),"")</f>
        <v/>
      </c>
      <c r="F31" s="109" t="str">
        <f>IFERROR(IF(VLOOKUP($A31,'Annex 2 EHV charges'!$A:$P,10,FALSE)=0,"",VLOOKUP($A31,'Annex 2 EHV charges'!$A:$P,10,FALSE)),"")</f>
        <v/>
      </c>
      <c r="G31" s="110" t="str">
        <f>IFERROR(IF(VLOOKUP($A31,'Annex 2 EHV charges'!$A:$P,11,FALSE)=0,"",VLOOKUP($A31,'Annex 2 EHV charges'!$A:$P,11,FALSE)),"")</f>
        <v/>
      </c>
      <c r="H31" s="110" t="str">
        <f>IFERROR(IF(VLOOKUP($A31,'Annex 2 EHV charges'!$A:$P,12,FALSE)=0,"",VLOOKUP($A31,'Annex 2 EHV charges'!$A:$P,12,FALSE)),"")</f>
        <v/>
      </c>
    </row>
    <row r="32" spans="1:8" ht="12.75" customHeight="1" x14ac:dyDescent="0.2">
      <c r="A32" s="103" t="str">
        <f t="array" ref="A32">IFERROR(INDEX('Annex 2 EHV charges'!$A$11:$A$136, MATCH(0, IF(ISBLANK('Annex 2 EHV charges'!$A$11:$A$136),1, COUNTIF(A$4:$A31, 'Annex 2 EHV charges'!$A$11:$A$136)), 0)),"")</f>
        <v/>
      </c>
      <c r="B32" s="103" t="str">
        <f>IF($A32="","",VLOOKUP($A32,'Annex 2 EHV charges'!$A:$O,2,0))</f>
        <v/>
      </c>
      <c r="C32" s="104" t="str">
        <f>IF($A32="","",VLOOKUP($A32,'Annex 2 EHV charges'!$A:$O,3,0))</f>
        <v/>
      </c>
      <c r="D32" s="103" t="str">
        <f>IF($A32="","",VLOOKUP($A32,'Annex 2 EHV charges'!$A:$O,7,0))</f>
        <v/>
      </c>
      <c r="E32" s="108" t="str">
        <f>IFERROR(IF(VLOOKUP($A32,'Annex 2 EHV charges'!$A:$P,9,FALSE)=0,"",VLOOKUP($A32,'Annex 2 EHV charges'!$A:$P,9,FALSE)),"")</f>
        <v/>
      </c>
      <c r="F32" s="109" t="str">
        <f>IFERROR(IF(VLOOKUP($A32,'Annex 2 EHV charges'!$A:$P,10,FALSE)=0,"",VLOOKUP($A32,'Annex 2 EHV charges'!$A:$P,10,FALSE)),"")</f>
        <v/>
      </c>
      <c r="G32" s="110" t="str">
        <f>IFERROR(IF(VLOOKUP($A32,'Annex 2 EHV charges'!$A:$P,11,FALSE)=0,"",VLOOKUP($A32,'Annex 2 EHV charges'!$A:$P,11,FALSE)),"")</f>
        <v/>
      </c>
      <c r="H32" s="110" t="str">
        <f>IFERROR(IF(VLOOKUP($A32,'Annex 2 EHV charges'!$A:$P,12,FALSE)=0,"",VLOOKUP($A32,'Annex 2 EHV charges'!$A:$P,12,FALSE)),"")</f>
        <v/>
      </c>
    </row>
    <row r="33" spans="1:8" ht="12.75" customHeight="1" x14ac:dyDescent="0.2">
      <c r="A33" s="103" t="str">
        <f t="array" ref="A33">IFERROR(INDEX('Annex 2 EHV charges'!$A$11:$A$136, MATCH(0, IF(ISBLANK('Annex 2 EHV charges'!$A$11:$A$136),1, COUNTIF(A$4:$A32, 'Annex 2 EHV charges'!$A$11:$A$136)), 0)),"")</f>
        <v/>
      </c>
      <c r="B33" s="103" t="str">
        <f>IF($A33="","",VLOOKUP($A33,'Annex 2 EHV charges'!$A:$O,2,0))</f>
        <v/>
      </c>
      <c r="C33" s="104" t="str">
        <f>IF($A33="","",VLOOKUP($A33,'Annex 2 EHV charges'!$A:$O,3,0))</f>
        <v/>
      </c>
      <c r="D33" s="103" t="str">
        <f>IF($A33="","",VLOOKUP($A33,'Annex 2 EHV charges'!$A:$O,7,0))</f>
        <v/>
      </c>
      <c r="E33" s="108" t="str">
        <f>IFERROR(IF(VLOOKUP($A33,'Annex 2 EHV charges'!$A:$P,9,FALSE)=0,"",VLOOKUP($A33,'Annex 2 EHV charges'!$A:$P,9,FALSE)),"")</f>
        <v/>
      </c>
      <c r="F33" s="109" t="str">
        <f>IFERROR(IF(VLOOKUP($A33,'Annex 2 EHV charges'!$A:$P,10,FALSE)=0,"",VLOOKUP($A33,'Annex 2 EHV charges'!$A:$P,10,FALSE)),"")</f>
        <v/>
      </c>
      <c r="G33" s="110" t="str">
        <f>IFERROR(IF(VLOOKUP($A33,'Annex 2 EHV charges'!$A:$P,11,FALSE)=0,"",VLOOKUP($A33,'Annex 2 EHV charges'!$A:$P,11,FALSE)),"")</f>
        <v/>
      </c>
      <c r="H33" s="110" t="str">
        <f>IFERROR(IF(VLOOKUP($A33,'Annex 2 EHV charges'!$A:$P,12,FALSE)=0,"",VLOOKUP($A33,'Annex 2 EHV charges'!$A:$P,12,FALSE)),"")</f>
        <v/>
      </c>
    </row>
    <row r="34" spans="1:8" ht="12.75" customHeight="1" x14ac:dyDescent="0.2">
      <c r="A34" s="103" t="str">
        <f t="array" ref="A34">IFERROR(INDEX('Annex 2 EHV charges'!$A$11:$A$136, MATCH(0, IF(ISBLANK('Annex 2 EHV charges'!$A$11:$A$136),1, COUNTIF(A$4:$A33, 'Annex 2 EHV charges'!$A$11:$A$136)), 0)),"")</f>
        <v/>
      </c>
      <c r="B34" s="103" t="str">
        <f>IF($A34="","",VLOOKUP($A34,'Annex 2 EHV charges'!$A:$O,2,0))</f>
        <v/>
      </c>
      <c r="C34" s="104" t="str">
        <f>IF($A34="","",VLOOKUP($A34,'Annex 2 EHV charges'!$A:$O,3,0))</f>
        <v/>
      </c>
      <c r="D34" s="103" t="str">
        <f>IF($A34="","",VLOOKUP($A34,'Annex 2 EHV charges'!$A:$O,7,0))</f>
        <v/>
      </c>
      <c r="E34" s="108" t="str">
        <f>IFERROR(IF(VLOOKUP($A34,'Annex 2 EHV charges'!$A:$P,9,FALSE)=0,"",VLOOKUP($A34,'Annex 2 EHV charges'!$A:$P,9,FALSE)),"")</f>
        <v/>
      </c>
      <c r="F34" s="109" t="str">
        <f>IFERROR(IF(VLOOKUP($A34,'Annex 2 EHV charges'!$A:$P,10,FALSE)=0,"",VLOOKUP($A34,'Annex 2 EHV charges'!$A:$P,10,FALSE)),"")</f>
        <v/>
      </c>
      <c r="G34" s="110" t="str">
        <f>IFERROR(IF(VLOOKUP($A34,'Annex 2 EHV charges'!$A:$P,11,FALSE)=0,"",VLOOKUP($A34,'Annex 2 EHV charges'!$A:$P,11,FALSE)),"")</f>
        <v/>
      </c>
      <c r="H34" s="110" t="str">
        <f>IFERROR(IF(VLOOKUP($A34,'Annex 2 EHV charges'!$A:$P,12,FALSE)=0,"",VLOOKUP($A34,'Annex 2 EHV charges'!$A:$P,12,FALSE)),"")</f>
        <v/>
      </c>
    </row>
    <row r="35" spans="1:8" ht="12.75" customHeight="1" x14ac:dyDescent="0.2">
      <c r="A35" s="103" t="str">
        <f t="array" ref="A35">IFERROR(INDEX('Annex 2 EHV charges'!$A$11:$A$136, MATCH(0, IF(ISBLANK('Annex 2 EHV charges'!$A$11:$A$136),1, COUNTIF(A$4:$A34, 'Annex 2 EHV charges'!$A$11:$A$136)), 0)),"")</f>
        <v/>
      </c>
      <c r="B35" s="103" t="str">
        <f>IF($A35="","",VLOOKUP($A35,'Annex 2 EHV charges'!$A:$O,2,0))</f>
        <v/>
      </c>
      <c r="C35" s="104" t="str">
        <f>IF($A35="","",VLOOKUP($A35,'Annex 2 EHV charges'!$A:$O,3,0))</f>
        <v/>
      </c>
      <c r="D35" s="103" t="str">
        <f>IF($A35="","",VLOOKUP($A35,'Annex 2 EHV charges'!$A:$O,7,0))</f>
        <v/>
      </c>
      <c r="E35" s="108" t="str">
        <f>IFERROR(IF(VLOOKUP($A35,'Annex 2 EHV charges'!$A:$P,9,FALSE)=0,"",VLOOKUP($A35,'Annex 2 EHV charges'!$A:$P,9,FALSE)),"")</f>
        <v/>
      </c>
      <c r="F35" s="109" t="str">
        <f>IFERROR(IF(VLOOKUP($A35,'Annex 2 EHV charges'!$A:$P,10,FALSE)=0,"",VLOOKUP($A35,'Annex 2 EHV charges'!$A:$P,10,FALSE)),"")</f>
        <v/>
      </c>
      <c r="G35" s="110" t="str">
        <f>IFERROR(IF(VLOOKUP($A35,'Annex 2 EHV charges'!$A:$P,11,FALSE)=0,"",VLOOKUP($A35,'Annex 2 EHV charges'!$A:$P,11,FALSE)),"")</f>
        <v/>
      </c>
      <c r="H35" s="110" t="str">
        <f>IFERROR(IF(VLOOKUP($A35,'Annex 2 EHV charges'!$A:$P,12,FALSE)=0,"",VLOOKUP($A35,'Annex 2 EHV charges'!$A:$P,12,FALSE)),"")</f>
        <v/>
      </c>
    </row>
    <row r="36" spans="1:8" ht="12.75" customHeight="1" x14ac:dyDescent="0.2">
      <c r="A36" s="103" t="str">
        <f t="array" ref="A36">IFERROR(INDEX('Annex 2 EHV charges'!$A$11:$A$136, MATCH(0, IF(ISBLANK('Annex 2 EHV charges'!$A$11:$A$136),1, COUNTIF(A$4:$A35, 'Annex 2 EHV charges'!$A$11:$A$136)), 0)),"")</f>
        <v/>
      </c>
      <c r="B36" s="103" t="str">
        <f>IF($A36="","",VLOOKUP($A36,'Annex 2 EHV charges'!$A:$O,2,0))</f>
        <v/>
      </c>
      <c r="C36" s="104" t="str">
        <f>IF($A36="","",VLOOKUP($A36,'Annex 2 EHV charges'!$A:$O,3,0))</f>
        <v/>
      </c>
      <c r="D36" s="103" t="str">
        <f>IF($A36="","",VLOOKUP($A36,'Annex 2 EHV charges'!$A:$O,7,0))</f>
        <v/>
      </c>
      <c r="E36" s="108" t="str">
        <f>IFERROR(IF(VLOOKUP($A36,'Annex 2 EHV charges'!$A:$P,9,FALSE)=0,"",VLOOKUP($A36,'Annex 2 EHV charges'!$A:$P,9,FALSE)),"")</f>
        <v/>
      </c>
      <c r="F36" s="109" t="str">
        <f>IFERROR(IF(VLOOKUP($A36,'Annex 2 EHV charges'!$A:$P,10,FALSE)=0,"",VLOOKUP($A36,'Annex 2 EHV charges'!$A:$P,10,FALSE)),"")</f>
        <v/>
      </c>
      <c r="G36" s="110" t="str">
        <f>IFERROR(IF(VLOOKUP($A36,'Annex 2 EHV charges'!$A:$P,11,FALSE)=0,"",VLOOKUP($A36,'Annex 2 EHV charges'!$A:$P,11,FALSE)),"")</f>
        <v/>
      </c>
      <c r="H36" s="110" t="str">
        <f>IFERROR(IF(VLOOKUP($A36,'Annex 2 EHV charges'!$A:$P,12,FALSE)=0,"",VLOOKUP($A36,'Annex 2 EHV charges'!$A:$P,12,FALSE)),"")</f>
        <v/>
      </c>
    </row>
    <row r="37" spans="1:8" ht="12.75" customHeight="1" x14ac:dyDescent="0.2">
      <c r="A37" s="103" t="str">
        <f t="array" ref="A37">IFERROR(INDEX('Annex 2 EHV charges'!$A$11:$A$136, MATCH(0, IF(ISBLANK('Annex 2 EHV charges'!$A$11:$A$136),1, COUNTIF(A$4:$A36, 'Annex 2 EHV charges'!$A$11:$A$136)), 0)),"")</f>
        <v/>
      </c>
      <c r="B37" s="103" t="str">
        <f>IF($A37="","",VLOOKUP($A37,'Annex 2 EHV charges'!$A:$O,2,0))</f>
        <v/>
      </c>
      <c r="C37" s="104" t="str">
        <f>IF($A37="","",VLOOKUP($A37,'Annex 2 EHV charges'!$A:$O,3,0))</f>
        <v/>
      </c>
      <c r="D37" s="103" t="str">
        <f>IF($A37="","",VLOOKUP($A37,'Annex 2 EHV charges'!$A:$O,7,0))</f>
        <v/>
      </c>
      <c r="E37" s="108" t="str">
        <f>IFERROR(IF(VLOOKUP($A37,'Annex 2 EHV charges'!$A:$P,9,FALSE)=0,"",VLOOKUP($A37,'Annex 2 EHV charges'!$A:$P,9,FALSE)),"")</f>
        <v/>
      </c>
      <c r="F37" s="109" t="str">
        <f>IFERROR(IF(VLOOKUP($A37,'Annex 2 EHV charges'!$A:$P,10,FALSE)=0,"",VLOOKUP($A37,'Annex 2 EHV charges'!$A:$P,10,FALSE)),"")</f>
        <v/>
      </c>
      <c r="G37" s="110" t="str">
        <f>IFERROR(IF(VLOOKUP($A37,'Annex 2 EHV charges'!$A:$P,11,FALSE)=0,"",VLOOKUP($A37,'Annex 2 EHV charges'!$A:$P,11,FALSE)),"")</f>
        <v/>
      </c>
      <c r="H37" s="110" t="str">
        <f>IFERROR(IF(VLOOKUP($A37,'Annex 2 EHV charges'!$A:$P,12,FALSE)=0,"",VLOOKUP($A37,'Annex 2 EHV charges'!$A:$P,12,FALSE)),"")</f>
        <v/>
      </c>
    </row>
    <row r="38" spans="1:8" ht="12.75" customHeight="1" x14ac:dyDescent="0.2">
      <c r="A38" s="103" t="str">
        <f t="array" ref="A38">IFERROR(INDEX('Annex 2 EHV charges'!$A$11:$A$136, MATCH(0, IF(ISBLANK('Annex 2 EHV charges'!$A$11:$A$136),1, COUNTIF(A$4:$A37, 'Annex 2 EHV charges'!$A$11:$A$136)), 0)),"")</f>
        <v/>
      </c>
      <c r="B38" s="103" t="str">
        <f>IF($A38="","",VLOOKUP($A38,'Annex 2 EHV charges'!$A:$O,2,0))</f>
        <v/>
      </c>
      <c r="C38" s="104" t="str">
        <f>IF($A38="","",VLOOKUP($A38,'Annex 2 EHV charges'!$A:$O,3,0))</f>
        <v/>
      </c>
      <c r="D38" s="103" t="str">
        <f>IF($A38="","",VLOOKUP($A38,'Annex 2 EHV charges'!$A:$O,7,0))</f>
        <v/>
      </c>
      <c r="E38" s="108" t="str">
        <f>IFERROR(IF(VLOOKUP($A38,'Annex 2 EHV charges'!$A:$P,9,FALSE)=0,"",VLOOKUP($A38,'Annex 2 EHV charges'!$A:$P,9,FALSE)),"")</f>
        <v/>
      </c>
      <c r="F38" s="109" t="str">
        <f>IFERROR(IF(VLOOKUP($A38,'Annex 2 EHV charges'!$A:$P,10,FALSE)=0,"",VLOOKUP($A38,'Annex 2 EHV charges'!$A:$P,10,FALSE)),"")</f>
        <v/>
      </c>
      <c r="G38" s="110" t="str">
        <f>IFERROR(IF(VLOOKUP($A38,'Annex 2 EHV charges'!$A:$P,11,FALSE)=0,"",VLOOKUP($A38,'Annex 2 EHV charges'!$A:$P,11,FALSE)),"")</f>
        <v/>
      </c>
      <c r="H38" s="110" t="str">
        <f>IFERROR(IF(VLOOKUP($A38,'Annex 2 EHV charges'!$A:$P,12,FALSE)=0,"",VLOOKUP($A38,'Annex 2 EHV charges'!$A:$P,12,FALSE)),"")</f>
        <v/>
      </c>
    </row>
    <row r="39" spans="1:8" ht="12.75" customHeight="1" x14ac:dyDescent="0.2">
      <c r="A39" s="103" t="str">
        <f t="array" ref="A39">IFERROR(INDEX('Annex 2 EHV charges'!$A$11:$A$136, MATCH(0, IF(ISBLANK('Annex 2 EHV charges'!$A$11:$A$136),1, COUNTIF(A$4:$A38, 'Annex 2 EHV charges'!$A$11:$A$136)), 0)),"")</f>
        <v/>
      </c>
      <c r="B39" s="103" t="str">
        <f>IF($A39="","",VLOOKUP($A39,'Annex 2 EHV charges'!$A:$O,2,0))</f>
        <v/>
      </c>
      <c r="C39" s="104" t="str">
        <f>IF($A39="","",VLOOKUP($A39,'Annex 2 EHV charges'!$A:$O,3,0))</f>
        <v/>
      </c>
      <c r="D39" s="103" t="str">
        <f>IF($A39="","",VLOOKUP($A39,'Annex 2 EHV charges'!$A:$O,7,0))</f>
        <v/>
      </c>
      <c r="E39" s="108" t="str">
        <f>IFERROR(IF(VLOOKUP($A39,'Annex 2 EHV charges'!$A:$P,9,FALSE)=0,"",VLOOKUP($A39,'Annex 2 EHV charges'!$A:$P,9,FALSE)),"")</f>
        <v/>
      </c>
      <c r="F39" s="109" t="str">
        <f>IFERROR(IF(VLOOKUP($A39,'Annex 2 EHV charges'!$A:$P,10,FALSE)=0,"",VLOOKUP($A39,'Annex 2 EHV charges'!$A:$P,10,FALSE)),"")</f>
        <v/>
      </c>
      <c r="G39" s="110" t="str">
        <f>IFERROR(IF(VLOOKUP($A39,'Annex 2 EHV charges'!$A:$P,11,FALSE)=0,"",VLOOKUP($A39,'Annex 2 EHV charges'!$A:$P,11,FALSE)),"")</f>
        <v/>
      </c>
      <c r="H39" s="110" t="str">
        <f>IFERROR(IF(VLOOKUP($A39,'Annex 2 EHV charges'!$A:$P,12,FALSE)=0,"",VLOOKUP($A39,'Annex 2 EHV charges'!$A:$P,12,FALSE)),"")</f>
        <v/>
      </c>
    </row>
    <row r="40" spans="1:8" ht="12.75" customHeight="1" x14ac:dyDescent="0.2">
      <c r="A40" s="103" t="str">
        <f t="array" ref="A40">IFERROR(INDEX('Annex 2 EHV charges'!$A$11:$A$136, MATCH(0, IF(ISBLANK('Annex 2 EHV charges'!$A$11:$A$136),1, COUNTIF(A$4:$A39, 'Annex 2 EHV charges'!$A$11:$A$136)), 0)),"")</f>
        <v/>
      </c>
      <c r="B40" s="103" t="str">
        <f>IF($A40="","",VLOOKUP($A40,'Annex 2 EHV charges'!$A:$O,2,0))</f>
        <v/>
      </c>
      <c r="C40" s="104" t="str">
        <f>IF($A40="","",VLOOKUP($A40,'Annex 2 EHV charges'!$A:$O,3,0))</f>
        <v/>
      </c>
      <c r="D40" s="103" t="str">
        <f>IF($A40="","",VLOOKUP($A40,'Annex 2 EHV charges'!$A:$O,7,0))</f>
        <v/>
      </c>
      <c r="E40" s="108" t="str">
        <f>IFERROR(IF(VLOOKUP($A40,'Annex 2 EHV charges'!$A:$P,9,FALSE)=0,"",VLOOKUP($A40,'Annex 2 EHV charges'!$A:$P,9,FALSE)),"")</f>
        <v/>
      </c>
      <c r="F40" s="109" t="str">
        <f>IFERROR(IF(VLOOKUP($A40,'Annex 2 EHV charges'!$A:$P,10,FALSE)=0,"",VLOOKUP($A40,'Annex 2 EHV charges'!$A:$P,10,FALSE)),"")</f>
        <v/>
      </c>
      <c r="G40" s="110" t="str">
        <f>IFERROR(IF(VLOOKUP($A40,'Annex 2 EHV charges'!$A:$P,11,FALSE)=0,"",VLOOKUP($A40,'Annex 2 EHV charges'!$A:$P,11,FALSE)),"")</f>
        <v/>
      </c>
      <c r="H40" s="110" t="str">
        <f>IFERROR(IF(VLOOKUP($A40,'Annex 2 EHV charges'!$A:$P,12,FALSE)=0,"",VLOOKUP($A40,'Annex 2 EHV charges'!$A:$P,12,FALSE)),"")</f>
        <v/>
      </c>
    </row>
    <row r="41" spans="1:8" ht="12.75" customHeight="1" x14ac:dyDescent="0.2">
      <c r="A41" s="103" t="str">
        <f t="array" ref="A41">IFERROR(INDEX('Annex 2 EHV charges'!$A$11:$A$136, MATCH(0, IF(ISBLANK('Annex 2 EHV charges'!$A$11:$A$136),1, COUNTIF(A$4:$A40, 'Annex 2 EHV charges'!$A$11:$A$136)), 0)),"")</f>
        <v/>
      </c>
      <c r="B41" s="103" t="str">
        <f>IF($A41="","",VLOOKUP($A41,'Annex 2 EHV charges'!$A:$O,2,0))</f>
        <v/>
      </c>
      <c r="C41" s="104" t="str">
        <f>IF($A41="","",VLOOKUP($A41,'Annex 2 EHV charges'!$A:$O,3,0))</f>
        <v/>
      </c>
      <c r="D41" s="103" t="str">
        <f>IF($A41="","",VLOOKUP($A41,'Annex 2 EHV charges'!$A:$O,7,0))</f>
        <v/>
      </c>
      <c r="E41" s="108" t="str">
        <f>IFERROR(IF(VLOOKUP($A41,'Annex 2 EHV charges'!$A:$P,9,FALSE)=0,"",VLOOKUP($A41,'Annex 2 EHV charges'!$A:$P,9,FALSE)),"")</f>
        <v/>
      </c>
      <c r="F41" s="109" t="str">
        <f>IFERROR(IF(VLOOKUP($A41,'Annex 2 EHV charges'!$A:$P,10,FALSE)=0,"",VLOOKUP($A41,'Annex 2 EHV charges'!$A:$P,10,FALSE)),"")</f>
        <v/>
      </c>
      <c r="G41" s="110" t="str">
        <f>IFERROR(IF(VLOOKUP($A41,'Annex 2 EHV charges'!$A:$P,11,FALSE)=0,"",VLOOKUP($A41,'Annex 2 EHV charges'!$A:$P,11,FALSE)),"")</f>
        <v/>
      </c>
      <c r="H41" s="110" t="str">
        <f>IFERROR(IF(VLOOKUP($A41,'Annex 2 EHV charges'!$A:$P,12,FALSE)=0,"",VLOOKUP($A41,'Annex 2 EHV charges'!$A:$P,12,FALSE)),"")</f>
        <v/>
      </c>
    </row>
    <row r="42" spans="1:8" ht="12.75" customHeight="1" x14ac:dyDescent="0.2">
      <c r="A42" s="103" t="str">
        <f t="array" ref="A42">IFERROR(INDEX('Annex 2 EHV charges'!$A$11:$A$136, MATCH(0, IF(ISBLANK('Annex 2 EHV charges'!$A$11:$A$136),1, COUNTIF(A$4:$A41, 'Annex 2 EHV charges'!$A$11:$A$136)), 0)),"")</f>
        <v/>
      </c>
      <c r="B42" s="103" t="str">
        <f>IF($A42="","",VLOOKUP($A42,'Annex 2 EHV charges'!$A:$O,2,0))</f>
        <v/>
      </c>
      <c r="C42" s="104" t="str">
        <f>IF($A42="","",VLOOKUP($A42,'Annex 2 EHV charges'!$A:$O,3,0))</f>
        <v/>
      </c>
      <c r="D42" s="103" t="str">
        <f>IF($A42="","",VLOOKUP($A42,'Annex 2 EHV charges'!$A:$O,7,0))</f>
        <v/>
      </c>
      <c r="E42" s="108" t="str">
        <f>IFERROR(IF(VLOOKUP($A42,'Annex 2 EHV charges'!$A:$P,9,FALSE)=0,"",VLOOKUP($A42,'Annex 2 EHV charges'!$A:$P,9,FALSE)),"")</f>
        <v/>
      </c>
      <c r="F42" s="109" t="str">
        <f>IFERROR(IF(VLOOKUP($A42,'Annex 2 EHV charges'!$A:$P,10,FALSE)=0,"",VLOOKUP($A42,'Annex 2 EHV charges'!$A:$P,10,FALSE)),"")</f>
        <v/>
      </c>
      <c r="G42" s="110" t="str">
        <f>IFERROR(IF(VLOOKUP($A42,'Annex 2 EHV charges'!$A:$P,11,FALSE)=0,"",VLOOKUP($A42,'Annex 2 EHV charges'!$A:$P,11,FALSE)),"")</f>
        <v/>
      </c>
      <c r="H42" s="110" t="str">
        <f>IFERROR(IF(VLOOKUP($A42,'Annex 2 EHV charges'!$A:$P,12,FALSE)=0,"",VLOOKUP($A42,'Annex 2 EHV charges'!$A:$P,12,FALSE)),"")</f>
        <v/>
      </c>
    </row>
    <row r="43" spans="1:8" ht="12.75" customHeight="1" x14ac:dyDescent="0.2">
      <c r="A43" s="103" t="str">
        <f t="array" ref="A43">IFERROR(INDEX('Annex 2 EHV charges'!$A$11:$A$136, MATCH(0, IF(ISBLANK('Annex 2 EHV charges'!$A$11:$A$136),1, COUNTIF(A$4:$A42, 'Annex 2 EHV charges'!$A$11:$A$136)), 0)),"")</f>
        <v/>
      </c>
      <c r="B43" s="103" t="str">
        <f>IF($A43="","",VLOOKUP($A43,'Annex 2 EHV charges'!$A:$O,2,0))</f>
        <v/>
      </c>
      <c r="C43" s="104" t="str">
        <f>IF($A43="","",VLOOKUP($A43,'Annex 2 EHV charges'!$A:$O,3,0))</f>
        <v/>
      </c>
      <c r="D43" s="103" t="str">
        <f>IF($A43="","",VLOOKUP($A43,'Annex 2 EHV charges'!$A:$O,7,0))</f>
        <v/>
      </c>
      <c r="E43" s="108" t="str">
        <f>IFERROR(IF(VLOOKUP($A43,'Annex 2 EHV charges'!$A:$P,9,FALSE)=0,"",VLOOKUP($A43,'Annex 2 EHV charges'!$A:$P,9,FALSE)),"")</f>
        <v/>
      </c>
      <c r="F43" s="109" t="str">
        <f>IFERROR(IF(VLOOKUP($A43,'Annex 2 EHV charges'!$A:$P,10,FALSE)=0,"",VLOOKUP($A43,'Annex 2 EHV charges'!$A:$P,10,FALSE)),"")</f>
        <v/>
      </c>
      <c r="G43" s="110" t="str">
        <f>IFERROR(IF(VLOOKUP($A43,'Annex 2 EHV charges'!$A:$P,11,FALSE)=0,"",VLOOKUP($A43,'Annex 2 EHV charges'!$A:$P,11,FALSE)),"")</f>
        <v/>
      </c>
      <c r="H43" s="110" t="str">
        <f>IFERROR(IF(VLOOKUP($A43,'Annex 2 EHV charges'!$A:$P,12,FALSE)=0,"",VLOOKUP($A43,'Annex 2 EHV charges'!$A:$P,12,FALSE)),"")</f>
        <v/>
      </c>
    </row>
    <row r="44" spans="1:8" ht="12.75" customHeight="1" x14ac:dyDescent="0.2">
      <c r="A44" s="103" t="str">
        <f t="array" ref="A44">IFERROR(INDEX('Annex 2 EHV charges'!$A$11:$A$136, MATCH(0, IF(ISBLANK('Annex 2 EHV charges'!$A$11:$A$136),1, COUNTIF(A$4:$A43, 'Annex 2 EHV charges'!$A$11:$A$136)), 0)),"")</f>
        <v/>
      </c>
      <c r="B44" s="103" t="str">
        <f>IF($A44="","",VLOOKUP($A44,'Annex 2 EHV charges'!$A:$O,2,0))</f>
        <v/>
      </c>
      <c r="C44" s="104" t="str">
        <f>IF($A44="","",VLOOKUP($A44,'Annex 2 EHV charges'!$A:$O,3,0))</f>
        <v/>
      </c>
      <c r="D44" s="103" t="str">
        <f>IF($A44="","",VLOOKUP($A44,'Annex 2 EHV charges'!$A:$O,7,0))</f>
        <v/>
      </c>
      <c r="E44" s="108" t="str">
        <f>IFERROR(IF(VLOOKUP($A44,'Annex 2 EHV charges'!$A:$P,9,FALSE)=0,"",VLOOKUP($A44,'Annex 2 EHV charges'!$A:$P,9,FALSE)),"")</f>
        <v/>
      </c>
      <c r="F44" s="109" t="str">
        <f>IFERROR(IF(VLOOKUP($A44,'Annex 2 EHV charges'!$A:$P,10,FALSE)=0,"",VLOOKUP($A44,'Annex 2 EHV charges'!$A:$P,10,FALSE)),"")</f>
        <v/>
      </c>
      <c r="G44" s="110" t="str">
        <f>IFERROR(IF(VLOOKUP($A44,'Annex 2 EHV charges'!$A:$P,11,FALSE)=0,"",VLOOKUP($A44,'Annex 2 EHV charges'!$A:$P,11,FALSE)),"")</f>
        <v/>
      </c>
      <c r="H44" s="110" t="str">
        <f>IFERROR(IF(VLOOKUP($A44,'Annex 2 EHV charges'!$A:$P,12,FALSE)=0,"",VLOOKUP($A44,'Annex 2 EHV charges'!$A:$P,12,FALSE)),"")</f>
        <v/>
      </c>
    </row>
    <row r="45" spans="1:8" ht="12.75" customHeight="1" x14ac:dyDescent="0.2">
      <c r="A45" s="103" t="str">
        <f t="array" ref="A45">IFERROR(INDEX('Annex 2 EHV charges'!$A$11:$A$136, MATCH(0, IF(ISBLANK('Annex 2 EHV charges'!$A$11:$A$136),1, COUNTIF(A$4:$A44, 'Annex 2 EHV charges'!$A$11:$A$136)), 0)),"")</f>
        <v/>
      </c>
      <c r="B45" s="103" t="str">
        <f>IF($A45="","",VLOOKUP($A45,'Annex 2 EHV charges'!$A:$O,2,0))</f>
        <v/>
      </c>
      <c r="C45" s="104" t="str">
        <f>IF($A45="","",VLOOKUP($A45,'Annex 2 EHV charges'!$A:$O,3,0))</f>
        <v/>
      </c>
      <c r="D45" s="103" t="str">
        <f>IF($A45="","",VLOOKUP($A45,'Annex 2 EHV charges'!$A:$O,7,0))</f>
        <v/>
      </c>
      <c r="E45" s="108" t="str">
        <f>IFERROR(IF(VLOOKUP($A45,'Annex 2 EHV charges'!$A:$P,9,FALSE)=0,"",VLOOKUP($A45,'Annex 2 EHV charges'!$A:$P,9,FALSE)),"")</f>
        <v/>
      </c>
      <c r="F45" s="109" t="str">
        <f>IFERROR(IF(VLOOKUP($A45,'Annex 2 EHV charges'!$A:$P,10,FALSE)=0,"",VLOOKUP($A45,'Annex 2 EHV charges'!$A:$P,10,FALSE)),"")</f>
        <v/>
      </c>
      <c r="G45" s="110" t="str">
        <f>IFERROR(IF(VLOOKUP($A45,'Annex 2 EHV charges'!$A:$P,11,FALSE)=0,"",VLOOKUP($A45,'Annex 2 EHV charges'!$A:$P,11,FALSE)),"")</f>
        <v/>
      </c>
      <c r="H45" s="110" t="str">
        <f>IFERROR(IF(VLOOKUP($A45,'Annex 2 EHV charges'!$A:$P,12,FALSE)=0,"",VLOOKUP($A45,'Annex 2 EHV charges'!$A:$P,12,FALSE)),"")</f>
        <v/>
      </c>
    </row>
    <row r="46" spans="1:8" ht="12.75" customHeight="1" x14ac:dyDescent="0.2">
      <c r="A46" s="103" t="str">
        <f t="array" ref="A46">IFERROR(INDEX('Annex 2 EHV charges'!$A$11:$A$136, MATCH(0, IF(ISBLANK('Annex 2 EHV charges'!$A$11:$A$136),1, COUNTIF(A$4:$A45, 'Annex 2 EHV charges'!$A$11:$A$136)), 0)),"")</f>
        <v/>
      </c>
      <c r="B46" s="103" t="str">
        <f>IF($A46="","",VLOOKUP($A46,'Annex 2 EHV charges'!$A:$O,2,0))</f>
        <v/>
      </c>
      <c r="C46" s="104" t="str">
        <f>IF($A46="","",VLOOKUP($A46,'Annex 2 EHV charges'!$A:$O,3,0))</f>
        <v/>
      </c>
      <c r="D46" s="103" t="str">
        <f>IF($A46="","",VLOOKUP($A46,'Annex 2 EHV charges'!$A:$O,7,0))</f>
        <v/>
      </c>
      <c r="E46" s="108" t="str">
        <f>IFERROR(IF(VLOOKUP($A46,'Annex 2 EHV charges'!$A:$P,9,FALSE)=0,"",VLOOKUP($A46,'Annex 2 EHV charges'!$A:$P,9,FALSE)),"")</f>
        <v/>
      </c>
      <c r="F46" s="109" t="str">
        <f>IFERROR(IF(VLOOKUP($A46,'Annex 2 EHV charges'!$A:$P,10,FALSE)=0,"",VLOOKUP($A46,'Annex 2 EHV charges'!$A:$P,10,FALSE)),"")</f>
        <v/>
      </c>
      <c r="G46" s="110" t="str">
        <f>IFERROR(IF(VLOOKUP($A46,'Annex 2 EHV charges'!$A:$P,11,FALSE)=0,"",VLOOKUP($A46,'Annex 2 EHV charges'!$A:$P,11,FALSE)),"")</f>
        <v/>
      </c>
      <c r="H46" s="110" t="str">
        <f>IFERROR(IF(VLOOKUP($A46,'Annex 2 EHV charges'!$A:$P,12,FALSE)=0,"",VLOOKUP($A46,'Annex 2 EHV charges'!$A:$P,12,FALSE)),"")</f>
        <v/>
      </c>
    </row>
    <row r="47" spans="1:8" ht="12.75" customHeight="1" x14ac:dyDescent="0.2">
      <c r="A47" s="103" t="str">
        <f t="array" ref="A47">IFERROR(INDEX('Annex 2 EHV charges'!$A$11:$A$136, MATCH(0, IF(ISBLANK('Annex 2 EHV charges'!$A$11:$A$136),1, COUNTIF(A$4:$A46, 'Annex 2 EHV charges'!$A$11:$A$136)), 0)),"")</f>
        <v/>
      </c>
      <c r="B47" s="103" t="str">
        <f>IF($A47="","",VLOOKUP($A47,'Annex 2 EHV charges'!$A:$O,2,0))</f>
        <v/>
      </c>
      <c r="C47" s="104" t="str">
        <f>IF($A47="","",VLOOKUP($A47,'Annex 2 EHV charges'!$A:$O,3,0))</f>
        <v/>
      </c>
      <c r="D47" s="103" t="str">
        <f>IF($A47="","",VLOOKUP($A47,'Annex 2 EHV charges'!$A:$O,7,0))</f>
        <v/>
      </c>
      <c r="E47" s="108" t="str">
        <f>IFERROR(IF(VLOOKUP($A47,'Annex 2 EHV charges'!$A:$P,9,FALSE)=0,"",VLOOKUP($A47,'Annex 2 EHV charges'!$A:$P,9,FALSE)),"")</f>
        <v/>
      </c>
      <c r="F47" s="109" t="str">
        <f>IFERROR(IF(VLOOKUP($A47,'Annex 2 EHV charges'!$A:$P,10,FALSE)=0,"",VLOOKUP($A47,'Annex 2 EHV charges'!$A:$P,10,FALSE)),"")</f>
        <v/>
      </c>
      <c r="G47" s="110" t="str">
        <f>IFERROR(IF(VLOOKUP($A47,'Annex 2 EHV charges'!$A:$P,11,FALSE)=0,"",VLOOKUP($A47,'Annex 2 EHV charges'!$A:$P,11,FALSE)),"")</f>
        <v/>
      </c>
      <c r="H47" s="110" t="str">
        <f>IFERROR(IF(VLOOKUP($A47,'Annex 2 EHV charges'!$A:$P,12,FALSE)=0,"",VLOOKUP($A47,'Annex 2 EHV charges'!$A:$P,12,FALSE)),"")</f>
        <v/>
      </c>
    </row>
    <row r="48" spans="1:8" ht="12.75" customHeight="1" x14ac:dyDescent="0.2">
      <c r="A48" s="103" t="str">
        <f t="array" ref="A48">IFERROR(INDEX('Annex 2 EHV charges'!$A$11:$A$136, MATCH(0, IF(ISBLANK('Annex 2 EHV charges'!$A$11:$A$136),1, COUNTIF(A$4:$A47, 'Annex 2 EHV charges'!$A$11:$A$136)), 0)),"")</f>
        <v/>
      </c>
      <c r="B48" s="103" t="str">
        <f>IF($A48="","",VLOOKUP($A48,'Annex 2 EHV charges'!$A:$O,2,0))</f>
        <v/>
      </c>
      <c r="C48" s="104" t="str">
        <f>IF($A48="","",VLOOKUP($A48,'Annex 2 EHV charges'!$A:$O,3,0))</f>
        <v/>
      </c>
      <c r="D48" s="103" t="str">
        <f>IF($A48="","",VLOOKUP($A48,'Annex 2 EHV charges'!$A:$O,7,0))</f>
        <v/>
      </c>
      <c r="E48" s="108" t="str">
        <f>IFERROR(IF(VLOOKUP($A48,'Annex 2 EHV charges'!$A:$P,9,FALSE)=0,"",VLOOKUP($A48,'Annex 2 EHV charges'!$A:$P,9,FALSE)),"")</f>
        <v/>
      </c>
      <c r="F48" s="109" t="str">
        <f>IFERROR(IF(VLOOKUP($A48,'Annex 2 EHV charges'!$A:$P,10,FALSE)=0,"",VLOOKUP($A48,'Annex 2 EHV charges'!$A:$P,10,FALSE)),"")</f>
        <v/>
      </c>
      <c r="G48" s="110" t="str">
        <f>IFERROR(IF(VLOOKUP($A48,'Annex 2 EHV charges'!$A:$P,11,FALSE)=0,"",VLOOKUP($A48,'Annex 2 EHV charges'!$A:$P,11,FALSE)),"")</f>
        <v/>
      </c>
      <c r="H48" s="110" t="str">
        <f>IFERROR(IF(VLOOKUP($A48,'Annex 2 EHV charges'!$A:$P,12,FALSE)=0,"",VLOOKUP($A48,'Annex 2 EHV charges'!$A:$P,12,FALSE)),"")</f>
        <v/>
      </c>
    </row>
    <row r="49" spans="1:8" ht="12.75" customHeight="1" x14ac:dyDescent="0.2">
      <c r="A49" s="103" t="str">
        <f t="array" ref="A49">IFERROR(INDEX('Annex 2 EHV charges'!$A$11:$A$136, MATCH(0, IF(ISBLANK('Annex 2 EHV charges'!$A$11:$A$136),1, COUNTIF(A$4:$A48, 'Annex 2 EHV charges'!$A$11:$A$136)), 0)),"")</f>
        <v/>
      </c>
      <c r="B49" s="103" t="str">
        <f>IF($A49="","",VLOOKUP($A49,'Annex 2 EHV charges'!$A:$O,2,0))</f>
        <v/>
      </c>
      <c r="C49" s="104" t="str">
        <f>IF($A49="","",VLOOKUP($A49,'Annex 2 EHV charges'!$A:$O,3,0))</f>
        <v/>
      </c>
      <c r="D49" s="103" t="str">
        <f>IF($A49="","",VLOOKUP($A49,'Annex 2 EHV charges'!$A:$O,7,0))</f>
        <v/>
      </c>
      <c r="E49" s="108" t="str">
        <f>IFERROR(IF(VLOOKUP($A49,'Annex 2 EHV charges'!$A:$P,9,FALSE)=0,"",VLOOKUP($A49,'Annex 2 EHV charges'!$A:$P,9,FALSE)),"")</f>
        <v/>
      </c>
      <c r="F49" s="109" t="str">
        <f>IFERROR(IF(VLOOKUP($A49,'Annex 2 EHV charges'!$A:$P,10,FALSE)=0,"",VLOOKUP($A49,'Annex 2 EHV charges'!$A:$P,10,FALSE)),"")</f>
        <v/>
      </c>
      <c r="G49" s="110" t="str">
        <f>IFERROR(IF(VLOOKUP($A49,'Annex 2 EHV charges'!$A:$P,11,FALSE)=0,"",VLOOKUP($A49,'Annex 2 EHV charges'!$A:$P,11,FALSE)),"")</f>
        <v/>
      </c>
      <c r="H49" s="110" t="str">
        <f>IFERROR(IF(VLOOKUP($A49,'Annex 2 EHV charges'!$A:$P,12,FALSE)=0,"",VLOOKUP($A49,'Annex 2 EHV charges'!$A:$P,12,FALSE)),"")</f>
        <v/>
      </c>
    </row>
    <row r="50" spans="1:8" ht="12.75" customHeight="1" x14ac:dyDescent="0.2">
      <c r="A50" s="103" t="str">
        <f t="array" ref="A50">IFERROR(INDEX('Annex 2 EHV charges'!$A$11:$A$136, MATCH(0, IF(ISBLANK('Annex 2 EHV charges'!$A$11:$A$136),1, COUNTIF(A$4:$A49, 'Annex 2 EHV charges'!$A$11:$A$136)), 0)),"")</f>
        <v/>
      </c>
      <c r="B50" s="103" t="str">
        <f>IF($A50="","",VLOOKUP($A50,'Annex 2 EHV charges'!$A:$O,2,0))</f>
        <v/>
      </c>
      <c r="C50" s="104" t="str">
        <f>IF($A50="","",VLOOKUP($A50,'Annex 2 EHV charges'!$A:$O,3,0))</f>
        <v/>
      </c>
      <c r="D50" s="103" t="str">
        <f>IF($A50="","",VLOOKUP($A50,'Annex 2 EHV charges'!$A:$O,7,0))</f>
        <v/>
      </c>
      <c r="E50" s="108" t="str">
        <f>IFERROR(IF(VLOOKUP($A50,'Annex 2 EHV charges'!$A:$P,9,FALSE)=0,"",VLOOKUP($A50,'Annex 2 EHV charges'!$A:$P,9,FALSE)),"")</f>
        <v/>
      </c>
      <c r="F50" s="109" t="str">
        <f>IFERROR(IF(VLOOKUP($A50,'Annex 2 EHV charges'!$A:$P,10,FALSE)=0,"",VLOOKUP($A50,'Annex 2 EHV charges'!$A:$P,10,FALSE)),"")</f>
        <v/>
      </c>
      <c r="G50" s="110" t="str">
        <f>IFERROR(IF(VLOOKUP($A50,'Annex 2 EHV charges'!$A:$P,11,FALSE)=0,"",VLOOKUP($A50,'Annex 2 EHV charges'!$A:$P,11,FALSE)),"")</f>
        <v/>
      </c>
      <c r="H50" s="110" t="str">
        <f>IFERROR(IF(VLOOKUP($A50,'Annex 2 EHV charges'!$A:$P,12,FALSE)=0,"",VLOOKUP($A50,'Annex 2 EHV charges'!$A:$P,12,FALSE)),"")</f>
        <v/>
      </c>
    </row>
    <row r="51" spans="1:8" ht="12.75" customHeight="1" x14ac:dyDescent="0.2">
      <c r="A51" s="103" t="str">
        <f t="array" ref="A51">IFERROR(INDEX('Annex 2 EHV charges'!$A$11:$A$136, MATCH(0, IF(ISBLANK('Annex 2 EHV charges'!$A$11:$A$136),1, COUNTIF(A$4:$A50, 'Annex 2 EHV charges'!$A$11:$A$136)), 0)),"")</f>
        <v/>
      </c>
      <c r="B51" s="103" t="str">
        <f>IF($A51="","",VLOOKUP($A51,'Annex 2 EHV charges'!$A:$O,2,0))</f>
        <v/>
      </c>
      <c r="C51" s="104" t="str">
        <f>IF($A51="","",VLOOKUP($A51,'Annex 2 EHV charges'!$A:$O,3,0))</f>
        <v/>
      </c>
      <c r="D51" s="103" t="str">
        <f>IF($A51="","",VLOOKUP($A51,'Annex 2 EHV charges'!$A:$O,7,0))</f>
        <v/>
      </c>
      <c r="E51" s="108" t="str">
        <f>IFERROR(IF(VLOOKUP($A51,'Annex 2 EHV charges'!$A:$P,9,FALSE)=0,"",VLOOKUP($A51,'Annex 2 EHV charges'!$A:$P,9,FALSE)),"")</f>
        <v/>
      </c>
      <c r="F51" s="109" t="str">
        <f>IFERROR(IF(VLOOKUP($A51,'Annex 2 EHV charges'!$A:$P,10,FALSE)=0,"",VLOOKUP($A51,'Annex 2 EHV charges'!$A:$P,10,FALSE)),"")</f>
        <v/>
      </c>
      <c r="G51" s="110" t="str">
        <f>IFERROR(IF(VLOOKUP($A51,'Annex 2 EHV charges'!$A:$P,11,FALSE)=0,"",VLOOKUP($A51,'Annex 2 EHV charges'!$A:$P,11,FALSE)),"")</f>
        <v/>
      </c>
      <c r="H51" s="110" t="str">
        <f>IFERROR(IF(VLOOKUP($A51,'Annex 2 EHV charges'!$A:$P,12,FALSE)=0,"",VLOOKUP($A51,'Annex 2 EHV charges'!$A:$P,12,FALSE)),"")</f>
        <v/>
      </c>
    </row>
    <row r="52" spans="1:8" ht="12.75" customHeight="1" x14ac:dyDescent="0.2">
      <c r="A52" s="103" t="str">
        <f t="array" ref="A52">IFERROR(INDEX('Annex 2 EHV charges'!$A$11:$A$136, MATCH(0, IF(ISBLANK('Annex 2 EHV charges'!$A$11:$A$136),1, COUNTIF(A$4:$A51, 'Annex 2 EHV charges'!$A$11:$A$136)), 0)),"")</f>
        <v/>
      </c>
      <c r="B52" s="103" t="str">
        <f>IF($A52="","",VLOOKUP($A52,'Annex 2 EHV charges'!$A:$O,2,0))</f>
        <v/>
      </c>
      <c r="C52" s="104" t="str">
        <f>IF($A52="","",VLOOKUP($A52,'Annex 2 EHV charges'!$A:$O,3,0))</f>
        <v/>
      </c>
      <c r="D52" s="103" t="str">
        <f>IF($A52="","",VLOOKUP($A52,'Annex 2 EHV charges'!$A:$O,7,0))</f>
        <v/>
      </c>
      <c r="E52" s="108" t="str">
        <f>IFERROR(IF(VLOOKUP($A52,'Annex 2 EHV charges'!$A:$P,9,FALSE)=0,"",VLOOKUP($A52,'Annex 2 EHV charges'!$A:$P,9,FALSE)),"")</f>
        <v/>
      </c>
      <c r="F52" s="109" t="str">
        <f>IFERROR(IF(VLOOKUP($A52,'Annex 2 EHV charges'!$A:$P,10,FALSE)=0,"",VLOOKUP($A52,'Annex 2 EHV charges'!$A:$P,10,FALSE)),"")</f>
        <v/>
      </c>
      <c r="G52" s="110" t="str">
        <f>IFERROR(IF(VLOOKUP($A52,'Annex 2 EHV charges'!$A:$P,11,FALSE)=0,"",VLOOKUP($A52,'Annex 2 EHV charges'!$A:$P,11,FALSE)),"")</f>
        <v/>
      </c>
      <c r="H52" s="110" t="str">
        <f>IFERROR(IF(VLOOKUP($A52,'Annex 2 EHV charges'!$A:$P,12,FALSE)=0,"",VLOOKUP($A52,'Annex 2 EHV charges'!$A:$P,12,FALSE)),"")</f>
        <v/>
      </c>
    </row>
    <row r="53" spans="1:8" ht="12.75" customHeight="1" x14ac:dyDescent="0.2">
      <c r="A53" s="103" t="str">
        <f t="array" ref="A53">IFERROR(INDEX('Annex 2 EHV charges'!$A$11:$A$136, MATCH(0, IF(ISBLANK('Annex 2 EHV charges'!$A$11:$A$136),1, COUNTIF(A$4:$A52, 'Annex 2 EHV charges'!$A$11:$A$136)), 0)),"")</f>
        <v/>
      </c>
      <c r="B53" s="103" t="str">
        <f>IF($A53="","",VLOOKUP($A53,'Annex 2 EHV charges'!$A:$O,2,0))</f>
        <v/>
      </c>
      <c r="C53" s="104" t="str">
        <f>IF($A53="","",VLOOKUP($A53,'Annex 2 EHV charges'!$A:$O,3,0))</f>
        <v/>
      </c>
      <c r="D53" s="103" t="str">
        <f>IF($A53="","",VLOOKUP($A53,'Annex 2 EHV charges'!$A:$O,7,0))</f>
        <v/>
      </c>
      <c r="E53" s="108" t="str">
        <f>IFERROR(IF(VLOOKUP($A53,'Annex 2 EHV charges'!$A:$P,9,FALSE)=0,"",VLOOKUP($A53,'Annex 2 EHV charges'!$A:$P,9,FALSE)),"")</f>
        <v/>
      </c>
      <c r="F53" s="109" t="str">
        <f>IFERROR(IF(VLOOKUP($A53,'Annex 2 EHV charges'!$A:$P,10,FALSE)=0,"",VLOOKUP($A53,'Annex 2 EHV charges'!$A:$P,10,FALSE)),"")</f>
        <v/>
      </c>
      <c r="G53" s="110" t="str">
        <f>IFERROR(IF(VLOOKUP($A53,'Annex 2 EHV charges'!$A:$P,11,FALSE)=0,"",VLOOKUP($A53,'Annex 2 EHV charges'!$A:$P,11,FALSE)),"")</f>
        <v/>
      </c>
      <c r="H53" s="110" t="str">
        <f>IFERROR(IF(VLOOKUP($A53,'Annex 2 EHV charges'!$A:$P,12,FALSE)=0,"",VLOOKUP($A53,'Annex 2 EHV charges'!$A:$P,12,FALSE)),"")</f>
        <v/>
      </c>
    </row>
    <row r="54" spans="1:8" ht="12.75" customHeight="1" x14ac:dyDescent="0.2">
      <c r="A54" s="103" t="str">
        <f t="array" ref="A54">IFERROR(INDEX('Annex 2 EHV charges'!$A$11:$A$136, MATCH(0, IF(ISBLANK('Annex 2 EHV charges'!$A$11:$A$136),1, COUNTIF(A$4:$A53, 'Annex 2 EHV charges'!$A$11:$A$136)), 0)),"")</f>
        <v/>
      </c>
      <c r="B54" s="103" t="str">
        <f>IF($A54="","",VLOOKUP($A54,'Annex 2 EHV charges'!$A:$O,2,0))</f>
        <v/>
      </c>
      <c r="C54" s="104" t="str">
        <f>IF($A54="","",VLOOKUP($A54,'Annex 2 EHV charges'!$A:$O,3,0))</f>
        <v/>
      </c>
      <c r="D54" s="103" t="str">
        <f>IF($A54="","",VLOOKUP($A54,'Annex 2 EHV charges'!$A:$O,7,0))</f>
        <v/>
      </c>
      <c r="E54" s="108" t="str">
        <f>IFERROR(IF(VLOOKUP($A54,'Annex 2 EHV charges'!$A:$P,9,FALSE)=0,"",VLOOKUP($A54,'Annex 2 EHV charges'!$A:$P,9,FALSE)),"")</f>
        <v/>
      </c>
      <c r="F54" s="109" t="str">
        <f>IFERROR(IF(VLOOKUP($A54,'Annex 2 EHV charges'!$A:$P,10,FALSE)=0,"",VLOOKUP($A54,'Annex 2 EHV charges'!$A:$P,10,FALSE)),"")</f>
        <v/>
      </c>
      <c r="G54" s="110" t="str">
        <f>IFERROR(IF(VLOOKUP($A54,'Annex 2 EHV charges'!$A:$P,11,FALSE)=0,"",VLOOKUP($A54,'Annex 2 EHV charges'!$A:$P,11,FALSE)),"")</f>
        <v/>
      </c>
      <c r="H54" s="110" t="str">
        <f>IFERROR(IF(VLOOKUP($A54,'Annex 2 EHV charges'!$A:$P,12,FALSE)=0,"",VLOOKUP($A54,'Annex 2 EHV charges'!$A:$P,12,FALSE)),"")</f>
        <v/>
      </c>
    </row>
    <row r="55" spans="1:8" ht="12.75" customHeight="1" x14ac:dyDescent="0.2">
      <c r="A55" s="103" t="str">
        <f t="array" ref="A55">IFERROR(INDEX('Annex 2 EHV charges'!$A$11:$A$136, MATCH(0, IF(ISBLANK('Annex 2 EHV charges'!$A$11:$A$136),1, COUNTIF(A$4:$A54, 'Annex 2 EHV charges'!$A$11:$A$136)), 0)),"")</f>
        <v/>
      </c>
      <c r="B55" s="103" t="str">
        <f>IF($A55="","",VLOOKUP($A55,'Annex 2 EHV charges'!$A:$O,2,0))</f>
        <v/>
      </c>
      <c r="C55" s="104" t="str">
        <f>IF($A55="","",VLOOKUP($A55,'Annex 2 EHV charges'!$A:$O,3,0))</f>
        <v/>
      </c>
      <c r="D55" s="103" t="str">
        <f>IF($A55="","",VLOOKUP($A55,'Annex 2 EHV charges'!$A:$O,7,0))</f>
        <v/>
      </c>
      <c r="E55" s="108" t="str">
        <f>IFERROR(IF(VLOOKUP($A55,'Annex 2 EHV charges'!$A:$P,9,FALSE)=0,"",VLOOKUP($A55,'Annex 2 EHV charges'!$A:$P,9,FALSE)),"")</f>
        <v/>
      </c>
      <c r="F55" s="109" t="str">
        <f>IFERROR(IF(VLOOKUP($A55,'Annex 2 EHV charges'!$A:$P,10,FALSE)=0,"",VLOOKUP($A55,'Annex 2 EHV charges'!$A:$P,10,FALSE)),"")</f>
        <v/>
      </c>
      <c r="G55" s="110" t="str">
        <f>IFERROR(IF(VLOOKUP($A55,'Annex 2 EHV charges'!$A:$P,11,FALSE)=0,"",VLOOKUP($A55,'Annex 2 EHV charges'!$A:$P,11,FALSE)),"")</f>
        <v/>
      </c>
      <c r="H55" s="110" t="str">
        <f>IFERROR(IF(VLOOKUP($A55,'Annex 2 EHV charges'!$A:$P,12,FALSE)=0,"",VLOOKUP($A55,'Annex 2 EHV charges'!$A:$P,12,FALSE)),"")</f>
        <v/>
      </c>
    </row>
    <row r="56" spans="1:8" ht="12.75" customHeight="1" x14ac:dyDescent="0.2">
      <c r="A56" s="103" t="str">
        <f t="array" ref="A56">IFERROR(INDEX('Annex 2 EHV charges'!$A$11:$A$136, MATCH(0, IF(ISBLANK('Annex 2 EHV charges'!$A$11:$A$136),1, COUNTIF(A$4:$A55, 'Annex 2 EHV charges'!$A$11:$A$136)), 0)),"")</f>
        <v/>
      </c>
      <c r="B56" s="103" t="str">
        <f>IF($A56="","",VLOOKUP($A56,'Annex 2 EHV charges'!$A:$O,2,0))</f>
        <v/>
      </c>
      <c r="C56" s="104" t="str">
        <f>IF($A56="","",VLOOKUP($A56,'Annex 2 EHV charges'!$A:$O,3,0))</f>
        <v/>
      </c>
      <c r="D56" s="103" t="str">
        <f>IF($A56="","",VLOOKUP($A56,'Annex 2 EHV charges'!$A:$O,7,0))</f>
        <v/>
      </c>
      <c r="E56" s="108" t="str">
        <f>IFERROR(IF(VLOOKUP($A56,'Annex 2 EHV charges'!$A:$P,9,FALSE)=0,"",VLOOKUP($A56,'Annex 2 EHV charges'!$A:$P,9,FALSE)),"")</f>
        <v/>
      </c>
      <c r="F56" s="109" t="str">
        <f>IFERROR(IF(VLOOKUP($A56,'Annex 2 EHV charges'!$A:$P,10,FALSE)=0,"",VLOOKUP($A56,'Annex 2 EHV charges'!$A:$P,10,FALSE)),"")</f>
        <v/>
      </c>
      <c r="G56" s="110" t="str">
        <f>IFERROR(IF(VLOOKUP($A56,'Annex 2 EHV charges'!$A:$P,11,FALSE)=0,"",VLOOKUP($A56,'Annex 2 EHV charges'!$A:$P,11,FALSE)),"")</f>
        <v/>
      </c>
      <c r="H56" s="110" t="str">
        <f>IFERROR(IF(VLOOKUP($A56,'Annex 2 EHV charges'!$A:$P,12,FALSE)=0,"",VLOOKUP($A56,'Annex 2 EHV charges'!$A:$P,12,FALSE)),"")</f>
        <v/>
      </c>
    </row>
    <row r="57" spans="1:8" ht="12.75" customHeight="1" x14ac:dyDescent="0.2">
      <c r="A57" s="103" t="str">
        <f t="array" ref="A57">IFERROR(INDEX('Annex 2 EHV charges'!$A$11:$A$136, MATCH(0, IF(ISBLANK('Annex 2 EHV charges'!$A$11:$A$136),1, COUNTIF(A$4:$A56, 'Annex 2 EHV charges'!$A$11:$A$136)), 0)),"")</f>
        <v/>
      </c>
      <c r="B57" s="103" t="str">
        <f>IF($A57="","",VLOOKUP($A57,'Annex 2 EHV charges'!$A:$O,2,0))</f>
        <v/>
      </c>
      <c r="C57" s="104" t="str">
        <f>IF($A57="","",VLOOKUP($A57,'Annex 2 EHV charges'!$A:$O,3,0))</f>
        <v/>
      </c>
      <c r="D57" s="103" t="str">
        <f>IF($A57="","",VLOOKUP($A57,'Annex 2 EHV charges'!$A:$O,7,0))</f>
        <v/>
      </c>
      <c r="E57" s="108" t="str">
        <f>IFERROR(IF(VLOOKUP($A57,'Annex 2 EHV charges'!$A:$P,9,FALSE)=0,"",VLOOKUP($A57,'Annex 2 EHV charges'!$A:$P,9,FALSE)),"")</f>
        <v/>
      </c>
      <c r="F57" s="109" t="str">
        <f>IFERROR(IF(VLOOKUP($A57,'Annex 2 EHV charges'!$A:$P,10,FALSE)=0,"",VLOOKUP($A57,'Annex 2 EHV charges'!$A:$P,10,FALSE)),"")</f>
        <v/>
      </c>
      <c r="G57" s="110" t="str">
        <f>IFERROR(IF(VLOOKUP($A57,'Annex 2 EHV charges'!$A:$P,11,FALSE)=0,"",VLOOKUP($A57,'Annex 2 EHV charges'!$A:$P,11,FALSE)),"")</f>
        <v/>
      </c>
      <c r="H57" s="110" t="str">
        <f>IFERROR(IF(VLOOKUP($A57,'Annex 2 EHV charges'!$A:$P,12,FALSE)=0,"",VLOOKUP($A57,'Annex 2 EHV charges'!$A:$P,12,FALSE)),"")</f>
        <v/>
      </c>
    </row>
    <row r="58" spans="1:8" ht="12.75" customHeight="1" x14ac:dyDescent="0.2">
      <c r="A58" s="103" t="str">
        <f t="array" ref="A58">IFERROR(INDEX('Annex 2 EHV charges'!$A$11:$A$136, MATCH(0, IF(ISBLANK('Annex 2 EHV charges'!$A$11:$A$136),1, COUNTIF(A$4:$A57, 'Annex 2 EHV charges'!$A$11:$A$136)), 0)),"")</f>
        <v/>
      </c>
      <c r="B58" s="103" t="str">
        <f>IF($A58="","",VLOOKUP($A58,'Annex 2 EHV charges'!$A:$O,2,0))</f>
        <v/>
      </c>
      <c r="C58" s="104" t="str">
        <f>IF($A58="","",VLOOKUP($A58,'Annex 2 EHV charges'!$A:$O,3,0))</f>
        <v/>
      </c>
      <c r="D58" s="103" t="str">
        <f>IF($A58="","",VLOOKUP($A58,'Annex 2 EHV charges'!$A:$O,7,0))</f>
        <v/>
      </c>
      <c r="E58" s="108" t="str">
        <f>IFERROR(IF(VLOOKUP($A58,'Annex 2 EHV charges'!$A:$P,9,FALSE)=0,"",VLOOKUP($A58,'Annex 2 EHV charges'!$A:$P,9,FALSE)),"")</f>
        <v/>
      </c>
      <c r="F58" s="109" t="str">
        <f>IFERROR(IF(VLOOKUP($A58,'Annex 2 EHV charges'!$A:$P,10,FALSE)=0,"",VLOOKUP($A58,'Annex 2 EHV charges'!$A:$P,10,FALSE)),"")</f>
        <v/>
      </c>
      <c r="G58" s="110" t="str">
        <f>IFERROR(IF(VLOOKUP($A58,'Annex 2 EHV charges'!$A:$P,11,FALSE)=0,"",VLOOKUP($A58,'Annex 2 EHV charges'!$A:$P,11,FALSE)),"")</f>
        <v/>
      </c>
      <c r="H58" s="110" t="str">
        <f>IFERROR(IF(VLOOKUP($A58,'Annex 2 EHV charges'!$A:$P,12,FALSE)=0,"",VLOOKUP($A58,'Annex 2 EHV charges'!$A:$P,12,FALSE)),"")</f>
        <v/>
      </c>
    </row>
    <row r="59" spans="1:8" ht="12.75" customHeight="1" x14ac:dyDescent="0.2">
      <c r="A59" s="103" t="str">
        <f t="array" ref="A59">IFERROR(INDEX('Annex 2 EHV charges'!$A$11:$A$136, MATCH(0, IF(ISBLANK('Annex 2 EHV charges'!$A$11:$A$136),1, COUNTIF(A$4:$A58, 'Annex 2 EHV charges'!$A$11:$A$136)), 0)),"")</f>
        <v/>
      </c>
      <c r="B59" s="103" t="str">
        <f>IF($A59="","",VLOOKUP($A59,'Annex 2 EHV charges'!$A:$O,2,0))</f>
        <v/>
      </c>
      <c r="C59" s="104" t="str">
        <f>IF($A59="","",VLOOKUP($A59,'Annex 2 EHV charges'!$A:$O,3,0))</f>
        <v/>
      </c>
      <c r="D59" s="103" t="str">
        <f>IF($A59="","",VLOOKUP($A59,'Annex 2 EHV charges'!$A:$O,7,0))</f>
        <v/>
      </c>
      <c r="E59" s="108" t="str">
        <f>IFERROR(IF(VLOOKUP($A59,'Annex 2 EHV charges'!$A:$P,9,FALSE)=0,"",VLOOKUP($A59,'Annex 2 EHV charges'!$A:$P,9,FALSE)),"")</f>
        <v/>
      </c>
      <c r="F59" s="109" t="str">
        <f>IFERROR(IF(VLOOKUP($A59,'Annex 2 EHV charges'!$A:$P,10,FALSE)=0,"",VLOOKUP($A59,'Annex 2 EHV charges'!$A:$P,10,FALSE)),"")</f>
        <v/>
      </c>
      <c r="G59" s="110" t="str">
        <f>IFERROR(IF(VLOOKUP($A59,'Annex 2 EHV charges'!$A:$P,11,FALSE)=0,"",VLOOKUP($A59,'Annex 2 EHV charges'!$A:$P,11,FALSE)),"")</f>
        <v/>
      </c>
      <c r="H59" s="110" t="str">
        <f>IFERROR(IF(VLOOKUP($A59,'Annex 2 EHV charges'!$A:$P,12,FALSE)=0,"",VLOOKUP($A59,'Annex 2 EHV charges'!$A:$P,12,FALSE)),"")</f>
        <v/>
      </c>
    </row>
    <row r="60" spans="1:8" ht="12.75" customHeight="1" x14ac:dyDescent="0.2">
      <c r="A60" s="103" t="str">
        <f t="array" ref="A60">IFERROR(INDEX('Annex 2 EHV charges'!$A$11:$A$136, MATCH(0, IF(ISBLANK('Annex 2 EHV charges'!$A$11:$A$136),1, COUNTIF(A$4:$A59, 'Annex 2 EHV charges'!$A$11:$A$136)), 0)),"")</f>
        <v/>
      </c>
      <c r="B60" s="103" t="str">
        <f>IF($A60="","",VLOOKUP($A60,'Annex 2 EHV charges'!$A:$O,2,0))</f>
        <v/>
      </c>
      <c r="C60" s="104" t="str">
        <f>IF($A60="","",VLOOKUP($A60,'Annex 2 EHV charges'!$A:$O,3,0))</f>
        <v/>
      </c>
      <c r="D60" s="103" t="str">
        <f>IF($A60="","",VLOOKUP($A60,'Annex 2 EHV charges'!$A:$O,7,0))</f>
        <v/>
      </c>
      <c r="E60" s="108" t="str">
        <f>IFERROR(IF(VLOOKUP($A60,'Annex 2 EHV charges'!$A:$P,9,FALSE)=0,"",VLOOKUP($A60,'Annex 2 EHV charges'!$A:$P,9,FALSE)),"")</f>
        <v/>
      </c>
      <c r="F60" s="109" t="str">
        <f>IFERROR(IF(VLOOKUP($A60,'Annex 2 EHV charges'!$A:$P,10,FALSE)=0,"",VLOOKUP($A60,'Annex 2 EHV charges'!$A:$P,10,FALSE)),"")</f>
        <v/>
      </c>
      <c r="G60" s="110" t="str">
        <f>IFERROR(IF(VLOOKUP($A60,'Annex 2 EHV charges'!$A:$P,11,FALSE)=0,"",VLOOKUP($A60,'Annex 2 EHV charges'!$A:$P,11,FALSE)),"")</f>
        <v/>
      </c>
      <c r="H60" s="110" t="str">
        <f>IFERROR(IF(VLOOKUP($A60,'Annex 2 EHV charges'!$A:$P,12,FALSE)=0,"",VLOOKUP($A60,'Annex 2 EHV charges'!$A:$P,12,FALSE)),"")</f>
        <v/>
      </c>
    </row>
    <row r="61" spans="1:8" ht="12.75" customHeight="1" x14ac:dyDescent="0.2">
      <c r="A61" s="103" t="str">
        <f t="array" ref="A61">IFERROR(INDEX('Annex 2 EHV charges'!$A$11:$A$136, MATCH(0, IF(ISBLANK('Annex 2 EHV charges'!$A$11:$A$136),1, COUNTIF(A$4:$A60, 'Annex 2 EHV charges'!$A$11:$A$136)), 0)),"")</f>
        <v/>
      </c>
      <c r="B61" s="103" t="str">
        <f>IF($A61="","",VLOOKUP($A61,'Annex 2 EHV charges'!$A:$O,2,0))</f>
        <v/>
      </c>
      <c r="C61" s="104" t="str">
        <f>IF($A61="","",VLOOKUP($A61,'Annex 2 EHV charges'!$A:$O,3,0))</f>
        <v/>
      </c>
      <c r="D61" s="103" t="str">
        <f>IF($A61="","",VLOOKUP($A61,'Annex 2 EHV charges'!$A:$O,7,0))</f>
        <v/>
      </c>
      <c r="E61" s="108" t="str">
        <f>IFERROR(IF(VLOOKUP($A61,'Annex 2 EHV charges'!$A:$P,9,FALSE)=0,"",VLOOKUP($A61,'Annex 2 EHV charges'!$A:$P,9,FALSE)),"")</f>
        <v/>
      </c>
      <c r="F61" s="109" t="str">
        <f>IFERROR(IF(VLOOKUP($A61,'Annex 2 EHV charges'!$A:$P,10,FALSE)=0,"",VLOOKUP($A61,'Annex 2 EHV charges'!$A:$P,10,FALSE)),"")</f>
        <v/>
      </c>
      <c r="G61" s="110" t="str">
        <f>IFERROR(IF(VLOOKUP($A61,'Annex 2 EHV charges'!$A:$P,11,FALSE)=0,"",VLOOKUP($A61,'Annex 2 EHV charges'!$A:$P,11,FALSE)),"")</f>
        <v/>
      </c>
      <c r="H61" s="110" t="str">
        <f>IFERROR(IF(VLOOKUP($A61,'Annex 2 EHV charges'!$A:$P,12,FALSE)=0,"",VLOOKUP($A61,'Annex 2 EHV charges'!$A:$P,12,FALSE)),"")</f>
        <v/>
      </c>
    </row>
    <row r="62" spans="1:8" ht="12.75" customHeight="1" x14ac:dyDescent="0.2">
      <c r="A62" s="103" t="str">
        <f t="array" ref="A62">IFERROR(INDEX('Annex 2 EHV charges'!$A$11:$A$136, MATCH(0, IF(ISBLANK('Annex 2 EHV charges'!$A$11:$A$136),1, COUNTIF(A$4:$A61, 'Annex 2 EHV charges'!$A$11:$A$136)), 0)),"")</f>
        <v/>
      </c>
      <c r="B62" s="103" t="str">
        <f>IF($A62="","",VLOOKUP($A62,'Annex 2 EHV charges'!$A:$O,2,0))</f>
        <v/>
      </c>
      <c r="C62" s="104" t="str">
        <f>IF($A62="","",VLOOKUP($A62,'Annex 2 EHV charges'!$A:$O,3,0))</f>
        <v/>
      </c>
      <c r="D62" s="103" t="str">
        <f>IF($A62="","",VLOOKUP($A62,'Annex 2 EHV charges'!$A:$O,7,0))</f>
        <v/>
      </c>
      <c r="E62" s="108" t="str">
        <f>IFERROR(IF(VLOOKUP($A62,'Annex 2 EHV charges'!$A:$P,9,FALSE)=0,"",VLOOKUP($A62,'Annex 2 EHV charges'!$A:$P,9,FALSE)),"")</f>
        <v/>
      </c>
      <c r="F62" s="109" t="str">
        <f>IFERROR(IF(VLOOKUP($A62,'Annex 2 EHV charges'!$A:$P,10,FALSE)=0,"",VLOOKUP($A62,'Annex 2 EHV charges'!$A:$P,10,FALSE)),"")</f>
        <v/>
      </c>
      <c r="G62" s="110" t="str">
        <f>IFERROR(IF(VLOOKUP($A62,'Annex 2 EHV charges'!$A:$P,11,FALSE)=0,"",VLOOKUP($A62,'Annex 2 EHV charges'!$A:$P,11,FALSE)),"")</f>
        <v/>
      </c>
      <c r="H62" s="110" t="str">
        <f>IFERROR(IF(VLOOKUP($A62,'Annex 2 EHV charges'!$A:$P,12,FALSE)=0,"",VLOOKUP($A62,'Annex 2 EHV charges'!$A:$P,12,FALSE)),"")</f>
        <v/>
      </c>
    </row>
    <row r="63" spans="1:8" ht="12.75" customHeight="1" x14ac:dyDescent="0.2">
      <c r="A63" s="103" t="str">
        <f t="array" ref="A63">IFERROR(INDEX('Annex 2 EHV charges'!$A$11:$A$136, MATCH(0, IF(ISBLANK('Annex 2 EHV charges'!$A$11:$A$136),1, COUNTIF(A$4:$A62, 'Annex 2 EHV charges'!$A$11:$A$136)), 0)),"")</f>
        <v/>
      </c>
      <c r="B63" s="103" t="str">
        <f>IF($A63="","",VLOOKUP($A63,'Annex 2 EHV charges'!$A:$O,2,0))</f>
        <v/>
      </c>
      <c r="C63" s="104" t="str">
        <f>IF($A63="","",VLOOKUP($A63,'Annex 2 EHV charges'!$A:$O,3,0))</f>
        <v/>
      </c>
      <c r="D63" s="103" t="str">
        <f>IF($A63="","",VLOOKUP($A63,'Annex 2 EHV charges'!$A:$O,7,0))</f>
        <v/>
      </c>
      <c r="E63" s="108" t="str">
        <f>IFERROR(IF(VLOOKUP($A63,'Annex 2 EHV charges'!$A:$P,9,FALSE)=0,"",VLOOKUP($A63,'Annex 2 EHV charges'!$A:$P,9,FALSE)),"")</f>
        <v/>
      </c>
      <c r="F63" s="109" t="str">
        <f>IFERROR(IF(VLOOKUP($A63,'Annex 2 EHV charges'!$A:$P,10,FALSE)=0,"",VLOOKUP($A63,'Annex 2 EHV charges'!$A:$P,10,FALSE)),"")</f>
        <v/>
      </c>
      <c r="G63" s="110" t="str">
        <f>IFERROR(IF(VLOOKUP($A63,'Annex 2 EHV charges'!$A:$P,11,FALSE)=0,"",VLOOKUP($A63,'Annex 2 EHV charges'!$A:$P,11,FALSE)),"")</f>
        <v/>
      </c>
      <c r="H63" s="110" t="str">
        <f>IFERROR(IF(VLOOKUP($A63,'Annex 2 EHV charges'!$A:$P,12,FALSE)=0,"",VLOOKUP($A63,'Annex 2 EHV charges'!$A:$P,12,FALSE)),"")</f>
        <v/>
      </c>
    </row>
    <row r="64" spans="1:8" ht="12.75" customHeight="1" x14ac:dyDescent="0.2">
      <c r="A64" s="103" t="str">
        <f t="array" ref="A64">IFERROR(INDEX('Annex 2 EHV charges'!$A$11:$A$136, MATCH(0, IF(ISBLANK('Annex 2 EHV charges'!$A$11:$A$136),1, COUNTIF(A$4:$A63, 'Annex 2 EHV charges'!$A$11:$A$136)), 0)),"")</f>
        <v/>
      </c>
      <c r="B64" s="103" t="str">
        <f>IF($A64="","",VLOOKUP($A64,'Annex 2 EHV charges'!$A:$O,2,0))</f>
        <v/>
      </c>
      <c r="C64" s="104" t="str">
        <f>IF($A64="","",VLOOKUP($A64,'Annex 2 EHV charges'!$A:$O,3,0))</f>
        <v/>
      </c>
      <c r="D64" s="103" t="str">
        <f>IF($A64="","",VLOOKUP($A64,'Annex 2 EHV charges'!$A:$O,7,0))</f>
        <v/>
      </c>
      <c r="E64" s="108" t="str">
        <f>IFERROR(IF(VLOOKUP($A64,'Annex 2 EHV charges'!$A:$P,9,FALSE)=0,"",VLOOKUP($A64,'Annex 2 EHV charges'!$A:$P,9,FALSE)),"")</f>
        <v/>
      </c>
      <c r="F64" s="109" t="str">
        <f>IFERROR(IF(VLOOKUP($A64,'Annex 2 EHV charges'!$A:$P,10,FALSE)=0,"",VLOOKUP($A64,'Annex 2 EHV charges'!$A:$P,10,FALSE)),"")</f>
        <v/>
      </c>
      <c r="G64" s="110" t="str">
        <f>IFERROR(IF(VLOOKUP($A64,'Annex 2 EHV charges'!$A:$P,11,FALSE)=0,"",VLOOKUP($A64,'Annex 2 EHV charges'!$A:$P,11,FALSE)),"")</f>
        <v/>
      </c>
      <c r="H64" s="110" t="str">
        <f>IFERROR(IF(VLOOKUP($A64,'Annex 2 EHV charges'!$A:$P,12,FALSE)=0,"",VLOOKUP($A64,'Annex 2 EHV charges'!$A:$P,12,FALSE)),"")</f>
        <v/>
      </c>
    </row>
    <row r="65" spans="1:8" ht="12.75" customHeight="1" x14ac:dyDescent="0.2">
      <c r="A65" s="103" t="str">
        <f t="array" ref="A65">IFERROR(INDEX('Annex 2 EHV charges'!$A$11:$A$136, MATCH(0, IF(ISBLANK('Annex 2 EHV charges'!$A$11:$A$136),1, COUNTIF(A$4:$A64, 'Annex 2 EHV charges'!$A$11:$A$136)), 0)),"")</f>
        <v/>
      </c>
      <c r="B65" s="103" t="str">
        <f>IF($A65="","",VLOOKUP($A65,'Annex 2 EHV charges'!$A:$O,2,0))</f>
        <v/>
      </c>
      <c r="C65" s="104" t="str">
        <f>IF($A65="","",VLOOKUP($A65,'Annex 2 EHV charges'!$A:$O,3,0))</f>
        <v/>
      </c>
      <c r="D65" s="103" t="str">
        <f>IF($A65="","",VLOOKUP($A65,'Annex 2 EHV charges'!$A:$O,7,0))</f>
        <v/>
      </c>
      <c r="E65" s="108" t="str">
        <f>IFERROR(IF(VLOOKUP($A65,'Annex 2 EHV charges'!$A:$P,9,FALSE)=0,"",VLOOKUP($A65,'Annex 2 EHV charges'!$A:$P,9,FALSE)),"")</f>
        <v/>
      </c>
      <c r="F65" s="109" t="str">
        <f>IFERROR(IF(VLOOKUP($A65,'Annex 2 EHV charges'!$A:$P,10,FALSE)=0,"",VLOOKUP($A65,'Annex 2 EHV charges'!$A:$P,10,FALSE)),"")</f>
        <v/>
      </c>
      <c r="G65" s="110" t="str">
        <f>IFERROR(IF(VLOOKUP($A65,'Annex 2 EHV charges'!$A:$P,11,FALSE)=0,"",VLOOKUP($A65,'Annex 2 EHV charges'!$A:$P,11,FALSE)),"")</f>
        <v/>
      </c>
      <c r="H65" s="110" t="str">
        <f>IFERROR(IF(VLOOKUP($A65,'Annex 2 EHV charges'!$A:$P,12,FALSE)=0,"",VLOOKUP($A65,'Annex 2 EHV charges'!$A:$P,12,FALSE)),"")</f>
        <v/>
      </c>
    </row>
    <row r="66" spans="1:8" ht="12.75" customHeight="1" x14ac:dyDescent="0.2">
      <c r="A66" s="103" t="str">
        <f t="array" ref="A66">IFERROR(INDEX('Annex 2 EHV charges'!$A$11:$A$136, MATCH(0, IF(ISBLANK('Annex 2 EHV charges'!$A$11:$A$136),1, COUNTIF(A$4:$A65, 'Annex 2 EHV charges'!$A$11:$A$136)), 0)),"")</f>
        <v/>
      </c>
      <c r="B66" s="103" t="str">
        <f>IF($A66="","",VLOOKUP($A66,'Annex 2 EHV charges'!$A:$O,2,0))</f>
        <v/>
      </c>
      <c r="C66" s="104" t="str">
        <f>IF($A66="","",VLOOKUP($A66,'Annex 2 EHV charges'!$A:$O,3,0))</f>
        <v/>
      </c>
      <c r="D66" s="103" t="str">
        <f>IF($A66="","",VLOOKUP($A66,'Annex 2 EHV charges'!$A:$O,7,0))</f>
        <v/>
      </c>
      <c r="E66" s="108" t="str">
        <f>IFERROR(IF(VLOOKUP($A66,'Annex 2 EHV charges'!$A:$P,9,FALSE)=0,"",VLOOKUP($A66,'Annex 2 EHV charges'!$A:$P,9,FALSE)),"")</f>
        <v/>
      </c>
      <c r="F66" s="109" t="str">
        <f>IFERROR(IF(VLOOKUP($A66,'Annex 2 EHV charges'!$A:$P,10,FALSE)=0,"",VLOOKUP($A66,'Annex 2 EHV charges'!$A:$P,10,FALSE)),"")</f>
        <v/>
      </c>
      <c r="G66" s="110" t="str">
        <f>IFERROR(IF(VLOOKUP($A66,'Annex 2 EHV charges'!$A:$P,11,FALSE)=0,"",VLOOKUP($A66,'Annex 2 EHV charges'!$A:$P,11,FALSE)),"")</f>
        <v/>
      </c>
      <c r="H66" s="110" t="str">
        <f>IFERROR(IF(VLOOKUP($A66,'Annex 2 EHV charges'!$A:$P,12,FALSE)=0,"",VLOOKUP($A66,'Annex 2 EHV charges'!$A:$P,12,FALSE)),"")</f>
        <v/>
      </c>
    </row>
    <row r="67" spans="1:8" ht="12.75" customHeight="1" x14ac:dyDescent="0.2">
      <c r="A67" s="103" t="str">
        <f t="array" ref="A67">IFERROR(INDEX('Annex 2 EHV charges'!$A$11:$A$136, MATCH(0, IF(ISBLANK('Annex 2 EHV charges'!$A$11:$A$136),1, COUNTIF(A$4:$A66, 'Annex 2 EHV charges'!$A$11:$A$136)), 0)),"")</f>
        <v/>
      </c>
      <c r="B67" s="103" t="str">
        <f>IF($A67="","",VLOOKUP($A67,'Annex 2 EHV charges'!$A:$O,2,0))</f>
        <v/>
      </c>
      <c r="C67" s="104" t="str">
        <f>IF($A67="","",VLOOKUP($A67,'Annex 2 EHV charges'!$A:$O,3,0))</f>
        <v/>
      </c>
      <c r="D67" s="103" t="str">
        <f>IF($A67="","",VLOOKUP($A67,'Annex 2 EHV charges'!$A:$O,7,0))</f>
        <v/>
      </c>
      <c r="E67" s="108" t="str">
        <f>IFERROR(IF(VLOOKUP($A67,'Annex 2 EHV charges'!$A:$P,9,FALSE)=0,"",VLOOKUP($A67,'Annex 2 EHV charges'!$A:$P,9,FALSE)),"")</f>
        <v/>
      </c>
      <c r="F67" s="109" t="str">
        <f>IFERROR(IF(VLOOKUP($A67,'Annex 2 EHV charges'!$A:$P,10,FALSE)=0,"",VLOOKUP($A67,'Annex 2 EHV charges'!$A:$P,10,FALSE)),"")</f>
        <v/>
      </c>
      <c r="G67" s="110" t="str">
        <f>IFERROR(IF(VLOOKUP($A67,'Annex 2 EHV charges'!$A:$P,11,FALSE)=0,"",VLOOKUP($A67,'Annex 2 EHV charges'!$A:$P,11,FALSE)),"")</f>
        <v/>
      </c>
      <c r="H67" s="110" t="str">
        <f>IFERROR(IF(VLOOKUP($A67,'Annex 2 EHV charges'!$A:$P,12,FALSE)=0,"",VLOOKUP($A67,'Annex 2 EHV charges'!$A:$P,12,FALSE)),"")</f>
        <v/>
      </c>
    </row>
    <row r="68" spans="1:8" ht="12.75" customHeight="1" x14ac:dyDescent="0.2">
      <c r="A68" s="103" t="str">
        <f t="array" ref="A68">IFERROR(INDEX('Annex 2 EHV charges'!$A$11:$A$136, MATCH(0, IF(ISBLANK('Annex 2 EHV charges'!$A$11:$A$136),1, COUNTIF(A$4:$A67, 'Annex 2 EHV charges'!$A$11:$A$136)), 0)),"")</f>
        <v/>
      </c>
      <c r="B68" s="103" t="str">
        <f>IF($A68="","",VLOOKUP($A68,'Annex 2 EHV charges'!$A:$O,2,0))</f>
        <v/>
      </c>
      <c r="C68" s="104" t="str">
        <f>IF($A68="","",VLOOKUP($A68,'Annex 2 EHV charges'!$A:$O,3,0))</f>
        <v/>
      </c>
      <c r="D68" s="103" t="str">
        <f>IF($A68="","",VLOOKUP($A68,'Annex 2 EHV charges'!$A:$O,7,0))</f>
        <v/>
      </c>
      <c r="E68" s="108" t="str">
        <f>IFERROR(IF(VLOOKUP($A68,'Annex 2 EHV charges'!$A:$P,9,FALSE)=0,"",VLOOKUP($A68,'Annex 2 EHV charges'!$A:$P,9,FALSE)),"")</f>
        <v/>
      </c>
      <c r="F68" s="109" t="str">
        <f>IFERROR(IF(VLOOKUP($A68,'Annex 2 EHV charges'!$A:$P,10,FALSE)=0,"",VLOOKUP($A68,'Annex 2 EHV charges'!$A:$P,10,FALSE)),"")</f>
        <v/>
      </c>
      <c r="G68" s="110" t="str">
        <f>IFERROR(IF(VLOOKUP($A68,'Annex 2 EHV charges'!$A:$P,11,FALSE)=0,"",VLOOKUP($A68,'Annex 2 EHV charges'!$A:$P,11,FALSE)),"")</f>
        <v/>
      </c>
      <c r="H68" s="110" t="str">
        <f>IFERROR(IF(VLOOKUP($A68,'Annex 2 EHV charges'!$A:$P,12,FALSE)=0,"",VLOOKUP($A68,'Annex 2 EHV charges'!$A:$P,12,FALSE)),"")</f>
        <v/>
      </c>
    </row>
    <row r="69" spans="1:8" ht="12.75" customHeight="1" x14ac:dyDescent="0.2">
      <c r="A69" s="103" t="str">
        <f t="array" ref="A69">IFERROR(INDEX('Annex 2 EHV charges'!$A$11:$A$136, MATCH(0, IF(ISBLANK('Annex 2 EHV charges'!$A$11:$A$136),1, COUNTIF(A$4:$A68, 'Annex 2 EHV charges'!$A$11:$A$136)), 0)),"")</f>
        <v/>
      </c>
      <c r="B69" s="103" t="str">
        <f>IF($A69="","",VLOOKUP($A69,'Annex 2 EHV charges'!$A:$O,2,0))</f>
        <v/>
      </c>
      <c r="C69" s="104" t="str">
        <f>IF($A69="","",VLOOKUP($A69,'Annex 2 EHV charges'!$A:$O,3,0))</f>
        <v/>
      </c>
      <c r="D69" s="103" t="str">
        <f>IF($A69="","",VLOOKUP($A69,'Annex 2 EHV charges'!$A:$O,7,0))</f>
        <v/>
      </c>
      <c r="E69" s="108" t="str">
        <f>IFERROR(IF(VLOOKUP($A69,'Annex 2 EHV charges'!$A:$P,9,FALSE)=0,"",VLOOKUP($A69,'Annex 2 EHV charges'!$A:$P,9,FALSE)),"")</f>
        <v/>
      </c>
      <c r="F69" s="109" t="str">
        <f>IFERROR(IF(VLOOKUP($A69,'Annex 2 EHV charges'!$A:$P,10,FALSE)=0,"",VLOOKUP($A69,'Annex 2 EHV charges'!$A:$P,10,FALSE)),"")</f>
        <v/>
      </c>
      <c r="G69" s="110" t="str">
        <f>IFERROR(IF(VLOOKUP($A69,'Annex 2 EHV charges'!$A:$P,11,FALSE)=0,"",VLOOKUP($A69,'Annex 2 EHV charges'!$A:$P,11,FALSE)),"")</f>
        <v/>
      </c>
      <c r="H69" s="110" t="str">
        <f>IFERROR(IF(VLOOKUP($A69,'Annex 2 EHV charges'!$A:$P,12,FALSE)=0,"",VLOOKUP($A69,'Annex 2 EHV charges'!$A:$P,12,FALSE)),"")</f>
        <v/>
      </c>
    </row>
    <row r="70" spans="1:8" ht="12.75" customHeight="1" x14ac:dyDescent="0.2">
      <c r="A70" s="103" t="str">
        <f t="array" ref="A70">IFERROR(INDEX('Annex 2 EHV charges'!$A$11:$A$136, MATCH(0, IF(ISBLANK('Annex 2 EHV charges'!$A$11:$A$136),1, COUNTIF(A$4:$A69, 'Annex 2 EHV charges'!$A$11:$A$136)), 0)),"")</f>
        <v/>
      </c>
      <c r="B70" s="103" t="str">
        <f>IF($A70="","",VLOOKUP($A70,'Annex 2 EHV charges'!$A:$O,2,0))</f>
        <v/>
      </c>
      <c r="C70" s="104" t="str">
        <f>IF($A70="","",VLOOKUP($A70,'Annex 2 EHV charges'!$A:$O,3,0))</f>
        <v/>
      </c>
      <c r="D70" s="103" t="str">
        <f>IF($A70="","",VLOOKUP($A70,'Annex 2 EHV charges'!$A:$O,7,0))</f>
        <v/>
      </c>
      <c r="E70" s="108" t="str">
        <f>IFERROR(IF(VLOOKUP($A70,'Annex 2 EHV charges'!$A:$P,9,FALSE)=0,"",VLOOKUP($A70,'Annex 2 EHV charges'!$A:$P,9,FALSE)),"")</f>
        <v/>
      </c>
      <c r="F70" s="109" t="str">
        <f>IFERROR(IF(VLOOKUP($A70,'Annex 2 EHV charges'!$A:$P,10,FALSE)=0,"",VLOOKUP($A70,'Annex 2 EHV charges'!$A:$P,10,FALSE)),"")</f>
        <v/>
      </c>
      <c r="G70" s="110" t="str">
        <f>IFERROR(IF(VLOOKUP($A70,'Annex 2 EHV charges'!$A:$P,11,FALSE)=0,"",VLOOKUP($A70,'Annex 2 EHV charges'!$A:$P,11,FALSE)),"")</f>
        <v/>
      </c>
      <c r="H70" s="110" t="str">
        <f>IFERROR(IF(VLOOKUP($A70,'Annex 2 EHV charges'!$A:$P,12,FALSE)=0,"",VLOOKUP($A70,'Annex 2 EHV charges'!$A:$P,12,FALSE)),"")</f>
        <v/>
      </c>
    </row>
    <row r="71" spans="1:8" ht="12.75" customHeight="1" x14ac:dyDescent="0.2">
      <c r="A71" s="103" t="str">
        <f t="array" ref="A71">IFERROR(INDEX('Annex 2 EHV charges'!$A$11:$A$136, MATCH(0, IF(ISBLANK('Annex 2 EHV charges'!$A$11:$A$136),1, COUNTIF(A$4:$A70, 'Annex 2 EHV charges'!$A$11:$A$136)), 0)),"")</f>
        <v/>
      </c>
      <c r="B71" s="103" t="str">
        <f>IF($A71="","",VLOOKUP($A71,'Annex 2 EHV charges'!$A:$O,2,0))</f>
        <v/>
      </c>
      <c r="C71" s="104" t="str">
        <f>IF($A71="","",VLOOKUP($A71,'Annex 2 EHV charges'!$A:$O,3,0))</f>
        <v/>
      </c>
      <c r="D71" s="103" t="str">
        <f>IF($A71="","",VLOOKUP($A71,'Annex 2 EHV charges'!$A:$O,7,0))</f>
        <v/>
      </c>
      <c r="E71" s="108" t="str">
        <f>IFERROR(IF(VLOOKUP($A71,'Annex 2 EHV charges'!$A:$P,9,FALSE)=0,"",VLOOKUP($A71,'Annex 2 EHV charges'!$A:$P,9,FALSE)),"")</f>
        <v/>
      </c>
      <c r="F71" s="109" t="str">
        <f>IFERROR(IF(VLOOKUP($A71,'Annex 2 EHV charges'!$A:$P,10,FALSE)=0,"",VLOOKUP($A71,'Annex 2 EHV charges'!$A:$P,10,FALSE)),"")</f>
        <v/>
      </c>
      <c r="G71" s="110" t="str">
        <f>IFERROR(IF(VLOOKUP($A71,'Annex 2 EHV charges'!$A:$P,11,FALSE)=0,"",VLOOKUP($A71,'Annex 2 EHV charges'!$A:$P,11,FALSE)),"")</f>
        <v/>
      </c>
      <c r="H71" s="110" t="str">
        <f>IFERROR(IF(VLOOKUP($A71,'Annex 2 EHV charges'!$A:$P,12,FALSE)=0,"",VLOOKUP($A71,'Annex 2 EHV charges'!$A:$P,12,FALSE)),"")</f>
        <v/>
      </c>
    </row>
    <row r="72" spans="1:8" ht="12.75" customHeight="1" x14ac:dyDescent="0.2">
      <c r="A72" s="103" t="str">
        <f t="array" ref="A72">IFERROR(INDEX('Annex 2 EHV charges'!$A$11:$A$136, MATCH(0, IF(ISBLANK('Annex 2 EHV charges'!$A$11:$A$136),1, COUNTIF(A$4:$A71, 'Annex 2 EHV charges'!$A$11:$A$136)), 0)),"")</f>
        <v/>
      </c>
      <c r="B72" s="103" t="str">
        <f>IF($A72="","",VLOOKUP($A72,'Annex 2 EHV charges'!$A:$O,2,0))</f>
        <v/>
      </c>
      <c r="C72" s="104" t="str">
        <f>IF($A72="","",VLOOKUP($A72,'Annex 2 EHV charges'!$A:$O,3,0))</f>
        <v/>
      </c>
      <c r="D72" s="103" t="str">
        <f>IF($A72="","",VLOOKUP($A72,'Annex 2 EHV charges'!$A:$O,7,0))</f>
        <v/>
      </c>
      <c r="E72" s="108" t="str">
        <f>IFERROR(IF(VLOOKUP($A72,'Annex 2 EHV charges'!$A:$P,9,FALSE)=0,"",VLOOKUP($A72,'Annex 2 EHV charges'!$A:$P,9,FALSE)),"")</f>
        <v/>
      </c>
      <c r="F72" s="109" t="str">
        <f>IFERROR(IF(VLOOKUP($A72,'Annex 2 EHV charges'!$A:$P,10,FALSE)=0,"",VLOOKUP($A72,'Annex 2 EHV charges'!$A:$P,10,FALSE)),"")</f>
        <v/>
      </c>
      <c r="G72" s="110" t="str">
        <f>IFERROR(IF(VLOOKUP($A72,'Annex 2 EHV charges'!$A:$P,11,FALSE)=0,"",VLOOKUP($A72,'Annex 2 EHV charges'!$A:$P,11,FALSE)),"")</f>
        <v/>
      </c>
      <c r="H72" s="110" t="str">
        <f>IFERROR(IF(VLOOKUP($A72,'Annex 2 EHV charges'!$A:$P,12,FALSE)=0,"",VLOOKUP($A72,'Annex 2 EHV charges'!$A:$P,12,FALSE)),"")</f>
        <v/>
      </c>
    </row>
    <row r="73" spans="1:8" ht="12.75" customHeight="1" x14ac:dyDescent="0.2">
      <c r="A73" s="103" t="str">
        <f t="array" ref="A73">IFERROR(INDEX('Annex 2 EHV charges'!$A$11:$A$136, MATCH(0, IF(ISBLANK('Annex 2 EHV charges'!$A$11:$A$136),1, COUNTIF(A$4:$A72, 'Annex 2 EHV charges'!$A$11:$A$136)), 0)),"")</f>
        <v/>
      </c>
      <c r="B73" s="103" t="str">
        <f>IF($A73="","",VLOOKUP($A73,'Annex 2 EHV charges'!$A:$O,2,0))</f>
        <v/>
      </c>
      <c r="C73" s="104" t="str">
        <f>IF($A73="","",VLOOKUP($A73,'Annex 2 EHV charges'!$A:$O,3,0))</f>
        <v/>
      </c>
      <c r="D73" s="103" t="str">
        <f>IF($A73="","",VLOOKUP($A73,'Annex 2 EHV charges'!$A:$O,7,0))</f>
        <v/>
      </c>
      <c r="E73" s="108" t="str">
        <f>IFERROR(IF(VLOOKUP($A73,'Annex 2 EHV charges'!$A:$P,9,FALSE)=0,"",VLOOKUP($A73,'Annex 2 EHV charges'!$A:$P,9,FALSE)),"")</f>
        <v/>
      </c>
      <c r="F73" s="109" t="str">
        <f>IFERROR(IF(VLOOKUP($A73,'Annex 2 EHV charges'!$A:$P,10,FALSE)=0,"",VLOOKUP($A73,'Annex 2 EHV charges'!$A:$P,10,FALSE)),"")</f>
        <v/>
      </c>
      <c r="G73" s="110" t="str">
        <f>IFERROR(IF(VLOOKUP($A73,'Annex 2 EHV charges'!$A:$P,11,FALSE)=0,"",VLOOKUP($A73,'Annex 2 EHV charges'!$A:$P,11,FALSE)),"")</f>
        <v/>
      </c>
      <c r="H73" s="110" t="str">
        <f>IFERROR(IF(VLOOKUP($A73,'Annex 2 EHV charges'!$A:$P,12,FALSE)=0,"",VLOOKUP($A73,'Annex 2 EHV charges'!$A:$P,12,FALSE)),"")</f>
        <v/>
      </c>
    </row>
    <row r="74" spans="1:8" ht="12.75" customHeight="1" x14ac:dyDescent="0.2">
      <c r="A74" s="103" t="str">
        <f t="array" ref="A74">IFERROR(INDEX('Annex 2 EHV charges'!$A$11:$A$136, MATCH(0, IF(ISBLANK('Annex 2 EHV charges'!$A$11:$A$136),1, COUNTIF(A$4:$A73, 'Annex 2 EHV charges'!$A$11:$A$136)), 0)),"")</f>
        <v/>
      </c>
      <c r="B74" s="103" t="str">
        <f>IF($A74="","",VLOOKUP($A74,'Annex 2 EHV charges'!$A:$O,2,0))</f>
        <v/>
      </c>
      <c r="C74" s="104" t="str">
        <f>IF($A74="","",VLOOKUP($A74,'Annex 2 EHV charges'!$A:$O,3,0))</f>
        <v/>
      </c>
      <c r="D74" s="103" t="str">
        <f>IF($A74="","",VLOOKUP($A74,'Annex 2 EHV charges'!$A:$O,7,0))</f>
        <v/>
      </c>
      <c r="E74" s="108" t="str">
        <f>IFERROR(IF(VLOOKUP($A74,'Annex 2 EHV charges'!$A:$P,9,FALSE)=0,"",VLOOKUP($A74,'Annex 2 EHV charges'!$A:$P,9,FALSE)),"")</f>
        <v/>
      </c>
      <c r="F74" s="109" t="str">
        <f>IFERROR(IF(VLOOKUP($A74,'Annex 2 EHV charges'!$A:$P,10,FALSE)=0,"",VLOOKUP($A74,'Annex 2 EHV charges'!$A:$P,10,FALSE)),"")</f>
        <v/>
      </c>
      <c r="G74" s="110" t="str">
        <f>IFERROR(IF(VLOOKUP($A74,'Annex 2 EHV charges'!$A:$P,11,FALSE)=0,"",VLOOKUP($A74,'Annex 2 EHV charges'!$A:$P,11,FALSE)),"")</f>
        <v/>
      </c>
      <c r="H74" s="110" t="str">
        <f>IFERROR(IF(VLOOKUP($A74,'Annex 2 EHV charges'!$A:$P,12,FALSE)=0,"",VLOOKUP($A74,'Annex 2 EHV charges'!$A:$P,12,FALSE)),"")</f>
        <v/>
      </c>
    </row>
    <row r="75" spans="1:8" ht="12.75" customHeight="1" x14ac:dyDescent="0.2">
      <c r="A75" s="103" t="str">
        <f t="array" ref="A75">IFERROR(INDEX('Annex 2 EHV charges'!$A$11:$A$136, MATCH(0, IF(ISBLANK('Annex 2 EHV charges'!$A$11:$A$136),1, COUNTIF(A$4:$A74, 'Annex 2 EHV charges'!$A$11:$A$136)), 0)),"")</f>
        <v/>
      </c>
      <c r="B75" s="103" t="str">
        <f>IF($A75="","",VLOOKUP($A75,'Annex 2 EHV charges'!$A:$O,2,0))</f>
        <v/>
      </c>
      <c r="C75" s="104" t="str">
        <f>IF($A75="","",VLOOKUP($A75,'Annex 2 EHV charges'!$A:$O,3,0))</f>
        <v/>
      </c>
      <c r="D75" s="103" t="str">
        <f>IF($A75="","",VLOOKUP($A75,'Annex 2 EHV charges'!$A:$O,7,0))</f>
        <v/>
      </c>
      <c r="E75" s="108" t="str">
        <f>IFERROR(IF(VLOOKUP($A75,'Annex 2 EHV charges'!$A:$P,9,FALSE)=0,"",VLOOKUP($A75,'Annex 2 EHV charges'!$A:$P,9,FALSE)),"")</f>
        <v/>
      </c>
      <c r="F75" s="109" t="str">
        <f>IFERROR(IF(VLOOKUP($A75,'Annex 2 EHV charges'!$A:$P,10,FALSE)=0,"",VLOOKUP($A75,'Annex 2 EHV charges'!$A:$P,10,FALSE)),"")</f>
        <v/>
      </c>
      <c r="G75" s="110" t="str">
        <f>IFERROR(IF(VLOOKUP($A75,'Annex 2 EHV charges'!$A:$P,11,FALSE)=0,"",VLOOKUP($A75,'Annex 2 EHV charges'!$A:$P,11,FALSE)),"")</f>
        <v/>
      </c>
      <c r="H75" s="110" t="str">
        <f>IFERROR(IF(VLOOKUP($A75,'Annex 2 EHV charges'!$A:$P,12,FALSE)=0,"",VLOOKUP($A75,'Annex 2 EHV charges'!$A:$P,12,FALSE)),"")</f>
        <v/>
      </c>
    </row>
    <row r="76" spans="1:8" ht="12.75" customHeight="1" x14ac:dyDescent="0.2">
      <c r="A76" s="103" t="str">
        <f t="array" ref="A76">IFERROR(INDEX('Annex 2 EHV charges'!$A$11:$A$136, MATCH(0, IF(ISBLANK('Annex 2 EHV charges'!$A$11:$A$136),1, COUNTIF(A$4:$A75, 'Annex 2 EHV charges'!$A$11:$A$136)), 0)),"")</f>
        <v/>
      </c>
      <c r="B76" s="103" t="str">
        <f>IF($A76="","",VLOOKUP($A76,'Annex 2 EHV charges'!$A:$O,2,0))</f>
        <v/>
      </c>
      <c r="C76" s="104" t="str">
        <f>IF($A76="","",VLOOKUP($A76,'Annex 2 EHV charges'!$A:$O,3,0))</f>
        <v/>
      </c>
      <c r="D76" s="103" t="str">
        <f>IF($A76="","",VLOOKUP($A76,'Annex 2 EHV charges'!$A:$O,7,0))</f>
        <v/>
      </c>
      <c r="E76" s="108" t="str">
        <f>IFERROR(IF(VLOOKUP($A76,'Annex 2 EHV charges'!$A:$P,9,FALSE)=0,"",VLOOKUP($A76,'Annex 2 EHV charges'!$A:$P,9,FALSE)),"")</f>
        <v/>
      </c>
      <c r="F76" s="109" t="str">
        <f>IFERROR(IF(VLOOKUP($A76,'Annex 2 EHV charges'!$A:$P,10,FALSE)=0,"",VLOOKUP($A76,'Annex 2 EHV charges'!$A:$P,10,FALSE)),"")</f>
        <v/>
      </c>
      <c r="G76" s="110" t="str">
        <f>IFERROR(IF(VLOOKUP($A76,'Annex 2 EHV charges'!$A:$P,11,FALSE)=0,"",VLOOKUP($A76,'Annex 2 EHV charges'!$A:$P,11,FALSE)),"")</f>
        <v/>
      </c>
      <c r="H76" s="110" t="str">
        <f>IFERROR(IF(VLOOKUP($A76,'Annex 2 EHV charges'!$A:$P,12,FALSE)=0,"",VLOOKUP($A76,'Annex 2 EHV charges'!$A:$P,12,FALSE)),"")</f>
        <v/>
      </c>
    </row>
    <row r="77" spans="1:8" ht="12.75" customHeight="1" x14ac:dyDescent="0.2">
      <c r="A77" s="103" t="str">
        <f t="array" ref="A77">IFERROR(INDEX('Annex 2 EHV charges'!$A$11:$A$136, MATCH(0, IF(ISBLANK('Annex 2 EHV charges'!$A$11:$A$136),1, COUNTIF(A$4:$A76, 'Annex 2 EHV charges'!$A$11:$A$136)), 0)),"")</f>
        <v/>
      </c>
      <c r="B77" s="103" t="str">
        <f>IF($A77="","",VLOOKUP($A77,'Annex 2 EHV charges'!$A:$O,2,0))</f>
        <v/>
      </c>
      <c r="C77" s="104" t="str">
        <f>IF($A77="","",VLOOKUP($A77,'Annex 2 EHV charges'!$A:$O,3,0))</f>
        <v/>
      </c>
      <c r="D77" s="103" t="str">
        <f>IF($A77="","",VLOOKUP($A77,'Annex 2 EHV charges'!$A:$O,7,0))</f>
        <v/>
      </c>
      <c r="E77" s="108" t="str">
        <f>IFERROR(IF(VLOOKUP($A77,'Annex 2 EHV charges'!$A:$P,9,FALSE)=0,"",VLOOKUP($A77,'Annex 2 EHV charges'!$A:$P,9,FALSE)),"")</f>
        <v/>
      </c>
      <c r="F77" s="109" t="str">
        <f>IFERROR(IF(VLOOKUP($A77,'Annex 2 EHV charges'!$A:$P,10,FALSE)=0,"",VLOOKUP($A77,'Annex 2 EHV charges'!$A:$P,10,FALSE)),"")</f>
        <v/>
      </c>
      <c r="G77" s="110" t="str">
        <f>IFERROR(IF(VLOOKUP($A77,'Annex 2 EHV charges'!$A:$P,11,FALSE)=0,"",VLOOKUP($A77,'Annex 2 EHV charges'!$A:$P,11,FALSE)),"")</f>
        <v/>
      </c>
      <c r="H77" s="110" t="str">
        <f>IFERROR(IF(VLOOKUP($A77,'Annex 2 EHV charges'!$A:$P,12,FALSE)=0,"",VLOOKUP($A77,'Annex 2 EHV charges'!$A:$P,12,FALSE)),"")</f>
        <v/>
      </c>
    </row>
    <row r="78" spans="1:8" ht="12.75" customHeight="1" x14ac:dyDescent="0.2">
      <c r="A78" s="103" t="str">
        <f t="array" ref="A78">IFERROR(INDEX('Annex 2 EHV charges'!$A$11:$A$136, MATCH(0, IF(ISBLANK('Annex 2 EHV charges'!$A$11:$A$136),1, COUNTIF(A$4:$A77, 'Annex 2 EHV charges'!$A$11:$A$136)), 0)),"")</f>
        <v/>
      </c>
      <c r="B78" s="103" t="str">
        <f>IF($A78="","",VLOOKUP($A78,'Annex 2 EHV charges'!$A:$O,2,0))</f>
        <v/>
      </c>
      <c r="C78" s="104" t="str">
        <f>IF($A78="","",VLOOKUP($A78,'Annex 2 EHV charges'!$A:$O,3,0))</f>
        <v/>
      </c>
      <c r="D78" s="103" t="str">
        <f>IF($A78="","",VLOOKUP($A78,'Annex 2 EHV charges'!$A:$O,7,0))</f>
        <v/>
      </c>
      <c r="E78" s="108" t="str">
        <f>IFERROR(IF(VLOOKUP($A78,'Annex 2 EHV charges'!$A:$P,9,FALSE)=0,"",VLOOKUP($A78,'Annex 2 EHV charges'!$A:$P,9,FALSE)),"")</f>
        <v/>
      </c>
      <c r="F78" s="109" t="str">
        <f>IFERROR(IF(VLOOKUP($A78,'Annex 2 EHV charges'!$A:$P,10,FALSE)=0,"",VLOOKUP($A78,'Annex 2 EHV charges'!$A:$P,10,FALSE)),"")</f>
        <v/>
      </c>
      <c r="G78" s="110" t="str">
        <f>IFERROR(IF(VLOOKUP($A78,'Annex 2 EHV charges'!$A:$P,11,FALSE)=0,"",VLOOKUP($A78,'Annex 2 EHV charges'!$A:$P,11,FALSE)),"")</f>
        <v/>
      </c>
      <c r="H78" s="110" t="str">
        <f>IFERROR(IF(VLOOKUP($A78,'Annex 2 EHV charges'!$A:$P,12,FALSE)=0,"",VLOOKUP($A78,'Annex 2 EHV charges'!$A:$P,12,FALSE)),"")</f>
        <v/>
      </c>
    </row>
    <row r="79" spans="1:8" ht="12.75" customHeight="1" x14ac:dyDescent="0.2">
      <c r="A79" s="103" t="str">
        <f t="array" ref="A79">IFERROR(INDEX('Annex 2 EHV charges'!$A$11:$A$136, MATCH(0, IF(ISBLANK('Annex 2 EHV charges'!$A$11:$A$136),1, COUNTIF(A$4:$A78, 'Annex 2 EHV charges'!$A$11:$A$136)), 0)),"")</f>
        <v/>
      </c>
      <c r="B79" s="103" t="str">
        <f>IF($A79="","",VLOOKUP($A79,'Annex 2 EHV charges'!$A:$O,2,0))</f>
        <v/>
      </c>
      <c r="C79" s="104" t="str">
        <f>IF($A79="","",VLOOKUP($A79,'Annex 2 EHV charges'!$A:$O,3,0))</f>
        <v/>
      </c>
      <c r="D79" s="103" t="str">
        <f>IF($A79="","",VLOOKUP($A79,'Annex 2 EHV charges'!$A:$O,7,0))</f>
        <v/>
      </c>
      <c r="E79" s="108" t="str">
        <f>IFERROR(IF(VLOOKUP($A79,'Annex 2 EHV charges'!$A:$P,9,FALSE)=0,"",VLOOKUP($A79,'Annex 2 EHV charges'!$A:$P,9,FALSE)),"")</f>
        <v/>
      </c>
      <c r="F79" s="109" t="str">
        <f>IFERROR(IF(VLOOKUP($A79,'Annex 2 EHV charges'!$A:$P,10,FALSE)=0,"",VLOOKUP($A79,'Annex 2 EHV charges'!$A:$P,10,FALSE)),"")</f>
        <v/>
      </c>
      <c r="G79" s="110" t="str">
        <f>IFERROR(IF(VLOOKUP($A79,'Annex 2 EHV charges'!$A:$P,11,FALSE)=0,"",VLOOKUP($A79,'Annex 2 EHV charges'!$A:$P,11,FALSE)),"")</f>
        <v/>
      </c>
      <c r="H79" s="110" t="str">
        <f>IFERROR(IF(VLOOKUP($A79,'Annex 2 EHV charges'!$A:$P,12,FALSE)=0,"",VLOOKUP($A79,'Annex 2 EHV charges'!$A:$P,12,FALSE)),"")</f>
        <v/>
      </c>
    </row>
    <row r="80" spans="1:8" ht="12.75" customHeight="1" x14ac:dyDescent="0.2">
      <c r="A80" s="103" t="str">
        <f t="array" ref="A80">IFERROR(INDEX('Annex 2 EHV charges'!$A$11:$A$136, MATCH(0, IF(ISBLANK('Annex 2 EHV charges'!$A$11:$A$136),1, COUNTIF(A$4:$A79, 'Annex 2 EHV charges'!$A$11:$A$136)), 0)),"")</f>
        <v/>
      </c>
      <c r="B80" s="103" t="str">
        <f>IF($A80="","",VLOOKUP($A80,'Annex 2 EHV charges'!$A:$O,2,0))</f>
        <v/>
      </c>
      <c r="C80" s="104" t="str">
        <f>IF($A80="","",VLOOKUP($A80,'Annex 2 EHV charges'!$A:$O,3,0))</f>
        <v/>
      </c>
      <c r="D80" s="103" t="str">
        <f>IF($A80="","",VLOOKUP($A80,'Annex 2 EHV charges'!$A:$O,7,0))</f>
        <v/>
      </c>
      <c r="E80" s="108" t="str">
        <f>IFERROR(IF(VLOOKUP($A80,'Annex 2 EHV charges'!$A:$P,9,FALSE)=0,"",VLOOKUP($A80,'Annex 2 EHV charges'!$A:$P,9,FALSE)),"")</f>
        <v/>
      </c>
      <c r="F80" s="109" t="str">
        <f>IFERROR(IF(VLOOKUP($A80,'Annex 2 EHV charges'!$A:$P,10,FALSE)=0,"",VLOOKUP($A80,'Annex 2 EHV charges'!$A:$P,10,FALSE)),"")</f>
        <v/>
      </c>
      <c r="G80" s="110" t="str">
        <f>IFERROR(IF(VLOOKUP($A80,'Annex 2 EHV charges'!$A:$P,11,FALSE)=0,"",VLOOKUP($A80,'Annex 2 EHV charges'!$A:$P,11,FALSE)),"")</f>
        <v/>
      </c>
      <c r="H80" s="110" t="str">
        <f>IFERROR(IF(VLOOKUP($A80,'Annex 2 EHV charges'!$A:$P,12,FALSE)=0,"",VLOOKUP($A80,'Annex 2 EHV charges'!$A:$P,12,FALSE)),"")</f>
        <v/>
      </c>
    </row>
    <row r="81" spans="1:8" ht="12.75" customHeight="1" x14ac:dyDescent="0.2">
      <c r="A81" s="103" t="str">
        <f t="array" ref="A81">IFERROR(INDEX('Annex 2 EHV charges'!$A$11:$A$136, MATCH(0, IF(ISBLANK('Annex 2 EHV charges'!$A$11:$A$136),1, COUNTIF(A$4:$A80, 'Annex 2 EHV charges'!$A$11:$A$136)), 0)),"")</f>
        <v/>
      </c>
      <c r="B81" s="103" t="str">
        <f>IF($A81="","",VLOOKUP($A81,'Annex 2 EHV charges'!$A:$O,2,0))</f>
        <v/>
      </c>
      <c r="C81" s="104" t="str">
        <f>IF($A81="","",VLOOKUP($A81,'Annex 2 EHV charges'!$A:$O,3,0))</f>
        <v/>
      </c>
      <c r="D81" s="103" t="str">
        <f>IF($A81="","",VLOOKUP($A81,'Annex 2 EHV charges'!$A:$O,7,0))</f>
        <v/>
      </c>
      <c r="E81" s="108" t="str">
        <f>IFERROR(IF(VLOOKUP($A81,'Annex 2 EHV charges'!$A:$P,9,FALSE)=0,"",VLOOKUP($A81,'Annex 2 EHV charges'!$A:$P,9,FALSE)),"")</f>
        <v/>
      </c>
      <c r="F81" s="109" t="str">
        <f>IFERROR(IF(VLOOKUP($A81,'Annex 2 EHV charges'!$A:$P,10,FALSE)=0,"",VLOOKUP($A81,'Annex 2 EHV charges'!$A:$P,10,FALSE)),"")</f>
        <v/>
      </c>
      <c r="G81" s="110" t="str">
        <f>IFERROR(IF(VLOOKUP($A81,'Annex 2 EHV charges'!$A:$P,11,FALSE)=0,"",VLOOKUP($A81,'Annex 2 EHV charges'!$A:$P,11,FALSE)),"")</f>
        <v/>
      </c>
      <c r="H81" s="110" t="str">
        <f>IFERROR(IF(VLOOKUP($A81,'Annex 2 EHV charges'!$A:$P,12,FALSE)=0,"",VLOOKUP($A81,'Annex 2 EHV charges'!$A:$P,12,FALSE)),"")</f>
        <v/>
      </c>
    </row>
    <row r="82" spans="1:8" ht="12.75" customHeight="1" x14ac:dyDescent="0.2">
      <c r="A82" s="103" t="str">
        <f t="array" ref="A82">IFERROR(INDEX('Annex 2 EHV charges'!$A$11:$A$136, MATCH(0, IF(ISBLANK('Annex 2 EHV charges'!$A$11:$A$136),1, COUNTIF(A$4:$A81, 'Annex 2 EHV charges'!$A$11:$A$136)), 0)),"")</f>
        <v/>
      </c>
      <c r="B82" s="103" t="str">
        <f>IF($A82="","",VLOOKUP($A82,'Annex 2 EHV charges'!$A:$O,2,0))</f>
        <v/>
      </c>
      <c r="C82" s="104" t="str">
        <f>IF($A82="","",VLOOKUP($A82,'Annex 2 EHV charges'!$A:$O,3,0))</f>
        <v/>
      </c>
      <c r="D82" s="103" t="str">
        <f>IF($A82="","",VLOOKUP($A82,'Annex 2 EHV charges'!$A:$O,7,0))</f>
        <v/>
      </c>
      <c r="E82" s="108" t="str">
        <f>IFERROR(IF(VLOOKUP($A82,'Annex 2 EHV charges'!$A:$P,9,FALSE)=0,"",VLOOKUP($A82,'Annex 2 EHV charges'!$A:$P,9,FALSE)),"")</f>
        <v/>
      </c>
      <c r="F82" s="109" t="str">
        <f>IFERROR(IF(VLOOKUP($A82,'Annex 2 EHV charges'!$A:$P,10,FALSE)=0,"",VLOOKUP($A82,'Annex 2 EHV charges'!$A:$P,10,FALSE)),"")</f>
        <v/>
      </c>
      <c r="G82" s="110" t="str">
        <f>IFERROR(IF(VLOOKUP($A82,'Annex 2 EHV charges'!$A:$P,11,FALSE)=0,"",VLOOKUP($A82,'Annex 2 EHV charges'!$A:$P,11,FALSE)),"")</f>
        <v/>
      </c>
      <c r="H82" s="110" t="str">
        <f>IFERROR(IF(VLOOKUP($A82,'Annex 2 EHV charges'!$A:$P,12,FALSE)=0,"",VLOOKUP($A82,'Annex 2 EHV charges'!$A:$P,12,FALSE)),"")</f>
        <v/>
      </c>
    </row>
    <row r="83" spans="1:8" ht="12.75" customHeight="1" x14ac:dyDescent="0.2">
      <c r="A83" s="103" t="str">
        <f t="array" ref="A83">IFERROR(INDEX('Annex 2 EHV charges'!$A$11:$A$136, MATCH(0, IF(ISBLANK('Annex 2 EHV charges'!$A$11:$A$136),1, COUNTIF(A$4:$A82, 'Annex 2 EHV charges'!$A$11:$A$136)), 0)),"")</f>
        <v/>
      </c>
      <c r="B83" s="103" t="str">
        <f>IF($A83="","",VLOOKUP($A83,'Annex 2 EHV charges'!$A:$O,2,0))</f>
        <v/>
      </c>
      <c r="C83" s="104" t="str">
        <f>IF($A83="","",VLOOKUP($A83,'Annex 2 EHV charges'!$A:$O,3,0))</f>
        <v/>
      </c>
      <c r="D83" s="103" t="str">
        <f>IF($A83="","",VLOOKUP($A83,'Annex 2 EHV charges'!$A:$O,7,0))</f>
        <v/>
      </c>
      <c r="E83" s="108" t="str">
        <f>IFERROR(IF(VLOOKUP($A83,'Annex 2 EHV charges'!$A:$P,9,FALSE)=0,"",VLOOKUP($A83,'Annex 2 EHV charges'!$A:$P,9,FALSE)),"")</f>
        <v/>
      </c>
      <c r="F83" s="109" t="str">
        <f>IFERROR(IF(VLOOKUP($A83,'Annex 2 EHV charges'!$A:$P,10,FALSE)=0,"",VLOOKUP($A83,'Annex 2 EHV charges'!$A:$P,10,FALSE)),"")</f>
        <v/>
      </c>
      <c r="G83" s="110" t="str">
        <f>IFERROR(IF(VLOOKUP($A83,'Annex 2 EHV charges'!$A:$P,11,FALSE)=0,"",VLOOKUP($A83,'Annex 2 EHV charges'!$A:$P,11,FALSE)),"")</f>
        <v/>
      </c>
      <c r="H83" s="110" t="str">
        <f>IFERROR(IF(VLOOKUP($A83,'Annex 2 EHV charges'!$A:$P,12,FALSE)=0,"",VLOOKUP($A83,'Annex 2 EHV charges'!$A:$P,12,FALSE)),"")</f>
        <v/>
      </c>
    </row>
    <row r="84" spans="1:8" ht="12.75" customHeight="1" x14ac:dyDescent="0.2">
      <c r="A84" s="103" t="str">
        <f t="array" ref="A84">IFERROR(INDEX('Annex 2 EHV charges'!$A$11:$A$136, MATCH(0, IF(ISBLANK('Annex 2 EHV charges'!$A$11:$A$136),1, COUNTIF(A$4:$A83, 'Annex 2 EHV charges'!$A$11:$A$136)), 0)),"")</f>
        <v/>
      </c>
      <c r="B84" s="103" t="str">
        <f>IF($A84="","",VLOOKUP($A84,'Annex 2 EHV charges'!$A:$O,2,0))</f>
        <v/>
      </c>
      <c r="C84" s="104" t="str">
        <f>IF($A84="","",VLOOKUP($A84,'Annex 2 EHV charges'!$A:$O,3,0))</f>
        <v/>
      </c>
      <c r="D84" s="103" t="str">
        <f>IF($A84="","",VLOOKUP($A84,'Annex 2 EHV charges'!$A:$O,7,0))</f>
        <v/>
      </c>
      <c r="E84" s="108" t="str">
        <f>IFERROR(IF(VLOOKUP($A84,'Annex 2 EHV charges'!$A:$P,9,FALSE)=0,"",VLOOKUP($A84,'Annex 2 EHV charges'!$A:$P,9,FALSE)),"")</f>
        <v/>
      </c>
      <c r="F84" s="109" t="str">
        <f>IFERROR(IF(VLOOKUP($A84,'Annex 2 EHV charges'!$A:$P,10,FALSE)=0,"",VLOOKUP($A84,'Annex 2 EHV charges'!$A:$P,10,FALSE)),"")</f>
        <v/>
      </c>
      <c r="G84" s="110" t="str">
        <f>IFERROR(IF(VLOOKUP($A84,'Annex 2 EHV charges'!$A:$P,11,FALSE)=0,"",VLOOKUP($A84,'Annex 2 EHV charges'!$A:$P,11,FALSE)),"")</f>
        <v/>
      </c>
      <c r="H84" s="110" t="str">
        <f>IFERROR(IF(VLOOKUP($A84,'Annex 2 EHV charges'!$A:$P,12,FALSE)=0,"",VLOOKUP($A84,'Annex 2 EHV charges'!$A:$P,12,FALSE)),"")</f>
        <v/>
      </c>
    </row>
    <row r="85" spans="1:8" ht="12.75" customHeight="1" x14ac:dyDescent="0.2">
      <c r="A85" s="103" t="str">
        <f t="array" ref="A85">IFERROR(INDEX('Annex 2 EHV charges'!$A$11:$A$136, MATCH(0, IF(ISBLANK('Annex 2 EHV charges'!$A$11:$A$136),1, COUNTIF(A$4:$A84, 'Annex 2 EHV charges'!$A$11:$A$136)), 0)),"")</f>
        <v/>
      </c>
      <c r="B85" s="103" t="str">
        <f>IF($A85="","",VLOOKUP($A85,'Annex 2 EHV charges'!$A:$O,2,0))</f>
        <v/>
      </c>
      <c r="C85" s="104" t="str">
        <f>IF($A85="","",VLOOKUP($A85,'Annex 2 EHV charges'!$A:$O,3,0))</f>
        <v/>
      </c>
      <c r="D85" s="103" t="str">
        <f>IF($A85="","",VLOOKUP($A85,'Annex 2 EHV charges'!$A:$O,7,0))</f>
        <v/>
      </c>
      <c r="E85" s="108" t="str">
        <f>IFERROR(IF(VLOOKUP($A85,'Annex 2 EHV charges'!$A:$P,9,FALSE)=0,"",VLOOKUP($A85,'Annex 2 EHV charges'!$A:$P,9,FALSE)),"")</f>
        <v/>
      </c>
      <c r="F85" s="109" t="str">
        <f>IFERROR(IF(VLOOKUP($A85,'Annex 2 EHV charges'!$A:$P,10,FALSE)=0,"",VLOOKUP($A85,'Annex 2 EHV charges'!$A:$P,10,FALSE)),"")</f>
        <v/>
      </c>
      <c r="G85" s="110" t="str">
        <f>IFERROR(IF(VLOOKUP($A85,'Annex 2 EHV charges'!$A:$P,11,FALSE)=0,"",VLOOKUP($A85,'Annex 2 EHV charges'!$A:$P,11,FALSE)),"")</f>
        <v/>
      </c>
      <c r="H85" s="110" t="str">
        <f>IFERROR(IF(VLOOKUP($A85,'Annex 2 EHV charges'!$A:$P,12,FALSE)=0,"",VLOOKUP($A85,'Annex 2 EHV charges'!$A:$P,12,FALSE)),"")</f>
        <v/>
      </c>
    </row>
    <row r="86" spans="1:8" ht="12.75" customHeight="1" x14ac:dyDescent="0.2">
      <c r="A86" s="103" t="str">
        <f t="array" ref="A86">IFERROR(INDEX('Annex 2 EHV charges'!$A$11:$A$136, MATCH(0, IF(ISBLANK('Annex 2 EHV charges'!$A$11:$A$136),1, COUNTIF(A$4:$A85, 'Annex 2 EHV charges'!$A$11:$A$136)), 0)),"")</f>
        <v/>
      </c>
      <c r="B86" s="103" t="str">
        <f>IF($A86="","",VLOOKUP($A86,'Annex 2 EHV charges'!$A:$O,2,0))</f>
        <v/>
      </c>
      <c r="C86" s="104" t="str">
        <f>IF($A86="","",VLOOKUP($A86,'Annex 2 EHV charges'!$A:$O,3,0))</f>
        <v/>
      </c>
      <c r="D86" s="103" t="str">
        <f>IF($A86="","",VLOOKUP($A86,'Annex 2 EHV charges'!$A:$O,7,0))</f>
        <v/>
      </c>
      <c r="E86" s="108" t="str">
        <f>IFERROR(IF(VLOOKUP($A86,'Annex 2 EHV charges'!$A:$P,9,FALSE)=0,"",VLOOKUP($A86,'Annex 2 EHV charges'!$A:$P,9,FALSE)),"")</f>
        <v/>
      </c>
      <c r="F86" s="109" t="str">
        <f>IFERROR(IF(VLOOKUP($A86,'Annex 2 EHV charges'!$A:$P,10,FALSE)=0,"",VLOOKUP($A86,'Annex 2 EHV charges'!$A:$P,10,FALSE)),"")</f>
        <v/>
      </c>
      <c r="G86" s="110" t="str">
        <f>IFERROR(IF(VLOOKUP($A86,'Annex 2 EHV charges'!$A:$P,11,FALSE)=0,"",VLOOKUP($A86,'Annex 2 EHV charges'!$A:$P,11,FALSE)),"")</f>
        <v/>
      </c>
      <c r="H86" s="110" t="str">
        <f>IFERROR(IF(VLOOKUP($A86,'Annex 2 EHV charges'!$A:$P,12,FALSE)=0,"",VLOOKUP($A86,'Annex 2 EHV charges'!$A:$P,12,FALSE)),"")</f>
        <v/>
      </c>
    </row>
    <row r="87" spans="1:8" ht="12.75" customHeight="1" x14ac:dyDescent="0.2">
      <c r="A87" s="103" t="str">
        <f t="array" ref="A87">IFERROR(INDEX('Annex 2 EHV charges'!$A$11:$A$136, MATCH(0, IF(ISBLANK('Annex 2 EHV charges'!$A$11:$A$136),1, COUNTIF(A$4:$A86, 'Annex 2 EHV charges'!$A$11:$A$136)), 0)),"")</f>
        <v/>
      </c>
      <c r="B87" s="103" t="str">
        <f>IF($A87="","",VLOOKUP($A87,'Annex 2 EHV charges'!$A:$O,2,0))</f>
        <v/>
      </c>
      <c r="C87" s="104" t="str">
        <f>IF($A87="","",VLOOKUP($A87,'Annex 2 EHV charges'!$A:$O,3,0))</f>
        <v/>
      </c>
      <c r="D87" s="103" t="str">
        <f>IF($A87="","",VLOOKUP($A87,'Annex 2 EHV charges'!$A:$O,7,0))</f>
        <v/>
      </c>
      <c r="E87" s="108" t="str">
        <f>IFERROR(IF(VLOOKUP($A87,'Annex 2 EHV charges'!$A:$P,9,FALSE)=0,"",VLOOKUP($A87,'Annex 2 EHV charges'!$A:$P,9,FALSE)),"")</f>
        <v/>
      </c>
      <c r="F87" s="109" t="str">
        <f>IFERROR(IF(VLOOKUP($A87,'Annex 2 EHV charges'!$A:$P,10,FALSE)=0,"",VLOOKUP($A87,'Annex 2 EHV charges'!$A:$P,10,FALSE)),"")</f>
        <v/>
      </c>
      <c r="G87" s="110" t="str">
        <f>IFERROR(IF(VLOOKUP($A87,'Annex 2 EHV charges'!$A:$P,11,FALSE)=0,"",VLOOKUP($A87,'Annex 2 EHV charges'!$A:$P,11,FALSE)),"")</f>
        <v/>
      </c>
      <c r="H87" s="110" t="str">
        <f>IFERROR(IF(VLOOKUP($A87,'Annex 2 EHV charges'!$A:$P,12,FALSE)=0,"",VLOOKUP($A87,'Annex 2 EHV charges'!$A:$P,12,FALSE)),"")</f>
        <v/>
      </c>
    </row>
    <row r="88" spans="1:8" ht="12.75" customHeight="1" x14ac:dyDescent="0.2">
      <c r="A88" s="103" t="str">
        <f t="array" ref="A88">IFERROR(INDEX('Annex 2 EHV charges'!$A$11:$A$136, MATCH(0, IF(ISBLANK('Annex 2 EHV charges'!$A$11:$A$136),1, COUNTIF(A$4:$A87, 'Annex 2 EHV charges'!$A$11:$A$136)), 0)),"")</f>
        <v/>
      </c>
      <c r="B88" s="103" t="str">
        <f>IF($A88="","",VLOOKUP($A88,'Annex 2 EHV charges'!$A:$O,2,0))</f>
        <v/>
      </c>
      <c r="C88" s="104" t="str">
        <f>IF($A88="","",VLOOKUP($A88,'Annex 2 EHV charges'!$A:$O,3,0))</f>
        <v/>
      </c>
      <c r="D88" s="103" t="str">
        <f>IF($A88="","",VLOOKUP($A88,'Annex 2 EHV charges'!$A:$O,7,0))</f>
        <v/>
      </c>
      <c r="E88" s="108" t="str">
        <f>IFERROR(IF(VLOOKUP($A88,'Annex 2 EHV charges'!$A:$P,9,FALSE)=0,"",VLOOKUP($A88,'Annex 2 EHV charges'!$A:$P,9,FALSE)),"")</f>
        <v/>
      </c>
      <c r="F88" s="109" t="str">
        <f>IFERROR(IF(VLOOKUP($A88,'Annex 2 EHV charges'!$A:$P,10,FALSE)=0,"",VLOOKUP($A88,'Annex 2 EHV charges'!$A:$P,10,FALSE)),"")</f>
        <v/>
      </c>
      <c r="G88" s="110" t="str">
        <f>IFERROR(IF(VLOOKUP($A88,'Annex 2 EHV charges'!$A:$P,11,FALSE)=0,"",VLOOKUP($A88,'Annex 2 EHV charges'!$A:$P,11,FALSE)),"")</f>
        <v/>
      </c>
      <c r="H88" s="110" t="str">
        <f>IFERROR(IF(VLOOKUP($A88,'Annex 2 EHV charges'!$A:$P,12,FALSE)=0,"",VLOOKUP($A88,'Annex 2 EHV charges'!$A:$P,12,FALSE)),"")</f>
        <v/>
      </c>
    </row>
    <row r="89" spans="1:8" ht="12.75" customHeight="1" x14ac:dyDescent="0.2">
      <c r="A89" s="103" t="str">
        <f t="array" ref="A89">IFERROR(INDEX('Annex 2 EHV charges'!$A$11:$A$136, MATCH(0, IF(ISBLANK('Annex 2 EHV charges'!$A$11:$A$136),1, COUNTIF(A$4:$A88, 'Annex 2 EHV charges'!$A$11:$A$136)), 0)),"")</f>
        <v/>
      </c>
      <c r="B89" s="103" t="str">
        <f>IF($A89="","",VLOOKUP($A89,'Annex 2 EHV charges'!$A:$O,2,0))</f>
        <v/>
      </c>
      <c r="C89" s="104" t="str">
        <f>IF($A89="","",VLOOKUP($A89,'Annex 2 EHV charges'!$A:$O,3,0))</f>
        <v/>
      </c>
      <c r="D89" s="103" t="str">
        <f>IF($A89="","",VLOOKUP($A89,'Annex 2 EHV charges'!$A:$O,7,0))</f>
        <v/>
      </c>
      <c r="E89" s="108" t="str">
        <f>IFERROR(IF(VLOOKUP($A89,'Annex 2 EHV charges'!$A:$P,9,FALSE)=0,"",VLOOKUP($A89,'Annex 2 EHV charges'!$A:$P,9,FALSE)),"")</f>
        <v/>
      </c>
      <c r="F89" s="109" t="str">
        <f>IFERROR(IF(VLOOKUP($A89,'Annex 2 EHV charges'!$A:$P,10,FALSE)=0,"",VLOOKUP($A89,'Annex 2 EHV charges'!$A:$P,10,FALSE)),"")</f>
        <v/>
      </c>
      <c r="G89" s="110" t="str">
        <f>IFERROR(IF(VLOOKUP($A89,'Annex 2 EHV charges'!$A:$P,11,FALSE)=0,"",VLOOKUP($A89,'Annex 2 EHV charges'!$A:$P,11,FALSE)),"")</f>
        <v/>
      </c>
      <c r="H89" s="110" t="str">
        <f>IFERROR(IF(VLOOKUP($A89,'Annex 2 EHV charges'!$A:$P,12,FALSE)=0,"",VLOOKUP($A89,'Annex 2 EHV charges'!$A:$P,12,FALSE)),"")</f>
        <v/>
      </c>
    </row>
    <row r="90" spans="1:8" ht="12.75" customHeight="1" x14ac:dyDescent="0.2">
      <c r="A90" s="103" t="str">
        <f t="array" ref="A90">IFERROR(INDEX('Annex 2 EHV charges'!$A$11:$A$136, MATCH(0, IF(ISBLANK('Annex 2 EHV charges'!$A$11:$A$136),1, COUNTIF(A$4:$A89, 'Annex 2 EHV charges'!$A$11:$A$136)), 0)),"")</f>
        <v/>
      </c>
      <c r="B90" s="103" t="str">
        <f>IF($A90="","",VLOOKUP($A90,'Annex 2 EHV charges'!$A:$O,2,0))</f>
        <v/>
      </c>
      <c r="C90" s="104" t="str">
        <f>IF($A90="","",VLOOKUP($A90,'Annex 2 EHV charges'!$A:$O,3,0))</f>
        <v/>
      </c>
      <c r="D90" s="103" t="str">
        <f>IF($A90="","",VLOOKUP($A90,'Annex 2 EHV charges'!$A:$O,7,0))</f>
        <v/>
      </c>
      <c r="E90" s="108" t="str">
        <f>IFERROR(IF(VLOOKUP($A90,'Annex 2 EHV charges'!$A:$P,9,FALSE)=0,"",VLOOKUP($A90,'Annex 2 EHV charges'!$A:$P,9,FALSE)),"")</f>
        <v/>
      </c>
      <c r="F90" s="109" t="str">
        <f>IFERROR(IF(VLOOKUP($A90,'Annex 2 EHV charges'!$A:$P,10,FALSE)=0,"",VLOOKUP($A90,'Annex 2 EHV charges'!$A:$P,10,FALSE)),"")</f>
        <v/>
      </c>
      <c r="G90" s="110" t="str">
        <f>IFERROR(IF(VLOOKUP($A90,'Annex 2 EHV charges'!$A:$P,11,FALSE)=0,"",VLOOKUP($A90,'Annex 2 EHV charges'!$A:$P,11,FALSE)),"")</f>
        <v/>
      </c>
      <c r="H90" s="110" t="str">
        <f>IFERROR(IF(VLOOKUP($A90,'Annex 2 EHV charges'!$A:$P,12,FALSE)=0,"",VLOOKUP($A90,'Annex 2 EHV charges'!$A:$P,12,FALSE)),"")</f>
        <v/>
      </c>
    </row>
    <row r="91" spans="1:8" ht="12.75" customHeight="1" x14ac:dyDescent="0.2">
      <c r="A91" s="103" t="str">
        <f t="array" ref="A91">IFERROR(INDEX('Annex 2 EHV charges'!$A$11:$A$136, MATCH(0, IF(ISBLANK('Annex 2 EHV charges'!$A$11:$A$136),1, COUNTIF(A$4:$A90, 'Annex 2 EHV charges'!$A$11:$A$136)), 0)),"")</f>
        <v/>
      </c>
      <c r="B91" s="103" t="str">
        <f>IF($A91="","",VLOOKUP($A91,'Annex 2 EHV charges'!$A:$O,2,0))</f>
        <v/>
      </c>
      <c r="C91" s="104" t="str">
        <f>IF($A91="","",VLOOKUP($A91,'Annex 2 EHV charges'!$A:$O,3,0))</f>
        <v/>
      </c>
      <c r="D91" s="103" t="str">
        <f>IF($A91="","",VLOOKUP($A91,'Annex 2 EHV charges'!$A:$O,7,0))</f>
        <v/>
      </c>
      <c r="E91" s="108" t="str">
        <f>IFERROR(IF(VLOOKUP($A91,'Annex 2 EHV charges'!$A:$P,9,FALSE)=0,"",VLOOKUP($A91,'Annex 2 EHV charges'!$A:$P,9,FALSE)),"")</f>
        <v/>
      </c>
      <c r="F91" s="109" t="str">
        <f>IFERROR(IF(VLOOKUP($A91,'Annex 2 EHV charges'!$A:$P,10,FALSE)=0,"",VLOOKUP($A91,'Annex 2 EHV charges'!$A:$P,10,FALSE)),"")</f>
        <v/>
      </c>
      <c r="G91" s="110" t="str">
        <f>IFERROR(IF(VLOOKUP($A91,'Annex 2 EHV charges'!$A:$P,11,FALSE)=0,"",VLOOKUP($A91,'Annex 2 EHV charges'!$A:$P,11,FALSE)),"")</f>
        <v/>
      </c>
      <c r="H91" s="110" t="str">
        <f>IFERROR(IF(VLOOKUP($A91,'Annex 2 EHV charges'!$A:$P,12,FALSE)=0,"",VLOOKUP($A91,'Annex 2 EHV charges'!$A:$P,12,FALSE)),"")</f>
        <v/>
      </c>
    </row>
    <row r="92" spans="1:8" ht="12.75" customHeight="1" x14ac:dyDescent="0.2">
      <c r="A92" s="103" t="str">
        <f t="array" ref="A92">IFERROR(INDEX('Annex 2 EHV charges'!$A$11:$A$136, MATCH(0, IF(ISBLANK('Annex 2 EHV charges'!$A$11:$A$136),1, COUNTIF(A$4:$A91, 'Annex 2 EHV charges'!$A$11:$A$136)), 0)),"")</f>
        <v/>
      </c>
      <c r="B92" s="103" t="str">
        <f>IF($A92="","",VLOOKUP($A92,'Annex 2 EHV charges'!$A:$O,2,0))</f>
        <v/>
      </c>
      <c r="C92" s="104" t="str">
        <f>IF($A92="","",VLOOKUP($A92,'Annex 2 EHV charges'!$A:$O,3,0))</f>
        <v/>
      </c>
      <c r="D92" s="103" t="str">
        <f>IF($A92="","",VLOOKUP($A92,'Annex 2 EHV charges'!$A:$O,7,0))</f>
        <v/>
      </c>
      <c r="E92" s="108" t="str">
        <f>IFERROR(IF(VLOOKUP($A92,'Annex 2 EHV charges'!$A:$P,9,FALSE)=0,"",VLOOKUP($A92,'Annex 2 EHV charges'!$A:$P,9,FALSE)),"")</f>
        <v/>
      </c>
      <c r="F92" s="109" t="str">
        <f>IFERROR(IF(VLOOKUP($A92,'Annex 2 EHV charges'!$A:$P,10,FALSE)=0,"",VLOOKUP($A92,'Annex 2 EHV charges'!$A:$P,10,FALSE)),"")</f>
        <v/>
      </c>
      <c r="G92" s="110" t="str">
        <f>IFERROR(IF(VLOOKUP($A92,'Annex 2 EHV charges'!$A:$P,11,FALSE)=0,"",VLOOKUP($A92,'Annex 2 EHV charges'!$A:$P,11,FALSE)),"")</f>
        <v/>
      </c>
      <c r="H92" s="110" t="str">
        <f>IFERROR(IF(VLOOKUP($A92,'Annex 2 EHV charges'!$A:$P,12,FALSE)=0,"",VLOOKUP($A92,'Annex 2 EHV charges'!$A:$P,12,FALSE)),"")</f>
        <v/>
      </c>
    </row>
    <row r="93" spans="1:8" ht="12.75" customHeight="1" x14ac:dyDescent="0.2">
      <c r="A93" s="103" t="str">
        <f t="array" ref="A93">IFERROR(INDEX('Annex 2 EHV charges'!$A$11:$A$136, MATCH(0, IF(ISBLANK('Annex 2 EHV charges'!$A$11:$A$136),1, COUNTIF(A$4:$A92, 'Annex 2 EHV charges'!$A$11:$A$136)), 0)),"")</f>
        <v/>
      </c>
      <c r="B93" s="103" t="str">
        <f>IF($A93="","",VLOOKUP($A93,'Annex 2 EHV charges'!$A:$O,2,0))</f>
        <v/>
      </c>
      <c r="C93" s="104" t="str">
        <f>IF($A93="","",VLOOKUP($A93,'Annex 2 EHV charges'!$A:$O,3,0))</f>
        <v/>
      </c>
      <c r="D93" s="103" t="str">
        <f>IF($A93="","",VLOOKUP($A93,'Annex 2 EHV charges'!$A:$O,7,0))</f>
        <v/>
      </c>
      <c r="E93" s="108" t="str">
        <f>IFERROR(IF(VLOOKUP($A93,'Annex 2 EHV charges'!$A:$P,9,FALSE)=0,"",VLOOKUP($A93,'Annex 2 EHV charges'!$A:$P,9,FALSE)),"")</f>
        <v/>
      </c>
      <c r="F93" s="109" t="str">
        <f>IFERROR(IF(VLOOKUP($A93,'Annex 2 EHV charges'!$A:$P,10,FALSE)=0,"",VLOOKUP($A93,'Annex 2 EHV charges'!$A:$P,10,FALSE)),"")</f>
        <v/>
      </c>
      <c r="G93" s="110" t="str">
        <f>IFERROR(IF(VLOOKUP($A93,'Annex 2 EHV charges'!$A:$P,11,FALSE)=0,"",VLOOKUP($A93,'Annex 2 EHV charges'!$A:$P,11,FALSE)),"")</f>
        <v/>
      </c>
      <c r="H93" s="110" t="str">
        <f>IFERROR(IF(VLOOKUP($A93,'Annex 2 EHV charges'!$A:$P,12,FALSE)=0,"",VLOOKUP($A93,'Annex 2 EHV charges'!$A:$P,12,FALSE)),"")</f>
        <v/>
      </c>
    </row>
    <row r="94" spans="1:8" ht="12.75" customHeight="1" x14ac:dyDescent="0.2">
      <c r="A94" s="103" t="str">
        <f t="array" ref="A94">IFERROR(INDEX('Annex 2 EHV charges'!$A$11:$A$136, MATCH(0, IF(ISBLANK('Annex 2 EHV charges'!$A$11:$A$136),1, COUNTIF(A$4:$A93, 'Annex 2 EHV charges'!$A$11:$A$136)), 0)),"")</f>
        <v/>
      </c>
      <c r="B94" s="103" t="str">
        <f>IF($A94="","",VLOOKUP($A94,'Annex 2 EHV charges'!$A:$O,2,0))</f>
        <v/>
      </c>
      <c r="C94" s="104" t="str">
        <f>IF($A94="","",VLOOKUP($A94,'Annex 2 EHV charges'!$A:$O,3,0))</f>
        <v/>
      </c>
      <c r="D94" s="103" t="str">
        <f>IF($A94="","",VLOOKUP($A94,'Annex 2 EHV charges'!$A:$O,7,0))</f>
        <v/>
      </c>
      <c r="E94" s="108" t="str">
        <f>IFERROR(IF(VLOOKUP($A94,'Annex 2 EHV charges'!$A:$P,9,FALSE)=0,"",VLOOKUP($A94,'Annex 2 EHV charges'!$A:$P,9,FALSE)),"")</f>
        <v/>
      </c>
      <c r="F94" s="109" t="str">
        <f>IFERROR(IF(VLOOKUP($A94,'Annex 2 EHV charges'!$A:$P,10,FALSE)=0,"",VLOOKUP($A94,'Annex 2 EHV charges'!$A:$P,10,FALSE)),"")</f>
        <v/>
      </c>
      <c r="G94" s="110" t="str">
        <f>IFERROR(IF(VLOOKUP($A94,'Annex 2 EHV charges'!$A:$P,11,FALSE)=0,"",VLOOKUP($A94,'Annex 2 EHV charges'!$A:$P,11,FALSE)),"")</f>
        <v/>
      </c>
      <c r="H94" s="110" t="str">
        <f>IFERROR(IF(VLOOKUP($A94,'Annex 2 EHV charges'!$A:$P,12,FALSE)=0,"",VLOOKUP($A94,'Annex 2 EHV charges'!$A:$P,12,FALSE)),"")</f>
        <v/>
      </c>
    </row>
    <row r="95" spans="1:8" ht="12.75" customHeight="1" x14ac:dyDescent="0.2">
      <c r="A95" s="103" t="str">
        <f t="array" ref="A95">IFERROR(INDEX('Annex 2 EHV charges'!$A$11:$A$136, MATCH(0, IF(ISBLANK('Annex 2 EHV charges'!$A$11:$A$136),1, COUNTIF(A$4:$A94, 'Annex 2 EHV charges'!$A$11:$A$136)), 0)),"")</f>
        <v/>
      </c>
      <c r="B95" s="103" t="str">
        <f>IF($A95="","",VLOOKUP($A95,'Annex 2 EHV charges'!$A:$O,2,0))</f>
        <v/>
      </c>
      <c r="C95" s="104" t="str">
        <f>IF($A95="","",VLOOKUP($A95,'Annex 2 EHV charges'!$A:$O,3,0))</f>
        <v/>
      </c>
      <c r="D95" s="103" t="str">
        <f>IF($A95="","",VLOOKUP($A95,'Annex 2 EHV charges'!$A:$O,7,0))</f>
        <v/>
      </c>
      <c r="E95" s="108" t="str">
        <f>IFERROR(IF(VLOOKUP($A95,'Annex 2 EHV charges'!$A:$P,9,FALSE)=0,"",VLOOKUP($A95,'Annex 2 EHV charges'!$A:$P,9,FALSE)),"")</f>
        <v/>
      </c>
      <c r="F95" s="109" t="str">
        <f>IFERROR(IF(VLOOKUP($A95,'Annex 2 EHV charges'!$A:$P,10,FALSE)=0,"",VLOOKUP($A95,'Annex 2 EHV charges'!$A:$P,10,FALSE)),"")</f>
        <v/>
      </c>
      <c r="G95" s="110" t="str">
        <f>IFERROR(IF(VLOOKUP($A95,'Annex 2 EHV charges'!$A:$P,11,FALSE)=0,"",VLOOKUP($A95,'Annex 2 EHV charges'!$A:$P,11,FALSE)),"")</f>
        <v/>
      </c>
      <c r="H95" s="110" t="str">
        <f>IFERROR(IF(VLOOKUP($A95,'Annex 2 EHV charges'!$A:$P,12,FALSE)=0,"",VLOOKUP($A95,'Annex 2 EHV charges'!$A:$P,12,FALSE)),"")</f>
        <v/>
      </c>
    </row>
    <row r="96" spans="1:8" ht="12.75" customHeight="1" x14ac:dyDescent="0.2">
      <c r="A96" s="103" t="str">
        <f t="array" ref="A96">IFERROR(INDEX('Annex 2 EHV charges'!$A$11:$A$136, MATCH(0, IF(ISBLANK('Annex 2 EHV charges'!$A$11:$A$136),1, COUNTIF(A$4:$A95, 'Annex 2 EHV charges'!$A$11:$A$136)), 0)),"")</f>
        <v/>
      </c>
      <c r="B96" s="103" t="str">
        <f>IF($A96="","",VLOOKUP($A96,'Annex 2 EHV charges'!$A:$O,2,0))</f>
        <v/>
      </c>
      <c r="C96" s="104" t="str">
        <f>IF($A96="","",VLOOKUP($A96,'Annex 2 EHV charges'!$A:$O,3,0))</f>
        <v/>
      </c>
      <c r="D96" s="103" t="str">
        <f>IF($A96="","",VLOOKUP($A96,'Annex 2 EHV charges'!$A:$O,7,0))</f>
        <v/>
      </c>
      <c r="E96" s="108" t="str">
        <f>IFERROR(IF(VLOOKUP($A96,'Annex 2 EHV charges'!$A:$P,9,FALSE)=0,"",VLOOKUP($A96,'Annex 2 EHV charges'!$A:$P,9,FALSE)),"")</f>
        <v/>
      </c>
      <c r="F96" s="109" t="str">
        <f>IFERROR(IF(VLOOKUP($A96,'Annex 2 EHV charges'!$A:$P,10,FALSE)=0,"",VLOOKUP($A96,'Annex 2 EHV charges'!$A:$P,10,FALSE)),"")</f>
        <v/>
      </c>
      <c r="G96" s="110" t="str">
        <f>IFERROR(IF(VLOOKUP($A96,'Annex 2 EHV charges'!$A:$P,11,FALSE)=0,"",VLOOKUP($A96,'Annex 2 EHV charges'!$A:$P,11,FALSE)),"")</f>
        <v/>
      </c>
      <c r="H96" s="110" t="str">
        <f>IFERROR(IF(VLOOKUP($A96,'Annex 2 EHV charges'!$A:$P,12,FALSE)=0,"",VLOOKUP($A96,'Annex 2 EHV charges'!$A:$P,12,FALSE)),"")</f>
        <v/>
      </c>
    </row>
    <row r="97" spans="1:8" ht="12.75" customHeight="1" x14ac:dyDescent="0.2">
      <c r="A97" s="103" t="str">
        <f t="array" ref="A97">IFERROR(INDEX('Annex 2 EHV charges'!$A$11:$A$136, MATCH(0, IF(ISBLANK('Annex 2 EHV charges'!$A$11:$A$136),1, COUNTIF(A$4:$A96, 'Annex 2 EHV charges'!$A$11:$A$136)), 0)),"")</f>
        <v/>
      </c>
      <c r="B97" s="103" t="str">
        <f>IF($A97="","",VLOOKUP($A97,'Annex 2 EHV charges'!$A:$O,2,0))</f>
        <v/>
      </c>
      <c r="C97" s="104" t="str">
        <f>IF($A97="","",VLOOKUP($A97,'Annex 2 EHV charges'!$A:$O,3,0))</f>
        <v/>
      </c>
      <c r="D97" s="103" t="str">
        <f>IF($A97="","",VLOOKUP($A97,'Annex 2 EHV charges'!$A:$O,7,0))</f>
        <v/>
      </c>
      <c r="E97" s="108" t="str">
        <f>IFERROR(IF(VLOOKUP($A97,'Annex 2 EHV charges'!$A:$P,9,FALSE)=0,"",VLOOKUP($A97,'Annex 2 EHV charges'!$A:$P,9,FALSE)),"")</f>
        <v/>
      </c>
      <c r="F97" s="109" t="str">
        <f>IFERROR(IF(VLOOKUP($A97,'Annex 2 EHV charges'!$A:$P,10,FALSE)=0,"",VLOOKUP($A97,'Annex 2 EHV charges'!$A:$P,10,FALSE)),"")</f>
        <v/>
      </c>
      <c r="G97" s="110" t="str">
        <f>IFERROR(IF(VLOOKUP($A97,'Annex 2 EHV charges'!$A:$P,11,FALSE)=0,"",VLOOKUP($A97,'Annex 2 EHV charges'!$A:$P,11,FALSE)),"")</f>
        <v/>
      </c>
      <c r="H97" s="110" t="str">
        <f>IFERROR(IF(VLOOKUP($A97,'Annex 2 EHV charges'!$A:$P,12,FALSE)=0,"",VLOOKUP($A97,'Annex 2 EHV charges'!$A:$P,12,FALSE)),"")</f>
        <v/>
      </c>
    </row>
    <row r="98" spans="1:8" ht="12.75" customHeight="1" x14ac:dyDescent="0.2">
      <c r="A98" s="103" t="str">
        <f t="array" ref="A98">IFERROR(INDEX('Annex 2 EHV charges'!$A$11:$A$136, MATCH(0, IF(ISBLANK('Annex 2 EHV charges'!$A$11:$A$136),1, COUNTIF(A$4:$A97, 'Annex 2 EHV charges'!$A$11:$A$136)), 0)),"")</f>
        <v/>
      </c>
      <c r="B98" s="103" t="str">
        <f>IF($A98="","",VLOOKUP($A98,'Annex 2 EHV charges'!$A:$O,2,0))</f>
        <v/>
      </c>
      <c r="C98" s="104" t="str">
        <f>IF($A98="","",VLOOKUP($A98,'Annex 2 EHV charges'!$A:$O,3,0))</f>
        <v/>
      </c>
      <c r="D98" s="103" t="str">
        <f>IF($A98="","",VLOOKUP($A98,'Annex 2 EHV charges'!$A:$O,7,0))</f>
        <v/>
      </c>
      <c r="E98" s="108" t="str">
        <f>IFERROR(IF(VLOOKUP($A98,'Annex 2 EHV charges'!$A:$P,9,FALSE)=0,"",VLOOKUP($A98,'Annex 2 EHV charges'!$A:$P,9,FALSE)),"")</f>
        <v/>
      </c>
      <c r="F98" s="109" t="str">
        <f>IFERROR(IF(VLOOKUP($A98,'Annex 2 EHV charges'!$A:$P,10,FALSE)=0,"",VLOOKUP($A98,'Annex 2 EHV charges'!$A:$P,10,FALSE)),"")</f>
        <v/>
      </c>
      <c r="G98" s="110" t="str">
        <f>IFERROR(IF(VLOOKUP($A98,'Annex 2 EHV charges'!$A:$P,11,FALSE)=0,"",VLOOKUP($A98,'Annex 2 EHV charges'!$A:$P,11,FALSE)),"")</f>
        <v/>
      </c>
      <c r="H98" s="110" t="str">
        <f>IFERROR(IF(VLOOKUP($A98,'Annex 2 EHV charges'!$A:$P,12,FALSE)=0,"",VLOOKUP($A98,'Annex 2 EHV charges'!$A:$P,12,FALSE)),"")</f>
        <v/>
      </c>
    </row>
    <row r="99" spans="1:8" ht="12.75" customHeight="1" x14ac:dyDescent="0.2">
      <c r="A99" s="103" t="str">
        <f t="array" ref="A99">IFERROR(INDEX('Annex 2 EHV charges'!$A$11:$A$136, MATCH(0, IF(ISBLANK('Annex 2 EHV charges'!$A$11:$A$136),1, COUNTIF(A$4:$A98, 'Annex 2 EHV charges'!$A$11:$A$136)), 0)),"")</f>
        <v/>
      </c>
      <c r="B99" s="103" t="str">
        <f>IF($A99="","",VLOOKUP($A99,'Annex 2 EHV charges'!$A:$O,2,0))</f>
        <v/>
      </c>
      <c r="C99" s="104" t="str">
        <f>IF($A99="","",VLOOKUP($A99,'Annex 2 EHV charges'!$A:$O,3,0))</f>
        <v/>
      </c>
      <c r="D99" s="103" t="str">
        <f>IF($A99="","",VLOOKUP($A99,'Annex 2 EHV charges'!$A:$O,7,0))</f>
        <v/>
      </c>
      <c r="E99" s="108" t="str">
        <f>IFERROR(IF(VLOOKUP($A99,'Annex 2 EHV charges'!$A:$P,9,FALSE)=0,"",VLOOKUP($A99,'Annex 2 EHV charges'!$A:$P,9,FALSE)),"")</f>
        <v/>
      </c>
      <c r="F99" s="109" t="str">
        <f>IFERROR(IF(VLOOKUP($A99,'Annex 2 EHV charges'!$A:$P,10,FALSE)=0,"",VLOOKUP($A99,'Annex 2 EHV charges'!$A:$P,10,FALSE)),"")</f>
        <v/>
      </c>
      <c r="G99" s="110" t="str">
        <f>IFERROR(IF(VLOOKUP($A99,'Annex 2 EHV charges'!$A:$P,11,FALSE)=0,"",VLOOKUP($A99,'Annex 2 EHV charges'!$A:$P,11,FALSE)),"")</f>
        <v/>
      </c>
      <c r="H99" s="110" t="str">
        <f>IFERROR(IF(VLOOKUP($A99,'Annex 2 EHV charges'!$A:$P,12,FALSE)=0,"",VLOOKUP($A99,'Annex 2 EHV charges'!$A:$P,12,FALSE)),"")</f>
        <v/>
      </c>
    </row>
    <row r="100" spans="1:8" ht="12.75" customHeight="1" x14ac:dyDescent="0.2">
      <c r="A100" s="103" t="str">
        <f t="array" ref="A100">IFERROR(INDEX('Annex 2 EHV charges'!$A$11:$A$136, MATCH(0, IF(ISBLANK('Annex 2 EHV charges'!$A$11:$A$136),1, COUNTIF(A$4:$A99, 'Annex 2 EHV charges'!$A$11:$A$136)), 0)),"")</f>
        <v/>
      </c>
      <c r="B100" s="103" t="str">
        <f>IF($A100="","",VLOOKUP($A100,'Annex 2 EHV charges'!$A:$O,2,0))</f>
        <v/>
      </c>
      <c r="C100" s="104" t="str">
        <f>IF($A100="","",VLOOKUP($A100,'Annex 2 EHV charges'!$A:$O,3,0))</f>
        <v/>
      </c>
      <c r="D100" s="103" t="str">
        <f>IF($A100="","",VLOOKUP($A100,'Annex 2 EHV charges'!$A:$O,7,0))</f>
        <v/>
      </c>
      <c r="E100" s="108" t="str">
        <f>IFERROR(IF(VLOOKUP($A100,'Annex 2 EHV charges'!$A:$P,9,FALSE)=0,"",VLOOKUP($A100,'Annex 2 EHV charges'!$A:$P,9,FALSE)),"")</f>
        <v/>
      </c>
      <c r="F100" s="109" t="str">
        <f>IFERROR(IF(VLOOKUP($A100,'Annex 2 EHV charges'!$A:$P,10,FALSE)=0,"",VLOOKUP($A100,'Annex 2 EHV charges'!$A:$P,10,FALSE)),"")</f>
        <v/>
      </c>
      <c r="G100" s="110" t="str">
        <f>IFERROR(IF(VLOOKUP($A100,'Annex 2 EHV charges'!$A:$P,11,FALSE)=0,"",VLOOKUP($A100,'Annex 2 EHV charges'!$A:$P,11,FALSE)),"")</f>
        <v/>
      </c>
      <c r="H100" s="110" t="str">
        <f>IFERROR(IF(VLOOKUP($A100,'Annex 2 EHV charges'!$A:$P,12,FALSE)=0,"",VLOOKUP($A100,'Annex 2 EHV charges'!$A:$P,12,FALSE)),"")</f>
        <v/>
      </c>
    </row>
    <row r="101" spans="1:8" ht="12.75" customHeight="1" x14ac:dyDescent="0.2">
      <c r="A101" s="103" t="str">
        <f t="array" ref="A101">IFERROR(INDEX('Annex 2 EHV charges'!$A$11:$A$136, MATCH(0, IF(ISBLANK('Annex 2 EHV charges'!$A$11:$A$136),1, COUNTIF(A$4:$A100, 'Annex 2 EHV charges'!$A$11:$A$136)), 0)),"")</f>
        <v/>
      </c>
      <c r="B101" s="103" t="str">
        <f>IF($A101="","",VLOOKUP($A101,'Annex 2 EHV charges'!$A:$O,2,0))</f>
        <v/>
      </c>
      <c r="C101" s="104" t="str">
        <f>IF($A101="","",VLOOKUP($A101,'Annex 2 EHV charges'!$A:$O,3,0))</f>
        <v/>
      </c>
      <c r="D101" s="103" t="str">
        <f>IF($A101="","",VLOOKUP($A101,'Annex 2 EHV charges'!$A:$O,7,0))</f>
        <v/>
      </c>
      <c r="E101" s="108" t="str">
        <f>IFERROR(IF(VLOOKUP($A101,'Annex 2 EHV charges'!$A:$P,9,FALSE)=0,"",VLOOKUP($A101,'Annex 2 EHV charges'!$A:$P,9,FALSE)),"")</f>
        <v/>
      </c>
      <c r="F101" s="109" t="str">
        <f>IFERROR(IF(VLOOKUP($A101,'Annex 2 EHV charges'!$A:$P,10,FALSE)=0,"",VLOOKUP($A101,'Annex 2 EHV charges'!$A:$P,10,FALSE)),"")</f>
        <v/>
      </c>
      <c r="G101" s="110" t="str">
        <f>IFERROR(IF(VLOOKUP($A101,'Annex 2 EHV charges'!$A:$P,11,FALSE)=0,"",VLOOKUP($A101,'Annex 2 EHV charges'!$A:$P,11,FALSE)),"")</f>
        <v/>
      </c>
      <c r="H101" s="110" t="str">
        <f>IFERROR(IF(VLOOKUP($A101,'Annex 2 EHV charges'!$A:$P,12,FALSE)=0,"",VLOOKUP($A101,'Annex 2 EHV charges'!$A:$P,12,FALSE)),"")</f>
        <v/>
      </c>
    </row>
    <row r="102" spans="1:8" ht="12.75" customHeight="1" x14ac:dyDescent="0.2">
      <c r="A102" s="103" t="str">
        <f t="array" ref="A102">IFERROR(INDEX('Annex 2 EHV charges'!$A$11:$A$136, MATCH(0, IF(ISBLANK('Annex 2 EHV charges'!$A$11:$A$136),1, COUNTIF(A$4:$A101, 'Annex 2 EHV charges'!$A$11:$A$136)), 0)),"")</f>
        <v/>
      </c>
      <c r="B102" s="103" t="str">
        <f>IF($A102="","",VLOOKUP($A102,'Annex 2 EHV charges'!$A:$O,2,0))</f>
        <v/>
      </c>
      <c r="C102" s="104" t="str">
        <f>IF($A102="","",VLOOKUP($A102,'Annex 2 EHV charges'!$A:$O,3,0))</f>
        <v/>
      </c>
      <c r="D102" s="103" t="str">
        <f>IF($A102="","",VLOOKUP($A102,'Annex 2 EHV charges'!$A:$O,7,0))</f>
        <v/>
      </c>
      <c r="E102" s="108" t="str">
        <f>IFERROR(IF(VLOOKUP($A102,'Annex 2 EHV charges'!$A:$P,9,FALSE)=0,"",VLOOKUP($A102,'Annex 2 EHV charges'!$A:$P,9,FALSE)),"")</f>
        <v/>
      </c>
      <c r="F102" s="109" t="str">
        <f>IFERROR(IF(VLOOKUP($A102,'Annex 2 EHV charges'!$A:$P,10,FALSE)=0,"",VLOOKUP($A102,'Annex 2 EHV charges'!$A:$P,10,FALSE)),"")</f>
        <v/>
      </c>
      <c r="G102" s="110" t="str">
        <f>IFERROR(IF(VLOOKUP($A102,'Annex 2 EHV charges'!$A:$P,11,FALSE)=0,"",VLOOKUP($A102,'Annex 2 EHV charges'!$A:$P,11,FALSE)),"")</f>
        <v/>
      </c>
      <c r="H102" s="110" t="str">
        <f>IFERROR(IF(VLOOKUP($A102,'Annex 2 EHV charges'!$A:$P,12,FALSE)=0,"",VLOOKUP($A102,'Annex 2 EHV charges'!$A:$P,12,FALSE)),"")</f>
        <v/>
      </c>
    </row>
    <row r="103" spans="1:8" ht="12.75" customHeight="1" x14ac:dyDescent="0.2">
      <c r="A103" s="103" t="str">
        <f t="array" ref="A103">IFERROR(INDEX('Annex 2 EHV charges'!$A$11:$A$136, MATCH(0, IF(ISBLANK('Annex 2 EHV charges'!$A$11:$A$136),1, COUNTIF(A$4:$A102, 'Annex 2 EHV charges'!$A$11:$A$136)), 0)),"")</f>
        <v/>
      </c>
      <c r="B103" s="103" t="str">
        <f>IF($A103="","",VLOOKUP($A103,'Annex 2 EHV charges'!$A:$O,2,0))</f>
        <v/>
      </c>
      <c r="C103" s="104" t="str">
        <f>IF($A103="","",VLOOKUP($A103,'Annex 2 EHV charges'!$A:$O,3,0))</f>
        <v/>
      </c>
      <c r="D103" s="103" t="str">
        <f>IF($A103="","",VLOOKUP($A103,'Annex 2 EHV charges'!$A:$O,7,0))</f>
        <v/>
      </c>
      <c r="E103" s="108" t="str">
        <f>IFERROR(IF(VLOOKUP($A103,'Annex 2 EHV charges'!$A:$P,9,FALSE)=0,"",VLOOKUP($A103,'Annex 2 EHV charges'!$A:$P,9,FALSE)),"")</f>
        <v/>
      </c>
      <c r="F103" s="109" t="str">
        <f>IFERROR(IF(VLOOKUP($A103,'Annex 2 EHV charges'!$A:$P,10,FALSE)=0,"",VLOOKUP($A103,'Annex 2 EHV charges'!$A:$P,10,FALSE)),"")</f>
        <v/>
      </c>
      <c r="G103" s="110" t="str">
        <f>IFERROR(IF(VLOOKUP($A103,'Annex 2 EHV charges'!$A:$P,11,FALSE)=0,"",VLOOKUP($A103,'Annex 2 EHV charges'!$A:$P,11,FALSE)),"")</f>
        <v/>
      </c>
      <c r="H103" s="110" t="str">
        <f>IFERROR(IF(VLOOKUP($A103,'Annex 2 EHV charges'!$A:$P,12,FALSE)=0,"",VLOOKUP($A103,'Annex 2 EHV charges'!$A:$P,12,FALSE)),"")</f>
        <v/>
      </c>
    </row>
    <row r="104" spans="1:8" ht="12.75" customHeight="1" x14ac:dyDescent="0.2">
      <c r="A104" s="103" t="str">
        <f t="array" ref="A104">IFERROR(INDEX('Annex 2 EHV charges'!$A$11:$A$136, MATCH(0, IF(ISBLANK('Annex 2 EHV charges'!$A$11:$A$136),1, COUNTIF(A$4:$A103, 'Annex 2 EHV charges'!$A$11:$A$136)), 0)),"")</f>
        <v/>
      </c>
      <c r="B104" s="103" t="str">
        <f>IF($A104="","",VLOOKUP($A104,'Annex 2 EHV charges'!$A:$O,2,0))</f>
        <v/>
      </c>
      <c r="C104" s="104" t="str">
        <f>IF($A104="","",VLOOKUP($A104,'Annex 2 EHV charges'!$A:$O,3,0))</f>
        <v/>
      </c>
      <c r="D104" s="103" t="str">
        <f>IF($A104="","",VLOOKUP($A104,'Annex 2 EHV charges'!$A:$O,7,0))</f>
        <v/>
      </c>
      <c r="E104" s="108" t="str">
        <f>IFERROR(IF(VLOOKUP($A104,'Annex 2 EHV charges'!$A:$P,9,FALSE)=0,"",VLOOKUP($A104,'Annex 2 EHV charges'!$A:$P,9,FALSE)),"")</f>
        <v/>
      </c>
      <c r="F104" s="109" t="str">
        <f>IFERROR(IF(VLOOKUP($A104,'Annex 2 EHV charges'!$A:$P,10,FALSE)=0,"",VLOOKUP($A104,'Annex 2 EHV charges'!$A:$P,10,FALSE)),"")</f>
        <v/>
      </c>
      <c r="G104" s="110" t="str">
        <f>IFERROR(IF(VLOOKUP($A104,'Annex 2 EHV charges'!$A:$P,11,FALSE)=0,"",VLOOKUP($A104,'Annex 2 EHV charges'!$A:$P,11,FALSE)),"")</f>
        <v/>
      </c>
      <c r="H104" s="110" t="str">
        <f>IFERROR(IF(VLOOKUP($A104,'Annex 2 EHV charges'!$A:$P,12,FALSE)=0,"",VLOOKUP($A104,'Annex 2 EHV charges'!$A:$P,12,FALSE)),"")</f>
        <v/>
      </c>
    </row>
    <row r="105" spans="1:8" ht="12.75" customHeight="1" x14ac:dyDescent="0.2">
      <c r="A105" s="103" t="str">
        <f t="array" ref="A105">IFERROR(INDEX('Annex 2 EHV charges'!$A$11:$A$136, MATCH(0, IF(ISBLANK('Annex 2 EHV charges'!$A$11:$A$136),1, COUNTIF(A$4:$A104, 'Annex 2 EHV charges'!$A$11:$A$136)), 0)),"")</f>
        <v/>
      </c>
      <c r="B105" s="103" t="str">
        <f>IF($A105="","",VLOOKUP($A105,'Annex 2 EHV charges'!$A:$O,2,0))</f>
        <v/>
      </c>
      <c r="C105" s="104" t="str">
        <f>IF($A105="","",VLOOKUP($A105,'Annex 2 EHV charges'!$A:$O,3,0))</f>
        <v/>
      </c>
      <c r="D105" s="103" t="str">
        <f>IF($A105="","",VLOOKUP($A105,'Annex 2 EHV charges'!$A:$O,7,0))</f>
        <v/>
      </c>
      <c r="E105" s="108" t="str">
        <f>IFERROR(IF(VLOOKUP($A105,'Annex 2 EHV charges'!$A:$P,9,FALSE)=0,"",VLOOKUP($A105,'Annex 2 EHV charges'!$A:$P,9,FALSE)),"")</f>
        <v/>
      </c>
      <c r="F105" s="109" t="str">
        <f>IFERROR(IF(VLOOKUP($A105,'Annex 2 EHV charges'!$A:$P,10,FALSE)=0,"",VLOOKUP($A105,'Annex 2 EHV charges'!$A:$P,10,FALSE)),"")</f>
        <v/>
      </c>
      <c r="G105" s="110" t="str">
        <f>IFERROR(IF(VLOOKUP($A105,'Annex 2 EHV charges'!$A:$P,11,FALSE)=0,"",VLOOKUP($A105,'Annex 2 EHV charges'!$A:$P,11,FALSE)),"")</f>
        <v/>
      </c>
      <c r="H105" s="110" t="str">
        <f>IFERROR(IF(VLOOKUP($A105,'Annex 2 EHV charges'!$A:$P,12,FALSE)=0,"",VLOOKUP($A105,'Annex 2 EHV charges'!$A:$P,12,FALSE)),"")</f>
        <v/>
      </c>
    </row>
    <row r="106" spans="1:8" ht="12.75" customHeight="1" x14ac:dyDescent="0.2">
      <c r="A106" s="103" t="str">
        <f t="array" ref="A106">IFERROR(INDEX('Annex 2 EHV charges'!$A$11:$A$136, MATCH(0, IF(ISBLANK('Annex 2 EHV charges'!$A$11:$A$136),1, COUNTIF(A$4:$A105, 'Annex 2 EHV charges'!$A$11:$A$136)), 0)),"")</f>
        <v/>
      </c>
      <c r="B106" s="103" t="str">
        <f>IF($A106="","",VLOOKUP($A106,'Annex 2 EHV charges'!$A:$O,2,0))</f>
        <v/>
      </c>
      <c r="C106" s="104" t="str">
        <f>IF($A106="","",VLOOKUP($A106,'Annex 2 EHV charges'!$A:$O,3,0))</f>
        <v/>
      </c>
      <c r="D106" s="103" t="str">
        <f>IF($A106="","",VLOOKUP($A106,'Annex 2 EHV charges'!$A:$O,7,0))</f>
        <v/>
      </c>
      <c r="E106" s="108" t="str">
        <f>IFERROR(IF(VLOOKUP($A106,'Annex 2 EHV charges'!$A:$P,9,FALSE)=0,"",VLOOKUP($A106,'Annex 2 EHV charges'!$A:$P,9,FALSE)),"")</f>
        <v/>
      </c>
      <c r="F106" s="109" t="str">
        <f>IFERROR(IF(VLOOKUP($A106,'Annex 2 EHV charges'!$A:$P,10,FALSE)=0,"",VLOOKUP($A106,'Annex 2 EHV charges'!$A:$P,10,FALSE)),"")</f>
        <v/>
      </c>
      <c r="G106" s="110" t="str">
        <f>IFERROR(IF(VLOOKUP($A106,'Annex 2 EHV charges'!$A:$P,11,FALSE)=0,"",VLOOKUP($A106,'Annex 2 EHV charges'!$A:$P,11,FALSE)),"")</f>
        <v/>
      </c>
      <c r="H106" s="110" t="str">
        <f>IFERROR(IF(VLOOKUP($A106,'Annex 2 EHV charges'!$A:$P,12,FALSE)=0,"",VLOOKUP($A106,'Annex 2 EHV charges'!$A:$P,12,FALSE)),"")</f>
        <v/>
      </c>
    </row>
    <row r="107" spans="1:8" ht="12.75" customHeight="1" x14ac:dyDescent="0.2">
      <c r="A107" s="103" t="str">
        <f t="array" ref="A107">IFERROR(INDEX('Annex 2 EHV charges'!$A$11:$A$136, MATCH(0, IF(ISBLANK('Annex 2 EHV charges'!$A$11:$A$136),1, COUNTIF(A$4:$A106, 'Annex 2 EHV charges'!$A$11:$A$136)), 0)),"")</f>
        <v/>
      </c>
      <c r="B107" s="103" t="str">
        <f>IF($A107="","",VLOOKUP($A107,'Annex 2 EHV charges'!$A:$O,2,0))</f>
        <v/>
      </c>
      <c r="C107" s="104" t="str">
        <f>IF($A107="","",VLOOKUP($A107,'Annex 2 EHV charges'!$A:$O,3,0))</f>
        <v/>
      </c>
      <c r="D107" s="103" t="str">
        <f>IF($A107="","",VLOOKUP($A107,'Annex 2 EHV charges'!$A:$O,7,0))</f>
        <v/>
      </c>
      <c r="E107" s="108" t="str">
        <f>IFERROR(IF(VLOOKUP($A107,'Annex 2 EHV charges'!$A:$P,9,FALSE)=0,"",VLOOKUP($A107,'Annex 2 EHV charges'!$A:$P,9,FALSE)),"")</f>
        <v/>
      </c>
      <c r="F107" s="109" t="str">
        <f>IFERROR(IF(VLOOKUP($A107,'Annex 2 EHV charges'!$A:$P,10,FALSE)=0,"",VLOOKUP($A107,'Annex 2 EHV charges'!$A:$P,10,FALSE)),"")</f>
        <v/>
      </c>
      <c r="G107" s="110" t="str">
        <f>IFERROR(IF(VLOOKUP($A107,'Annex 2 EHV charges'!$A:$P,11,FALSE)=0,"",VLOOKUP($A107,'Annex 2 EHV charges'!$A:$P,11,FALSE)),"")</f>
        <v/>
      </c>
      <c r="H107" s="110" t="str">
        <f>IFERROR(IF(VLOOKUP($A107,'Annex 2 EHV charges'!$A:$P,12,FALSE)=0,"",VLOOKUP($A107,'Annex 2 EHV charges'!$A:$P,12,FALSE)),"")</f>
        <v/>
      </c>
    </row>
    <row r="108" spans="1:8" ht="12.75" customHeight="1" x14ac:dyDescent="0.2">
      <c r="A108" s="103" t="str">
        <f t="array" ref="A108">IFERROR(INDEX('Annex 2 EHV charges'!$A$11:$A$136, MATCH(0, IF(ISBLANK('Annex 2 EHV charges'!$A$11:$A$136),1, COUNTIF(A$4:$A107, 'Annex 2 EHV charges'!$A$11:$A$136)), 0)),"")</f>
        <v/>
      </c>
      <c r="B108" s="103" t="str">
        <f>IF($A108="","",VLOOKUP($A108,'Annex 2 EHV charges'!$A:$O,2,0))</f>
        <v/>
      </c>
      <c r="C108" s="104" t="str">
        <f>IF($A108="","",VLOOKUP($A108,'Annex 2 EHV charges'!$A:$O,3,0))</f>
        <v/>
      </c>
      <c r="D108" s="103" t="str">
        <f>IF($A108="","",VLOOKUP($A108,'Annex 2 EHV charges'!$A:$O,7,0))</f>
        <v/>
      </c>
      <c r="E108" s="108" t="str">
        <f>IFERROR(IF(VLOOKUP($A108,'Annex 2 EHV charges'!$A:$P,9,FALSE)=0,"",VLOOKUP($A108,'Annex 2 EHV charges'!$A:$P,9,FALSE)),"")</f>
        <v/>
      </c>
      <c r="F108" s="109" t="str">
        <f>IFERROR(IF(VLOOKUP($A108,'Annex 2 EHV charges'!$A:$P,10,FALSE)=0,"",VLOOKUP($A108,'Annex 2 EHV charges'!$A:$P,10,FALSE)),"")</f>
        <v/>
      </c>
      <c r="G108" s="110" t="str">
        <f>IFERROR(IF(VLOOKUP($A108,'Annex 2 EHV charges'!$A:$P,11,FALSE)=0,"",VLOOKUP($A108,'Annex 2 EHV charges'!$A:$P,11,FALSE)),"")</f>
        <v/>
      </c>
      <c r="H108" s="110" t="str">
        <f>IFERROR(IF(VLOOKUP($A108,'Annex 2 EHV charges'!$A:$P,12,FALSE)=0,"",VLOOKUP($A108,'Annex 2 EHV charges'!$A:$P,12,FALSE)),"")</f>
        <v/>
      </c>
    </row>
    <row r="109" spans="1:8" ht="12.75" customHeight="1" x14ac:dyDescent="0.2">
      <c r="A109" s="103" t="str">
        <f t="array" ref="A109">IFERROR(INDEX('Annex 2 EHV charges'!$A$11:$A$136, MATCH(0, IF(ISBLANK('Annex 2 EHV charges'!$A$11:$A$136),1, COUNTIF(A$4:$A108, 'Annex 2 EHV charges'!$A$11:$A$136)), 0)),"")</f>
        <v/>
      </c>
      <c r="B109" s="103" t="str">
        <f>IF($A109="","",VLOOKUP($A109,'Annex 2 EHV charges'!$A:$O,2,0))</f>
        <v/>
      </c>
      <c r="C109" s="104" t="str">
        <f>IF($A109="","",VLOOKUP($A109,'Annex 2 EHV charges'!$A:$O,3,0))</f>
        <v/>
      </c>
      <c r="D109" s="103" t="str">
        <f>IF($A109="","",VLOOKUP($A109,'Annex 2 EHV charges'!$A:$O,7,0))</f>
        <v/>
      </c>
      <c r="E109" s="108" t="str">
        <f>IFERROR(IF(VLOOKUP($A109,'Annex 2 EHV charges'!$A:$P,9,FALSE)=0,"",VLOOKUP($A109,'Annex 2 EHV charges'!$A:$P,9,FALSE)),"")</f>
        <v/>
      </c>
      <c r="F109" s="109" t="str">
        <f>IFERROR(IF(VLOOKUP($A109,'Annex 2 EHV charges'!$A:$P,10,FALSE)=0,"",VLOOKUP($A109,'Annex 2 EHV charges'!$A:$P,10,FALSE)),"")</f>
        <v/>
      </c>
      <c r="G109" s="110" t="str">
        <f>IFERROR(IF(VLOOKUP($A109,'Annex 2 EHV charges'!$A:$P,11,FALSE)=0,"",VLOOKUP($A109,'Annex 2 EHV charges'!$A:$P,11,FALSE)),"")</f>
        <v/>
      </c>
      <c r="H109" s="110" t="str">
        <f>IFERROR(IF(VLOOKUP($A109,'Annex 2 EHV charges'!$A:$P,12,FALSE)=0,"",VLOOKUP($A109,'Annex 2 EHV charges'!$A:$P,12,FALSE)),"")</f>
        <v/>
      </c>
    </row>
    <row r="110" spans="1:8" ht="12.75" customHeight="1" x14ac:dyDescent="0.2">
      <c r="A110" s="103" t="str">
        <f t="array" ref="A110">IFERROR(INDEX('Annex 2 EHV charges'!$A$11:$A$136, MATCH(0, IF(ISBLANK('Annex 2 EHV charges'!$A$11:$A$136),1, COUNTIF(A$4:$A109, 'Annex 2 EHV charges'!$A$11:$A$136)), 0)),"")</f>
        <v/>
      </c>
      <c r="B110" s="103" t="str">
        <f>IF($A110="","",VLOOKUP($A110,'Annex 2 EHV charges'!$A:$O,2,0))</f>
        <v/>
      </c>
      <c r="C110" s="104" t="str">
        <f>IF($A110="","",VLOOKUP($A110,'Annex 2 EHV charges'!$A:$O,3,0))</f>
        <v/>
      </c>
      <c r="D110" s="103" t="str">
        <f>IF($A110="","",VLOOKUP($A110,'Annex 2 EHV charges'!$A:$O,7,0))</f>
        <v/>
      </c>
      <c r="E110" s="108" t="str">
        <f>IFERROR(IF(VLOOKUP($A110,'Annex 2 EHV charges'!$A:$P,9,FALSE)=0,"",VLOOKUP($A110,'Annex 2 EHV charges'!$A:$P,9,FALSE)),"")</f>
        <v/>
      </c>
      <c r="F110" s="109" t="str">
        <f>IFERROR(IF(VLOOKUP($A110,'Annex 2 EHV charges'!$A:$P,10,FALSE)=0,"",VLOOKUP($A110,'Annex 2 EHV charges'!$A:$P,10,FALSE)),"")</f>
        <v/>
      </c>
      <c r="G110" s="110" t="str">
        <f>IFERROR(IF(VLOOKUP($A110,'Annex 2 EHV charges'!$A:$P,11,FALSE)=0,"",VLOOKUP($A110,'Annex 2 EHV charges'!$A:$P,11,FALSE)),"")</f>
        <v/>
      </c>
      <c r="H110" s="110" t="str">
        <f>IFERROR(IF(VLOOKUP($A110,'Annex 2 EHV charges'!$A:$P,12,FALSE)=0,"",VLOOKUP($A110,'Annex 2 EHV charges'!$A:$P,12,FALSE)),"")</f>
        <v/>
      </c>
    </row>
    <row r="111" spans="1:8" ht="12.75" customHeight="1" x14ac:dyDescent="0.2">
      <c r="A111" s="103" t="str">
        <f t="array" ref="A111">IFERROR(INDEX('Annex 2 EHV charges'!$A$11:$A$136, MATCH(0, IF(ISBLANK('Annex 2 EHV charges'!$A$11:$A$136),1, COUNTIF(A$4:$A110, 'Annex 2 EHV charges'!$A$11:$A$136)), 0)),"")</f>
        <v/>
      </c>
      <c r="B111" s="103" t="str">
        <f>IF($A111="","",VLOOKUP($A111,'Annex 2 EHV charges'!$A:$O,2,0))</f>
        <v/>
      </c>
      <c r="C111" s="104" t="str">
        <f>IF($A111="","",VLOOKUP($A111,'Annex 2 EHV charges'!$A:$O,3,0))</f>
        <v/>
      </c>
      <c r="D111" s="103" t="str">
        <f>IF($A111="","",VLOOKUP($A111,'Annex 2 EHV charges'!$A:$O,7,0))</f>
        <v/>
      </c>
      <c r="E111" s="108" t="str">
        <f>IFERROR(IF(VLOOKUP($A111,'Annex 2 EHV charges'!$A:$P,9,FALSE)=0,"",VLOOKUP($A111,'Annex 2 EHV charges'!$A:$P,9,FALSE)),"")</f>
        <v/>
      </c>
      <c r="F111" s="109" t="str">
        <f>IFERROR(IF(VLOOKUP($A111,'Annex 2 EHV charges'!$A:$P,10,FALSE)=0,"",VLOOKUP($A111,'Annex 2 EHV charges'!$A:$P,10,FALSE)),"")</f>
        <v/>
      </c>
      <c r="G111" s="110" t="str">
        <f>IFERROR(IF(VLOOKUP($A111,'Annex 2 EHV charges'!$A:$P,11,FALSE)=0,"",VLOOKUP($A111,'Annex 2 EHV charges'!$A:$P,11,FALSE)),"")</f>
        <v/>
      </c>
      <c r="H111" s="110" t="str">
        <f>IFERROR(IF(VLOOKUP($A111,'Annex 2 EHV charges'!$A:$P,12,FALSE)=0,"",VLOOKUP($A111,'Annex 2 EHV charges'!$A:$P,12,FALSE)),"")</f>
        <v/>
      </c>
    </row>
    <row r="112" spans="1:8" ht="12.75" customHeight="1" x14ac:dyDescent="0.2">
      <c r="A112" s="103" t="str">
        <f t="array" ref="A112">IFERROR(INDEX('Annex 2 EHV charges'!$A$11:$A$136, MATCH(0, IF(ISBLANK('Annex 2 EHV charges'!$A$11:$A$136),1, COUNTIF(A$4:$A111, 'Annex 2 EHV charges'!$A$11:$A$136)), 0)),"")</f>
        <v/>
      </c>
      <c r="B112" s="103" t="str">
        <f>IF($A112="","",VLOOKUP($A112,'Annex 2 EHV charges'!$A:$O,2,0))</f>
        <v/>
      </c>
      <c r="C112" s="104" t="str">
        <f>IF($A112="","",VLOOKUP($A112,'Annex 2 EHV charges'!$A:$O,3,0))</f>
        <v/>
      </c>
      <c r="D112" s="103" t="str">
        <f>IF($A112="","",VLOOKUP($A112,'Annex 2 EHV charges'!$A:$O,7,0))</f>
        <v/>
      </c>
      <c r="E112" s="108" t="str">
        <f>IFERROR(IF(VLOOKUP($A112,'Annex 2 EHV charges'!$A:$P,9,FALSE)=0,"",VLOOKUP($A112,'Annex 2 EHV charges'!$A:$P,9,FALSE)),"")</f>
        <v/>
      </c>
      <c r="F112" s="109" t="str">
        <f>IFERROR(IF(VLOOKUP($A112,'Annex 2 EHV charges'!$A:$P,10,FALSE)=0,"",VLOOKUP($A112,'Annex 2 EHV charges'!$A:$P,10,FALSE)),"")</f>
        <v/>
      </c>
      <c r="G112" s="110" t="str">
        <f>IFERROR(IF(VLOOKUP($A112,'Annex 2 EHV charges'!$A:$P,11,FALSE)=0,"",VLOOKUP($A112,'Annex 2 EHV charges'!$A:$P,11,FALSE)),"")</f>
        <v/>
      </c>
      <c r="H112" s="110" t="str">
        <f>IFERROR(IF(VLOOKUP($A112,'Annex 2 EHV charges'!$A:$P,12,FALSE)=0,"",VLOOKUP($A112,'Annex 2 EHV charges'!$A:$P,12,FALSE)),"")</f>
        <v/>
      </c>
    </row>
    <row r="113" spans="1:8" ht="12.75" customHeight="1" x14ac:dyDescent="0.2">
      <c r="A113" s="103" t="str">
        <f t="array" ref="A113">IFERROR(INDEX('Annex 2 EHV charges'!$A$11:$A$136, MATCH(0, IF(ISBLANK('Annex 2 EHV charges'!$A$11:$A$136),1, COUNTIF(A$4:$A112, 'Annex 2 EHV charges'!$A$11:$A$136)), 0)),"")</f>
        <v/>
      </c>
      <c r="B113" s="103" t="str">
        <f>IF($A113="","",VLOOKUP($A113,'Annex 2 EHV charges'!$A:$O,2,0))</f>
        <v/>
      </c>
      <c r="C113" s="104" t="str">
        <f>IF($A113="","",VLOOKUP($A113,'Annex 2 EHV charges'!$A:$O,3,0))</f>
        <v/>
      </c>
      <c r="D113" s="103" t="str">
        <f>IF($A113="","",VLOOKUP($A113,'Annex 2 EHV charges'!$A:$O,7,0))</f>
        <v/>
      </c>
      <c r="E113" s="108" t="str">
        <f>IFERROR(IF(VLOOKUP($A113,'Annex 2 EHV charges'!$A:$P,9,FALSE)=0,"",VLOOKUP($A113,'Annex 2 EHV charges'!$A:$P,9,FALSE)),"")</f>
        <v/>
      </c>
      <c r="F113" s="109" t="str">
        <f>IFERROR(IF(VLOOKUP($A113,'Annex 2 EHV charges'!$A:$P,10,FALSE)=0,"",VLOOKUP($A113,'Annex 2 EHV charges'!$A:$P,10,FALSE)),"")</f>
        <v/>
      </c>
      <c r="G113" s="110" t="str">
        <f>IFERROR(IF(VLOOKUP($A113,'Annex 2 EHV charges'!$A:$P,11,FALSE)=0,"",VLOOKUP($A113,'Annex 2 EHV charges'!$A:$P,11,FALSE)),"")</f>
        <v/>
      </c>
      <c r="H113" s="110" t="str">
        <f>IFERROR(IF(VLOOKUP($A113,'Annex 2 EHV charges'!$A:$P,12,FALSE)=0,"",VLOOKUP($A113,'Annex 2 EHV charges'!$A:$P,12,FALSE)),"")</f>
        <v/>
      </c>
    </row>
    <row r="114" spans="1:8" ht="12.75" customHeight="1" x14ac:dyDescent="0.2">
      <c r="A114" s="103" t="str">
        <f t="array" ref="A114">IFERROR(INDEX('Annex 2 EHV charges'!$A$11:$A$136, MATCH(0, IF(ISBLANK('Annex 2 EHV charges'!$A$11:$A$136),1, COUNTIF(A$4:$A113, 'Annex 2 EHV charges'!$A$11:$A$136)), 0)),"")</f>
        <v/>
      </c>
      <c r="B114" s="103" t="str">
        <f>IF($A114="","",VLOOKUP($A114,'Annex 2 EHV charges'!$A:$O,2,0))</f>
        <v/>
      </c>
      <c r="C114" s="104" t="str">
        <f>IF($A114="","",VLOOKUP($A114,'Annex 2 EHV charges'!$A:$O,3,0))</f>
        <v/>
      </c>
      <c r="D114" s="103" t="str">
        <f>IF($A114="","",VLOOKUP($A114,'Annex 2 EHV charges'!$A:$O,7,0))</f>
        <v/>
      </c>
      <c r="E114" s="108" t="str">
        <f>IFERROR(IF(VLOOKUP($A114,'Annex 2 EHV charges'!$A:$P,9,FALSE)=0,"",VLOOKUP($A114,'Annex 2 EHV charges'!$A:$P,9,FALSE)),"")</f>
        <v/>
      </c>
      <c r="F114" s="109" t="str">
        <f>IFERROR(IF(VLOOKUP($A114,'Annex 2 EHV charges'!$A:$P,10,FALSE)=0,"",VLOOKUP($A114,'Annex 2 EHV charges'!$A:$P,10,FALSE)),"")</f>
        <v/>
      </c>
      <c r="G114" s="110" t="str">
        <f>IFERROR(IF(VLOOKUP($A114,'Annex 2 EHV charges'!$A:$P,11,FALSE)=0,"",VLOOKUP($A114,'Annex 2 EHV charges'!$A:$P,11,FALSE)),"")</f>
        <v/>
      </c>
      <c r="H114" s="110" t="str">
        <f>IFERROR(IF(VLOOKUP($A114,'Annex 2 EHV charges'!$A:$P,12,FALSE)=0,"",VLOOKUP($A114,'Annex 2 EHV charges'!$A:$P,12,FALSE)),"")</f>
        <v/>
      </c>
    </row>
    <row r="115" spans="1:8" ht="12.75" customHeight="1" x14ac:dyDescent="0.2">
      <c r="A115" s="103" t="str">
        <f t="array" ref="A115">IFERROR(INDEX('Annex 2 EHV charges'!$A$11:$A$136, MATCH(0, IF(ISBLANK('Annex 2 EHV charges'!$A$11:$A$136),1, COUNTIF(A$4:$A114, 'Annex 2 EHV charges'!$A$11:$A$136)), 0)),"")</f>
        <v/>
      </c>
      <c r="B115" s="103" t="str">
        <f>IF($A115="","",VLOOKUP($A115,'Annex 2 EHV charges'!$A:$O,2,0))</f>
        <v/>
      </c>
      <c r="C115" s="104" t="str">
        <f>IF($A115="","",VLOOKUP($A115,'Annex 2 EHV charges'!$A:$O,3,0))</f>
        <v/>
      </c>
      <c r="D115" s="103" t="str">
        <f>IF($A115="","",VLOOKUP($A115,'Annex 2 EHV charges'!$A:$O,7,0))</f>
        <v/>
      </c>
      <c r="E115" s="108" t="str">
        <f>IFERROR(IF(VLOOKUP($A115,'Annex 2 EHV charges'!$A:$P,9,FALSE)=0,"",VLOOKUP($A115,'Annex 2 EHV charges'!$A:$P,9,FALSE)),"")</f>
        <v/>
      </c>
      <c r="F115" s="109" t="str">
        <f>IFERROR(IF(VLOOKUP($A115,'Annex 2 EHV charges'!$A:$P,10,FALSE)=0,"",VLOOKUP($A115,'Annex 2 EHV charges'!$A:$P,10,FALSE)),"")</f>
        <v/>
      </c>
      <c r="G115" s="110" t="str">
        <f>IFERROR(IF(VLOOKUP($A115,'Annex 2 EHV charges'!$A:$P,11,FALSE)=0,"",VLOOKUP($A115,'Annex 2 EHV charges'!$A:$P,11,FALSE)),"")</f>
        <v/>
      </c>
      <c r="H115" s="110" t="str">
        <f>IFERROR(IF(VLOOKUP($A115,'Annex 2 EHV charges'!$A:$P,12,FALSE)=0,"",VLOOKUP($A115,'Annex 2 EHV charges'!$A:$P,12,FALSE)),"")</f>
        <v/>
      </c>
    </row>
    <row r="116" spans="1:8" ht="12.75" customHeight="1" x14ac:dyDescent="0.2">
      <c r="A116" s="103" t="str">
        <f t="array" ref="A116">IFERROR(INDEX('Annex 2 EHV charges'!$A$11:$A$136, MATCH(0, IF(ISBLANK('Annex 2 EHV charges'!$A$11:$A$136),1, COUNTIF(A$4:$A115, 'Annex 2 EHV charges'!$A$11:$A$136)), 0)),"")</f>
        <v/>
      </c>
      <c r="B116" s="103" t="str">
        <f>IF($A116="","",VLOOKUP($A116,'Annex 2 EHV charges'!$A:$O,2,0))</f>
        <v/>
      </c>
      <c r="C116" s="104" t="str">
        <f>IF($A116="","",VLOOKUP($A116,'Annex 2 EHV charges'!$A:$O,3,0))</f>
        <v/>
      </c>
      <c r="D116" s="103" t="str">
        <f>IF($A116="","",VLOOKUP($A116,'Annex 2 EHV charges'!$A:$O,7,0))</f>
        <v/>
      </c>
      <c r="E116" s="108" t="str">
        <f>IFERROR(IF(VLOOKUP($A116,'Annex 2 EHV charges'!$A:$P,9,FALSE)=0,"",VLOOKUP($A116,'Annex 2 EHV charges'!$A:$P,9,FALSE)),"")</f>
        <v/>
      </c>
      <c r="F116" s="109" t="str">
        <f>IFERROR(IF(VLOOKUP($A116,'Annex 2 EHV charges'!$A:$P,10,FALSE)=0,"",VLOOKUP($A116,'Annex 2 EHV charges'!$A:$P,10,FALSE)),"")</f>
        <v/>
      </c>
      <c r="G116" s="110" t="str">
        <f>IFERROR(IF(VLOOKUP($A116,'Annex 2 EHV charges'!$A:$P,11,FALSE)=0,"",VLOOKUP($A116,'Annex 2 EHV charges'!$A:$P,11,FALSE)),"")</f>
        <v/>
      </c>
      <c r="H116" s="110" t="str">
        <f>IFERROR(IF(VLOOKUP($A116,'Annex 2 EHV charges'!$A:$P,12,FALSE)=0,"",VLOOKUP($A116,'Annex 2 EHV charges'!$A:$P,12,FALSE)),"")</f>
        <v/>
      </c>
    </row>
    <row r="117" spans="1:8" ht="12.75" customHeight="1" x14ac:dyDescent="0.2">
      <c r="A117" s="103" t="str">
        <f t="array" ref="A117">IFERROR(INDEX('Annex 2 EHV charges'!$A$11:$A$136, MATCH(0, IF(ISBLANK('Annex 2 EHV charges'!$A$11:$A$136),1, COUNTIF(A$4:$A116, 'Annex 2 EHV charges'!$A$11:$A$136)), 0)),"")</f>
        <v/>
      </c>
      <c r="B117" s="103" t="str">
        <f>IF($A117="","",VLOOKUP($A117,'Annex 2 EHV charges'!$A:$O,2,0))</f>
        <v/>
      </c>
      <c r="C117" s="104" t="str">
        <f>IF($A117="","",VLOOKUP($A117,'Annex 2 EHV charges'!$A:$O,3,0))</f>
        <v/>
      </c>
      <c r="D117" s="103" t="str">
        <f>IF($A117="","",VLOOKUP($A117,'Annex 2 EHV charges'!$A:$O,7,0))</f>
        <v/>
      </c>
      <c r="E117" s="108" t="str">
        <f>IFERROR(IF(VLOOKUP($A117,'Annex 2 EHV charges'!$A:$P,9,FALSE)=0,"",VLOOKUP($A117,'Annex 2 EHV charges'!$A:$P,9,FALSE)),"")</f>
        <v/>
      </c>
      <c r="F117" s="109" t="str">
        <f>IFERROR(IF(VLOOKUP($A117,'Annex 2 EHV charges'!$A:$P,10,FALSE)=0,"",VLOOKUP($A117,'Annex 2 EHV charges'!$A:$P,10,FALSE)),"")</f>
        <v/>
      </c>
      <c r="G117" s="110" t="str">
        <f>IFERROR(IF(VLOOKUP($A117,'Annex 2 EHV charges'!$A:$P,11,FALSE)=0,"",VLOOKUP($A117,'Annex 2 EHV charges'!$A:$P,11,FALSE)),"")</f>
        <v/>
      </c>
      <c r="H117" s="110" t="str">
        <f>IFERROR(IF(VLOOKUP($A117,'Annex 2 EHV charges'!$A:$P,12,FALSE)=0,"",VLOOKUP($A117,'Annex 2 EHV charges'!$A:$P,12,FALSE)),"")</f>
        <v/>
      </c>
    </row>
    <row r="118" spans="1:8" ht="12.75" customHeight="1" x14ac:dyDescent="0.2">
      <c r="A118" s="103" t="str">
        <f t="array" ref="A118">IFERROR(INDEX('Annex 2 EHV charges'!$A$11:$A$136, MATCH(0, IF(ISBLANK('Annex 2 EHV charges'!$A$11:$A$136),1, COUNTIF(A$4:$A117, 'Annex 2 EHV charges'!$A$11:$A$136)), 0)),"")</f>
        <v/>
      </c>
      <c r="B118" s="103" t="str">
        <f>IF($A118="","",VLOOKUP($A118,'Annex 2 EHV charges'!$A:$O,2,0))</f>
        <v/>
      </c>
      <c r="C118" s="104" t="str">
        <f>IF($A118="","",VLOOKUP($A118,'Annex 2 EHV charges'!$A:$O,3,0))</f>
        <v/>
      </c>
      <c r="D118" s="103" t="str">
        <f>IF($A118="","",VLOOKUP($A118,'Annex 2 EHV charges'!$A:$O,7,0))</f>
        <v/>
      </c>
      <c r="E118" s="108" t="str">
        <f>IFERROR(IF(VLOOKUP($A118,'Annex 2 EHV charges'!$A:$P,9,FALSE)=0,"",VLOOKUP($A118,'Annex 2 EHV charges'!$A:$P,9,FALSE)),"")</f>
        <v/>
      </c>
      <c r="F118" s="109" t="str">
        <f>IFERROR(IF(VLOOKUP($A118,'Annex 2 EHV charges'!$A:$P,10,FALSE)=0,"",VLOOKUP($A118,'Annex 2 EHV charges'!$A:$P,10,FALSE)),"")</f>
        <v/>
      </c>
      <c r="G118" s="110" t="str">
        <f>IFERROR(IF(VLOOKUP($A118,'Annex 2 EHV charges'!$A:$P,11,FALSE)=0,"",VLOOKUP($A118,'Annex 2 EHV charges'!$A:$P,11,FALSE)),"")</f>
        <v/>
      </c>
      <c r="H118" s="110" t="str">
        <f>IFERROR(IF(VLOOKUP($A118,'Annex 2 EHV charges'!$A:$P,12,FALSE)=0,"",VLOOKUP($A118,'Annex 2 EHV charges'!$A:$P,12,FALSE)),"")</f>
        <v/>
      </c>
    </row>
    <row r="119" spans="1:8" ht="12.75" customHeight="1" x14ac:dyDescent="0.2">
      <c r="A119" s="103" t="str">
        <f t="array" ref="A119">IFERROR(INDEX('Annex 2 EHV charges'!$A$11:$A$136, MATCH(0, IF(ISBLANK('Annex 2 EHV charges'!$A$11:$A$136),1, COUNTIF(A$4:$A118, 'Annex 2 EHV charges'!$A$11:$A$136)), 0)),"")</f>
        <v/>
      </c>
      <c r="B119" s="103" t="str">
        <f>IF($A119="","",VLOOKUP($A119,'Annex 2 EHV charges'!$A:$O,2,0))</f>
        <v/>
      </c>
      <c r="C119" s="104" t="str">
        <f>IF($A119="","",VLOOKUP($A119,'Annex 2 EHV charges'!$A:$O,3,0))</f>
        <v/>
      </c>
      <c r="D119" s="103" t="str">
        <f>IF($A119="","",VLOOKUP($A119,'Annex 2 EHV charges'!$A:$O,7,0))</f>
        <v/>
      </c>
      <c r="E119" s="108" t="str">
        <f>IFERROR(IF(VLOOKUP($A119,'Annex 2 EHV charges'!$A:$P,9,FALSE)=0,"",VLOOKUP($A119,'Annex 2 EHV charges'!$A:$P,9,FALSE)),"")</f>
        <v/>
      </c>
      <c r="F119" s="109" t="str">
        <f>IFERROR(IF(VLOOKUP($A119,'Annex 2 EHV charges'!$A:$P,10,FALSE)=0,"",VLOOKUP($A119,'Annex 2 EHV charges'!$A:$P,10,FALSE)),"")</f>
        <v/>
      </c>
      <c r="G119" s="110" t="str">
        <f>IFERROR(IF(VLOOKUP($A119,'Annex 2 EHV charges'!$A:$P,11,FALSE)=0,"",VLOOKUP($A119,'Annex 2 EHV charges'!$A:$P,11,FALSE)),"")</f>
        <v/>
      </c>
      <c r="H119" s="110" t="str">
        <f>IFERROR(IF(VLOOKUP($A119,'Annex 2 EHV charges'!$A:$P,12,FALSE)=0,"",VLOOKUP($A119,'Annex 2 EHV charges'!$A:$P,12,FALSE)),"")</f>
        <v/>
      </c>
    </row>
    <row r="120" spans="1:8" ht="12.75" customHeight="1" x14ac:dyDescent="0.2">
      <c r="A120" s="103" t="str">
        <f t="array" ref="A120">IFERROR(INDEX('Annex 2 EHV charges'!$A$11:$A$136, MATCH(0, IF(ISBLANK('Annex 2 EHV charges'!$A$11:$A$136),1, COUNTIF(A$4:$A119, 'Annex 2 EHV charges'!$A$11:$A$136)), 0)),"")</f>
        <v/>
      </c>
      <c r="B120" s="103" t="str">
        <f>IF($A120="","",VLOOKUP($A120,'Annex 2 EHV charges'!$A:$O,2,0))</f>
        <v/>
      </c>
      <c r="C120" s="104" t="str">
        <f>IF($A120="","",VLOOKUP($A120,'Annex 2 EHV charges'!$A:$O,3,0))</f>
        <v/>
      </c>
      <c r="D120" s="103" t="str">
        <f>IF($A120="","",VLOOKUP($A120,'Annex 2 EHV charges'!$A:$O,7,0))</f>
        <v/>
      </c>
      <c r="E120" s="108" t="str">
        <f>IFERROR(IF(VLOOKUP($A120,'Annex 2 EHV charges'!$A:$P,9,FALSE)=0,"",VLOOKUP($A120,'Annex 2 EHV charges'!$A:$P,9,FALSE)),"")</f>
        <v/>
      </c>
      <c r="F120" s="109" t="str">
        <f>IFERROR(IF(VLOOKUP($A120,'Annex 2 EHV charges'!$A:$P,10,FALSE)=0,"",VLOOKUP($A120,'Annex 2 EHV charges'!$A:$P,10,FALSE)),"")</f>
        <v/>
      </c>
      <c r="G120" s="110" t="str">
        <f>IFERROR(IF(VLOOKUP($A120,'Annex 2 EHV charges'!$A:$P,11,FALSE)=0,"",VLOOKUP($A120,'Annex 2 EHV charges'!$A:$P,11,FALSE)),"")</f>
        <v/>
      </c>
      <c r="H120" s="110" t="str">
        <f>IFERROR(IF(VLOOKUP($A120,'Annex 2 EHV charges'!$A:$P,12,FALSE)=0,"",VLOOKUP($A120,'Annex 2 EHV charges'!$A:$P,12,FALSE)),"")</f>
        <v/>
      </c>
    </row>
    <row r="121" spans="1:8" ht="12.75" customHeight="1" x14ac:dyDescent="0.2">
      <c r="A121" s="103" t="str">
        <f t="array" ref="A121">IFERROR(INDEX('Annex 2 EHV charges'!$A$11:$A$136, MATCH(0, IF(ISBLANK('Annex 2 EHV charges'!$A$11:$A$136),1, COUNTIF(A$4:$A120, 'Annex 2 EHV charges'!$A$11:$A$136)), 0)),"")</f>
        <v/>
      </c>
      <c r="B121" s="103" t="str">
        <f>IF($A121="","",VLOOKUP($A121,'Annex 2 EHV charges'!$A:$O,2,0))</f>
        <v/>
      </c>
      <c r="C121" s="104" t="str">
        <f>IF($A121="","",VLOOKUP($A121,'Annex 2 EHV charges'!$A:$O,3,0))</f>
        <v/>
      </c>
      <c r="D121" s="103" t="str">
        <f>IF($A121="","",VLOOKUP($A121,'Annex 2 EHV charges'!$A:$O,7,0))</f>
        <v/>
      </c>
      <c r="E121" s="108" t="str">
        <f>IFERROR(IF(VLOOKUP($A121,'Annex 2 EHV charges'!$A:$P,9,FALSE)=0,"",VLOOKUP($A121,'Annex 2 EHV charges'!$A:$P,9,FALSE)),"")</f>
        <v/>
      </c>
      <c r="F121" s="109" t="str">
        <f>IFERROR(IF(VLOOKUP($A121,'Annex 2 EHV charges'!$A:$P,10,FALSE)=0,"",VLOOKUP($A121,'Annex 2 EHV charges'!$A:$P,10,FALSE)),"")</f>
        <v/>
      </c>
      <c r="G121" s="110" t="str">
        <f>IFERROR(IF(VLOOKUP($A121,'Annex 2 EHV charges'!$A:$P,11,FALSE)=0,"",VLOOKUP($A121,'Annex 2 EHV charges'!$A:$P,11,FALSE)),"")</f>
        <v/>
      </c>
      <c r="H121" s="110" t="str">
        <f>IFERROR(IF(VLOOKUP($A121,'Annex 2 EHV charges'!$A:$P,12,FALSE)=0,"",VLOOKUP($A121,'Annex 2 EHV charges'!$A:$P,12,FALSE)),"")</f>
        <v/>
      </c>
    </row>
    <row r="122" spans="1:8" ht="12.75" customHeight="1" x14ac:dyDescent="0.2">
      <c r="A122" s="103" t="str">
        <f t="array" ref="A122">IFERROR(INDEX('Annex 2 EHV charges'!$A$11:$A$136, MATCH(0, IF(ISBLANK('Annex 2 EHV charges'!$A$11:$A$136),1, COUNTIF(A$4:$A121, 'Annex 2 EHV charges'!$A$11:$A$136)), 0)),"")</f>
        <v/>
      </c>
      <c r="B122" s="103" t="str">
        <f>IF($A122="","",VLOOKUP($A122,'Annex 2 EHV charges'!$A:$O,2,0))</f>
        <v/>
      </c>
      <c r="C122" s="104" t="str">
        <f>IF($A122="","",VLOOKUP($A122,'Annex 2 EHV charges'!$A:$O,3,0))</f>
        <v/>
      </c>
      <c r="D122" s="103" t="str">
        <f>IF($A122="","",VLOOKUP($A122,'Annex 2 EHV charges'!$A:$O,7,0))</f>
        <v/>
      </c>
      <c r="E122" s="108" t="str">
        <f>IFERROR(IF(VLOOKUP($A122,'Annex 2 EHV charges'!$A:$P,9,FALSE)=0,"",VLOOKUP($A122,'Annex 2 EHV charges'!$A:$P,9,FALSE)),"")</f>
        <v/>
      </c>
      <c r="F122" s="109" t="str">
        <f>IFERROR(IF(VLOOKUP($A122,'Annex 2 EHV charges'!$A:$P,10,FALSE)=0,"",VLOOKUP($A122,'Annex 2 EHV charges'!$A:$P,10,FALSE)),"")</f>
        <v/>
      </c>
      <c r="G122" s="110" t="str">
        <f>IFERROR(IF(VLOOKUP($A122,'Annex 2 EHV charges'!$A:$P,11,FALSE)=0,"",VLOOKUP($A122,'Annex 2 EHV charges'!$A:$P,11,FALSE)),"")</f>
        <v/>
      </c>
      <c r="H122" s="110" t="str">
        <f>IFERROR(IF(VLOOKUP($A122,'Annex 2 EHV charges'!$A:$P,12,FALSE)=0,"",VLOOKUP($A122,'Annex 2 EHV charges'!$A:$P,12,FALSE)),"")</f>
        <v/>
      </c>
    </row>
    <row r="123" spans="1:8" ht="12.75" customHeight="1" x14ac:dyDescent="0.2">
      <c r="A123" s="103" t="str">
        <f t="array" ref="A123">IFERROR(INDEX('Annex 2 EHV charges'!$A$11:$A$136, MATCH(0, IF(ISBLANK('Annex 2 EHV charges'!$A$11:$A$136),1, COUNTIF(A$4:$A122, 'Annex 2 EHV charges'!$A$11:$A$136)), 0)),"")</f>
        <v/>
      </c>
      <c r="B123" s="103" t="str">
        <f>IF($A123="","",VLOOKUP($A123,'Annex 2 EHV charges'!$A:$O,2,0))</f>
        <v/>
      </c>
      <c r="C123" s="104" t="str">
        <f>IF($A123="","",VLOOKUP($A123,'Annex 2 EHV charges'!$A:$O,3,0))</f>
        <v/>
      </c>
      <c r="D123" s="103" t="str">
        <f>IF($A123="","",VLOOKUP($A123,'Annex 2 EHV charges'!$A:$O,7,0))</f>
        <v/>
      </c>
      <c r="E123" s="108" t="str">
        <f>IFERROR(IF(VLOOKUP($A123,'Annex 2 EHV charges'!$A:$P,9,FALSE)=0,"",VLOOKUP($A123,'Annex 2 EHV charges'!$A:$P,9,FALSE)),"")</f>
        <v/>
      </c>
      <c r="F123" s="109" t="str">
        <f>IFERROR(IF(VLOOKUP($A123,'Annex 2 EHV charges'!$A:$P,10,FALSE)=0,"",VLOOKUP($A123,'Annex 2 EHV charges'!$A:$P,10,FALSE)),"")</f>
        <v/>
      </c>
      <c r="G123" s="110" t="str">
        <f>IFERROR(IF(VLOOKUP($A123,'Annex 2 EHV charges'!$A:$P,11,FALSE)=0,"",VLOOKUP($A123,'Annex 2 EHV charges'!$A:$P,11,FALSE)),"")</f>
        <v/>
      </c>
      <c r="H123" s="110" t="str">
        <f>IFERROR(IF(VLOOKUP($A123,'Annex 2 EHV charges'!$A:$P,12,FALSE)=0,"",VLOOKUP($A123,'Annex 2 EHV charges'!$A:$P,12,FALSE)),"")</f>
        <v/>
      </c>
    </row>
    <row r="124" spans="1:8" ht="12.75" customHeight="1" x14ac:dyDescent="0.2">
      <c r="A124" s="103" t="str">
        <f t="array" ref="A124">IFERROR(INDEX('Annex 2 EHV charges'!$A$11:$A$136, MATCH(0, IF(ISBLANK('Annex 2 EHV charges'!$A$11:$A$136),1, COUNTIF(A$4:$A123, 'Annex 2 EHV charges'!$A$11:$A$136)), 0)),"")</f>
        <v/>
      </c>
      <c r="B124" s="103" t="str">
        <f>IF($A124="","",VLOOKUP($A124,'Annex 2 EHV charges'!$A:$O,2,0))</f>
        <v/>
      </c>
      <c r="C124" s="104" t="str">
        <f>IF($A124="","",VLOOKUP($A124,'Annex 2 EHV charges'!$A:$O,3,0))</f>
        <v/>
      </c>
      <c r="D124" s="103" t="str">
        <f>IF($A124="","",VLOOKUP($A124,'Annex 2 EHV charges'!$A:$O,7,0))</f>
        <v/>
      </c>
      <c r="E124" s="108" t="str">
        <f>IFERROR(IF(VLOOKUP($A124,'Annex 2 EHV charges'!$A:$P,9,FALSE)=0,"",VLOOKUP($A124,'Annex 2 EHV charges'!$A:$P,9,FALSE)),"")</f>
        <v/>
      </c>
      <c r="F124" s="109" t="str">
        <f>IFERROR(IF(VLOOKUP($A124,'Annex 2 EHV charges'!$A:$P,10,FALSE)=0,"",VLOOKUP($A124,'Annex 2 EHV charges'!$A:$P,10,FALSE)),"")</f>
        <v/>
      </c>
      <c r="G124" s="110" t="str">
        <f>IFERROR(IF(VLOOKUP($A124,'Annex 2 EHV charges'!$A:$P,11,FALSE)=0,"",VLOOKUP($A124,'Annex 2 EHV charges'!$A:$P,11,FALSE)),"")</f>
        <v/>
      </c>
      <c r="H124" s="110" t="str">
        <f>IFERROR(IF(VLOOKUP($A124,'Annex 2 EHV charges'!$A:$P,12,FALSE)=0,"",VLOOKUP($A124,'Annex 2 EHV charges'!$A:$P,12,FALSE)),"")</f>
        <v/>
      </c>
    </row>
    <row r="125" spans="1:8" ht="12.75" customHeight="1" x14ac:dyDescent="0.2">
      <c r="A125" s="103" t="str">
        <f t="array" ref="A125">IFERROR(INDEX('Annex 2 EHV charges'!$A$11:$A$136, MATCH(0, IF(ISBLANK('Annex 2 EHV charges'!$A$11:$A$136),1, COUNTIF(A$4:$A124, 'Annex 2 EHV charges'!$A$11:$A$136)), 0)),"")</f>
        <v/>
      </c>
      <c r="B125" s="103" t="str">
        <f>IF($A125="","",VLOOKUP($A125,'Annex 2 EHV charges'!$A:$O,2,0))</f>
        <v/>
      </c>
      <c r="C125" s="104" t="str">
        <f>IF($A125="","",VLOOKUP($A125,'Annex 2 EHV charges'!$A:$O,3,0))</f>
        <v/>
      </c>
      <c r="D125" s="103" t="str">
        <f>IF($A125="","",VLOOKUP($A125,'Annex 2 EHV charges'!$A:$O,7,0))</f>
        <v/>
      </c>
      <c r="E125" s="108" t="str">
        <f>IFERROR(IF(VLOOKUP($A125,'Annex 2 EHV charges'!$A:$P,9,FALSE)=0,"",VLOOKUP($A125,'Annex 2 EHV charges'!$A:$P,9,FALSE)),"")</f>
        <v/>
      </c>
      <c r="F125" s="109" t="str">
        <f>IFERROR(IF(VLOOKUP($A125,'Annex 2 EHV charges'!$A:$P,10,FALSE)=0,"",VLOOKUP($A125,'Annex 2 EHV charges'!$A:$P,10,FALSE)),"")</f>
        <v/>
      </c>
      <c r="G125" s="110" t="str">
        <f>IFERROR(IF(VLOOKUP($A125,'Annex 2 EHV charges'!$A:$P,11,FALSE)=0,"",VLOOKUP($A125,'Annex 2 EHV charges'!$A:$P,11,FALSE)),"")</f>
        <v/>
      </c>
      <c r="H125" s="110" t="str">
        <f>IFERROR(IF(VLOOKUP($A125,'Annex 2 EHV charges'!$A:$P,12,FALSE)=0,"",VLOOKUP($A125,'Annex 2 EHV charges'!$A:$P,12,FALSE)),"")</f>
        <v/>
      </c>
    </row>
    <row r="126" spans="1:8" ht="12.75" customHeight="1" x14ac:dyDescent="0.2">
      <c r="A126" s="103" t="str">
        <f t="array" ref="A126">IFERROR(INDEX('Annex 2 EHV charges'!$A$11:$A$136, MATCH(0, IF(ISBLANK('Annex 2 EHV charges'!$A$11:$A$136),1, COUNTIF(A$4:$A125, 'Annex 2 EHV charges'!$A$11:$A$136)), 0)),"")</f>
        <v/>
      </c>
      <c r="B126" s="103" t="str">
        <f>IF($A126="","",VLOOKUP($A126,'Annex 2 EHV charges'!$A:$O,2,0))</f>
        <v/>
      </c>
      <c r="C126" s="104" t="str">
        <f>IF($A126="","",VLOOKUP($A126,'Annex 2 EHV charges'!$A:$O,3,0))</f>
        <v/>
      </c>
      <c r="D126" s="103" t="str">
        <f>IF($A126="","",VLOOKUP($A126,'Annex 2 EHV charges'!$A:$O,7,0))</f>
        <v/>
      </c>
      <c r="E126" s="108" t="str">
        <f>IFERROR(IF(VLOOKUP($A126,'Annex 2 EHV charges'!$A:$P,9,FALSE)=0,"",VLOOKUP($A126,'Annex 2 EHV charges'!$A:$P,9,FALSE)),"")</f>
        <v/>
      </c>
      <c r="F126" s="109" t="str">
        <f>IFERROR(IF(VLOOKUP($A126,'Annex 2 EHV charges'!$A:$P,10,FALSE)=0,"",VLOOKUP($A126,'Annex 2 EHV charges'!$A:$P,10,FALSE)),"")</f>
        <v/>
      </c>
      <c r="G126" s="110" t="str">
        <f>IFERROR(IF(VLOOKUP($A126,'Annex 2 EHV charges'!$A:$P,11,FALSE)=0,"",VLOOKUP($A126,'Annex 2 EHV charges'!$A:$P,11,FALSE)),"")</f>
        <v/>
      </c>
      <c r="H126" s="110" t="str">
        <f>IFERROR(IF(VLOOKUP($A126,'Annex 2 EHV charges'!$A:$P,12,FALSE)=0,"",VLOOKUP($A126,'Annex 2 EHV charges'!$A:$P,12,FALSE)),"")</f>
        <v/>
      </c>
    </row>
    <row r="127" spans="1:8" ht="12.75" customHeight="1" x14ac:dyDescent="0.2">
      <c r="A127" s="103" t="str">
        <f t="array" ref="A127">IFERROR(INDEX('Annex 2 EHV charges'!$A$11:$A$136, MATCH(0, IF(ISBLANK('Annex 2 EHV charges'!$A$11:$A$136),1, COUNTIF(A$4:$A126, 'Annex 2 EHV charges'!$A$11:$A$136)), 0)),"")</f>
        <v/>
      </c>
      <c r="B127" s="103" t="str">
        <f>IF($A127="","",VLOOKUP($A127,'Annex 2 EHV charges'!$A:$O,2,0))</f>
        <v/>
      </c>
      <c r="C127" s="104" t="str">
        <f>IF($A127="","",VLOOKUP($A127,'Annex 2 EHV charges'!$A:$O,3,0))</f>
        <v/>
      </c>
      <c r="D127" s="103" t="str">
        <f>IF($A127="","",VLOOKUP($A127,'Annex 2 EHV charges'!$A:$O,7,0))</f>
        <v/>
      </c>
      <c r="E127" s="108" t="str">
        <f>IFERROR(IF(VLOOKUP($A127,'Annex 2 EHV charges'!$A:$P,9,FALSE)=0,"",VLOOKUP($A127,'Annex 2 EHV charges'!$A:$P,9,FALSE)),"")</f>
        <v/>
      </c>
      <c r="F127" s="109" t="str">
        <f>IFERROR(IF(VLOOKUP($A127,'Annex 2 EHV charges'!$A:$P,10,FALSE)=0,"",VLOOKUP($A127,'Annex 2 EHV charges'!$A:$P,10,FALSE)),"")</f>
        <v/>
      </c>
      <c r="G127" s="110" t="str">
        <f>IFERROR(IF(VLOOKUP($A127,'Annex 2 EHV charges'!$A:$P,11,FALSE)=0,"",VLOOKUP($A127,'Annex 2 EHV charges'!$A:$P,11,FALSE)),"")</f>
        <v/>
      </c>
      <c r="H127" s="110" t="str">
        <f>IFERROR(IF(VLOOKUP($A127,'Annex 2 EHV charges'!$A:$P,12,FALSE)=0,"",VLOOKUP($A127,'Annex 2 EHV charges'!$A:$P,12,FALSE)),"")</f>
        <v/>
      </c>
    </row>
    <row r="128" spans="1:8" ht="12.75" customHeight="1" x14ac:dyDescent="0.2">
      <c r="A128" s="103" t="str">
        <f t="array" ref="A128">IFERROR(INDEX('Annex 2 EHV charges'!$A$11:$A$136, MATCH(0, IF(ISBLANK('Annex 2 EHV charges'!$A$11:$A$136),1, COUNTIF(A$4:$A127, 'Annex 2 EHV charges'!$A$11:$A$136)), 0)),"")</f>
        <v/>
      </c>
      <c r="B128" s="103" t="str">
        <f>IF($A128="","",VLOOKUP($A128,'Annex 2 EHV charges'!$A:$O,2,0))</f>
        <v/>
      </c>
      <c r="C128" s="104" t="str">
        <f>IF($A128="","",VLOOKUP($A128,'Annex 2 EHV charges'!$A:$O,3,0))</f>
        <v/>
      </c>
      <c r="D128" s="103" t="str">
        <f>IF($A128="","",VLOOKUP($A128,'Annex 2 EHV charges'!$A:$O,7,0))</f>
        <v/>
      </c>
      <c r="E128" s="108" t="str">
        <f>IFERROR(IF(VLOOKUP($A128,'Annex 2 EHV charges'!$A:$P,9,FALSE)=0,"",VLOOKUP($A128,'Annex 2 EHV charges'!$A:$P,9,FALSE)),"")</f>
        <v/>
      </c>
      <c r="F128" s="109" t="str">
        <f>IFERROR(IF(VLOOKUP($A128,'Annex 2 EHV charges'!$A:$P,10,FALSE)=0,"",VLOOKUP($A128,'Annex 2 EHV charges'!$A:$P,10,FALSE)),"")</f>
        <v/>
      </c>
      <c r="G128" s="110" t="str">
        <f>IFERROR(IF(VLOOKUP($A128,'Annex 2 EHV charges'!$A:$P,11,FALSE)=0,"",VLOOKUP($A128,'Annex 2 EHV charges'!$A:$P,11,FALSE)),"")</f>
        <v/>
      </c>
      <c r="H128" s="110" t="str">
        <f>IFERROR(IF(VLOOKUP($A128,'Annex 2 EHV charges'!$A:$P,12,FALSE)=0,"",VLOOKUP($A128,'Annex 2 EHV charges'!$A:$P,12,FALSE)),"")</f>
        <v/>
      </c>
    </row>
    <row r="129" spans="1:8" ht="12.75" customHeight="1" x14ac:dyDescent="0.2">
      <c r="A129" s="103" t="str">
        <f t="array" ref="A129">IFERROR(INDEX('Annex 2 EHV charges'!$A$11:$A$136, MATCH(0, IF(ISBLANK('Annex 2 EHV charges'!$A$11:$A$136),1, COUNTIF(A$4:$A128, 'Annex 2 EHV charges'!$A$11:$A$136)), 0)),"")</f>
        <v/>
      </c>
      <c r="B129" s="103" t="str">
        <f>IF($A129="","",VLOOKUP($A129,'Annex 2 EHV charges'!$A:$O,2,0))</f>
        <v/>
      </c>
      <c r="C129" s="104" t="str">
        <f>IF($A129="","",VLOOKUP($A129,'Annex 2 EHV charges'!$A:$O,3,0))</f>
        <v/>
      </c>
      <c r="D129" s="103" t="str">
        <f>IF($A129="","",VLOOKUP($A129,'Annex 2 EHV charges'!$A:$O,7,0))</f>
        <v/>
      </c>
      <c r="E129" s="108" t="str">
        <f>IFERROR(IF(VLOOKUP($A129,'Annex 2 EHV charges'!$A:$P,9,FALSE)=0,"",VLOOKUP($A129,'Annex 2 EHV charges'!$A:$P,9,FALSE)),"")</f>
        <v/>
      </c>
      <c r="F129" s="109" t="str">
        <f>IFERROR(IF(VLOOKUP($A129,'Annex 2 EHV charges'!$A:$P,10,FALSE)=0,"",VLOOKUP($A129,'Annex 2 EHV charges'!$A:$P,10,FALSE)),"")</f>
        <v/>
      </c>
      <c r="G129" s="110" t="str">
        <f>IFERROR(IF(VLOOKUP($A129,'Annex 2 EHV charges'!$A:$P,11,FALSE)=0,"",VLOOKUP($A129,'Annex 2 EHV charges'!$A:$P,11,FALSE)),"")</f>
        <v/>
      </c>
      <c r="H129" s="110" t="str">
        <f>IFERROR(IF(VLOOKUP($A129,'Annex 2 EHV charges'!$A:$P,12,FALSE)=0,"",VLOOKUP($A129,'Annex 2 EHV charges'!$A:$P,12,FALSE)),"")</f>
        <v/>
      </c>
    </row>
    <row r="130" spans="1:8" ht="12.75" customHeight="1" x14ac:dyDescent="0.2">
      <c r="A130" s="103" t="str">
        <f t="array" ref="A130">IFERROR(INDEX('Annex 2 EHV charges'!$A$11:$A$136, MATCH(0, IF(ISBLANK('Annex 2 EHV charges'!$A$11:$A$136),1, COUNTIF(A$4:$A129, 'Annex 2 EHV charges'!$A$11:$A$136)), 0)),"")</f>
        <v/>
      </c>
      <c r="B130" s="103" t="str">
        <f>IF($A130="","",VLOOKUP($A130,'Annex 2 EHV charges'!$A:$O,2,0))</f>
        <v/>
      </c>
      <c r="C130" s="104" t="str">
        <f>IF($A130="","",VLOOKUP($A130,'Annex 2 EHV charges'!$A:$O,3,0))</f>
        <v/>
      </c>
      <c r="D130" s="103" t="str">
        <f>IF($A130="","",VLOOKUP($A130,'Annex 2 EHV charges'!$A:$O,7,0))</f>
        <v/>
      </c>
      <c r="E130" s="108" t="str">
        <f>IFERROR(IF(VLOOKUP($A130,'Annex 2 EHV charges'!$A:$P,9,FALSE)=0,"",VLOOKUP($A130,'Annex 2 EHV charges'!$A:$P,9,FALSE)),"")</f>
        <v/>
      </c>
      <c r="F130" s="109" t="str">
        <f>IFERROR(IF(VLOOKUP($A130,'Annex 2 EHV charges'!$A:$P,10,FALSE)=0,"",VLOOKUP($A130,'Annex 2 EHV charges'!$A:$P,10,FALSE)),"")</f>
        <v/>
      </c>
      <c r="G130" s="110" t="str">
        <f>IFERROR(IF(VLOOKUP($A130,'Annex 2 EHV charges'!$A:$P,11,FALSE)=0,"",VLOOKUP($A130,'Annex 2 EHV charges'!$A:$P,11,FALSE)),"")</f>
        <v/>
      </c>
      <c r="H130" s="110" t="str">
        <f>IFERROR(IF(VLOOKUP($A130,'Annex 2 EHV charges'!$A:$P,12,FALSE)=0,"",VLOOKUP($A130,'Annex 2 EHV charges'!$A:$P,12,FALSE)),"")</f>
        <v/>
      </c>
    </row>
    <row r="131" spans="1:8" ht="12.75" customHeight="1" x14ac:dyDescent="0.2">
      <c r="A131" s="103" t="str">
        <f t="array" ref="A131">IFERROR(INDEX('Annex 2 EHV charges'!$A$11:$A$136, MATCH(0, IF(ISBLANK('Annex 2 EHV charges'!$A$11:$A$136),1, COUNTIF(A$4:$A130, 'Annex 2 EHV charges'!$A$11:$A$136)), 0)),"")</f>
        <v/>
      </c>
      <c r="B131" s="103" t="str">
        <f>IF($A131="","",VLOOKUP($A131,'Annex 2 EHV charges'!$A:$O,2,0))</f>
        <v/>
      </c>
      <c r="C131" s="104" t="str">
        <f>IF($A131="","",VLOOKUP($A131,'Annex 2 EHV charges'!$A:$O,3,0))</f>
        <v/>
      </c>
      <c r="D131" s="103" t="str">
        <f>IF($A131="","",VLOOKUP($A131,'Annex 2 EHV charges'!$A:$O,7,0))</f>
        <v/>
      </c>
      <c r="E131" s="108" t="str">
        <f>IFERROR(IF(VLOOKUP($A131,'Annex 2 EHV charges'!$A:$P,9,FALSE)=0,"",VLOOKUP($A131,'Annex 2 EHV charges'!$A:$P,9,FALSE)),"")</f>
        <v/>
      </c>
      <c r="F131" s="109" t="str">
        <f>IFERROR(IF(VLOOKUP($A131,'Annex 2 EHV charges'!$A:$P,10,FALSE)=0,"",VLOOKUP($A131,'Annex 2 EHV charges'!$A:$P,10,FALSE)),"")</f>
        <v/>
      </c>
      <c r="G131" s="110" t="str">
        <f>IFERROR(IF(VLOOKUP($A131,'Annex 2 EHV charges'!$A:$P,11,FALSE)=0,"",VLOOKUP($A131,'Annex 2 EHV charges'!$A:$P,11,FALSE)),"")</f>
        <v/>
      </c>
      <c r="H131" s="110" t="str">
        <f>IFERROR(IF(VLOOKUP($A131,'Annex 2 EHV charges'!$A:$P,12,FALSE)=0,"",VLOOKUP($A131,'Annex 2 EHV charges'!$A:$P,12,FALSE)),"")</f>
        <v/>
      </c>
    </row>
    <row r="132" spans="1:8" ht="12.75" customHeight="1" x14ac:dyDescent="0.2">
      <c r="A132" s="103" t="str">
        <f t="array" ref="A132">IFERROR(INDEX('Annex 2 EHV charges'!$A$11:$A$136, MATCH(0, IF(ISBLANK('Annex 2 EHV charges'!$A$11:$A$136),1, COUNTIF(A$4:$A131, 'Annex 2 EHV charges'!$A$11:$A$136)), 0)),"")</f>
        <v/>
      </c>
      <c r="B132" s="103" t="str">
        <f>IF($A132="","",VLOOKUP($A132,'Annex 2 EHV charges'!$A:$O,2,0))</f>
        <v/>
      </c>
      <c r="C132" s="104" t="str">
        <f>IF($A132="","",VLOOKUP($A132,'Annex 2 EHV charges'!$A:$O,3,0))</f>
        <v/>
      </c>
      <c r="D132" s="103" t="str">
        <f>IF($A132="","",VLOOKUP($A132,'Annex 2 EHV charges'!$A:$O,7,0))</f>
        <v/>
      </c>
      <c r="E132" s="108" t="str">
        <f>IFERROR(IF(VLOOKUP($A132,'Annex 2 EHV charges'!$A:$P,9,FALSE)=0,"",VLOOKUP($A132,'Annex 2 EHV charges'!$A:$P,9,FALSE)),"")</f>
        <v/>
      </c>
      <c r="F132" s="109" t="str">
        <f>IFERROR(IF(VLOOKUP($A132,'Annex 2 EHV charges'!$A:$P,10,FALSE)=0,"",VLOOKUP($A132,'Annex 2 EHV charges'!$A:$P,10,FALSE)),"")</f>
        <v/>
      </c>
      <c r="G132" s="110" t="str">
        <f>IFERROR(IF(VLOOKUP($A132,'Annex 2 EHV charges'!$A:$P,11,FALSE)=0,"",VLOOKUP($A132,'Annex 2 EHV charges'!$A:$P,11,FALSE)),"")</f>
        <v/>
      </c>
      <c r="H132" s="110" t="str">
        <f>IFERROR(IF(VLOOKUP($A132,'Annex 2 EHV charges'!$A:$P,12,FALSE)=0,"",VLOOKUP($A132,'Annex 2 EHV charges'!$A:$P,12,FALSE)),"")</f>
        <v/>
      </c>
    </row>
    <row r="133" spans="1:8" ht="12.75" customHeight="1" x14ac:dyDescent="0.2">
      <c r="A133" s="103" t="str">
        <f t="array" ref="A133">IFERROR(INDEX('Annex 2 EHV charges'!$A$11:$A$136, MATCH(0, IF(ISBLANK('Annex 2 EHV charges'!$A$11:$A$136),1, COUNTIF(A$4:$A132, 'Annex 2 EHV charges'!$A$11:$A$136)), 0)),"")</f>
        <v/>
      </c>
      <c r="B133" s="103" t="str">
        <f>IF($A133="","",VLOOKUP($A133,'Annex 2 EHV charges'!$A:$O,2,0))</f>
        <v/>
      </c>
      <c r="C133" s="104" t="str">
        <f>IF($A133="","",VLOOKUP($A133,'Annex 2 EHV charges'!$A:$O,3,0))</f>
        <v/>
      </c>
      <c r="D133" s="103" t="str">
        <f>IF($A133="","",VLOOKUP($A133,'Annex 2 EHV charges'!$A:$O,7,0))</f>
        <v/>
      </c>
      <c r="E133" s="108" t="str">
        <f>IFERROR(IF(VLOOKUP($A133,'Annex 2 EHV charges'!$A:$P,9,FALSE)=0,"",VLOOKUP($A133,'Annex 2 EHV charges'!$A:$P,9,FALSE)),"")</f>
        <v/>
      </c>
      <c r="F133" s="109" t="str">
        <f>IFERROR(IF(VLOOKUP($A133,'Annex 2 EHV charges'!$A:$P,10,FALSE)=0,"",VLOOKUP($A133,'Annex 2 EHV charges'!$A:$P,10,FALSE)),"")</f>
        <v/>
      </c>
      <c r="G133" s="110" t="str">
        <f>IFERROR(IF(VLOOKUP($A133,'Annex 2 EHV charges'!$A:$P,11,FALSE)=0,"",VLOOKUP($A133,'Annex 2 EHV charges'!$A:$P,11,FALSE)),"")</f>
        <v/>
      </c>
      <c r="H133" s="110" t="str">
        <f>IFERROR(IF(VLOOKUP($A133,'Annex 2 EHV charges'!$A:$P,12,FALSE)=0,"",VLOOKUP($A133,'Annex 2 EHV charges'!$A:$P,12,FALSE)),"")</f>
        <v/>
      </c>
    </row>
    <row r="134" spans="1:8" ht="12.75" customHeight="1" x14ac:dyDescent="0.2">
      <c r="A134" s="103" t="str">
        <f t="array" ref="A134">IFERROR(INDEX('Annex 2 EHV charges'!$A$11:$A$136, MATCH(0, IF(ISBLANK('Annex 2 EHV charges'!$A$11:$A$136),1, COUNTIF(A$4:$A133, 'Annex 2 EHV charges'!$A$11:$A$136)), 0)),"")</f>
        <v/>
      </c>
      <c r="B134" s="103" t="str">
        <f>IF($A134="","",VLOOKUP($A134,'Annex 2 EHV charges'!$A:$O,2,0))</f>
        <v/>
      </c>
      <c r="C134" s="104" t="str">
        <f>IF($A134="","",VLOOKUP($A134,'Annex 2 EHV charges'!$A:$O,3,0))</f>
        <v/>
      </c>
      <c r="D134" s="103" t="str">
        <f>IF($A134="","",VLOOKUP($A134,'Annex 2 EHV charges'!$A:$O,7,0))</f>
        <v/>
      </c>
      <c r="E134" s="108" t="str">
        <f>IFERROR(IF(VLOOKUP($A134,'Annex 2 EHV charges'!$A:$P,9,FALSE)=0,"",VLOOKUP($A134,'Annex 2 EHV charges'!$A:$P,9,FALSE)),"")</f>
        <v/>
      </c>
      <c r="F134" s="109" t="str">
        <f>IFERROR(IF(VLOOKUP($A134,'Annex 2 EHV charges'!$A:$P,10,FALSE)=0,"",VLOOKUP($A134,'Annex 2 EHV charges'!$A:$P,10,FALSE)),"")</f>
        <v/>
      </c>
      <c r="G134" s="110" t="str">
        <f>IFERROR(IF(VLOOKUP($A134,'Annex 2 EHV charges'!$A:$P,11,FALSE)=0,"",VLOOKUP($A134,'Annex 2 EHV charges'!$A:$P,11,FALSE)),"")</f>
        <v/>
      </c>
      <c r="H134" s="110" t="str">
        <f>IFERROR(IF(VLOOKUP($A134,'Annex 2 EHV charges'!$A:$P,12,FALSE)=0,"",VLOOKUP($A134,'Annex 2 EHV charges'!$A:$P,12,FALSE)),"")</f>
        <v/>
      </c>
    </row>
    <row r="135" spans="1:8" ht="12.75" customHeight="1" x14ac:dyDescent="0.2">
      <c r="A135" s="103" t="str">
        <f t="array" ref="A135">IFERROR(INDEX('Annex 2 EHV charges'!$A$11:$A$136, MATCH(0, IF(ISBLANK('Annex 2 EHV charges'!$A$11:$A$136),1, COUNTIF(A$4:$A134, 'Annex 2 EHV charges'!$A$11:$A$136)), 0)),"")</f>
        <v/>
      </c>
      <c r="B135" s="103" t="str">
        <f>IF($A135="","",VLOOKUP($A135,'Annex 2 EHV charges'!$A:$O,2,0))</f>
        <v/>
      </c>
      <c r="C135" s="104" t="str">
        <f>IF($A135="","",VLOOKUP($A135,'Annex 2 EHV charges'!$A:$O,3,0))</f>
        <v/>
      </c>
      <c r="D135" s="103" t="str">
        <f>IF($A135="","",VLOOKUP($A135,'Annex 2 EHV charges'!$A:$O,7,0))</f>
        <v/>
      </c>
      <c r="E135" s="108" t="str">
        <f>IFERROR(IF(VLOOKUP($A135,'Annex 2 EHV charges'!$A:$P,9,FALSE)=0,"",VLOOKUP($A135,'Annex 2 EHV charges'!$A:$P,9,FALSE)),"")</f>
        <v/>
      </c>
      <c r="F135" s="109" t="str">
        <f>IFERROR(IF(VLOOKUP($A135,'Annex 2 EHV charges'!$A:$P,10,FALSE)=0,"",VLOOKUP($A135,'Annex 2 EHV charges'!$A:$P,10,FALSE)),"")</f>
        <v/>
      </c>
      <c r="G135" s="110" t="str">
        <f>IFERROR(IF(VLOOKUP($A135,'Annex 2 EHV charges'!$A:$P,11,FALSE)=0,"",VLOOKUP($A135,'Annex 2 EHV charges'!$A:$P,11,FALSE)),"")</f>
        <v/>
      </c>
      <c r="H135" s="110" t="str">
        <f>IFERROR(IF(VLOOKUP($A135,'Annex 2 EHV charges'!$A:$P,12,FALSE)=0,"",VLOOKUP($A135,'Annex 2 EHV charges'!$A:$P,12,FALSE)),"")</f>
        <v/>
      </c>
    </row>
    <row r="136" spans="1:8" ht="12.75" customHeight="1" x14ac:dyDescent="0.2">
      <c r="A136" s="103" t="str">
        <f t="array" ref="A136">IFERROR(INDEX('Annex 2 EHV charges'!$A$11:$A$136, MATCH(0, IF(ISBLANK('Annex 2 EHV charges'!$A$11:$A$136),1, COUNTIF(A$4:$A135, 'Annex 2 EHV charges'!$A$11:$A$136)), 0)),"")</f>
        <v/>
      </c>
      <c r="B136" s="103" t="str">
        <f>IF($A136="","",VLOOKUP($A136,'Annex 2 EHV charges'!$A:$O,2,0))</f>
        <v/>
      </c>
      <c r="C136" s="104" t="str">
        <f>IF($A136="","",VLOOKUP($A136,'Annex 2 EHV charges'!$A:$O,3,0))</f>
        <v/>
      </c>
      <c r="D136" s="103" t="str">
        <f>IF($A136="","",VLOOKUP($A136,'Annex 2 EHV charges'!$A:$O,7,0))</f>
        <v/>
      </c>
      <c r="E136" s="108" t="str">
        <f>IFERROR(IF(VLOOKUP($A136,'Annex 2 EHV charges'!$A:$P,9,FALSE)=0,"",VLOOKUP($A136,'Annex 2 EHV charges'!$A:$P,9,FALSE)),"")</f>
        <v/>
      </c>
      <c r="F136" s="109" t="str">
        <f>IFERROR(IF(VLOOKUP($A136,'Annex 2 EHV charges'!$A:$P,10,FALSE)=0,"",VLOOKUP($A136,'Annex 2 EHV charges'!$A:$P,10,FALSE)),"")</f>
        <v/>
      </c>
      <c r="G136" s="110" t="str">
        <f>IFERROR(IF(VLOOKUP($A136,'Annex 2 EHV charges'!$A:$P,11,FALSE)=0,"",VLOOKUP($A136,'Annex 2 EHV charges'!$A:$P,11,FALSE)),"")</f>
        <v/>
      </c>
      <c r="H136" s="110" t="str">
        <f>IFERROR(IF(VLOOKUP($A136,'Annex 2 EHV charges'!$A:$P,12,FALSE)=0,"",VLOOKUP($A136,'Annex 2 EHV charges'!$A:$P,12,FALSE)),"")</f>
        <v/>
      </c>
    </row>
    <row r="137" spans="1:8" ht="12.75" customHeight="1" x14ac:dyDescent="0.2">
      <c r="A137" s="103" t="str">
        <f t="array" ref="A137">IFERROR(INDEX('Annex 2 EHV charges'!$A$11:$A$136, MATCH(0, IF(ISBLANK('Annex 2 EHV charges'!$A$11:$A$136),1, COUNTIF(A$4:$A136, 'Annex 2 EHV charges'!$A$11:$A$136)), 0)),"")</f>
        <v/>
      </c>
      <c r="B137" s="103" t="str">
        <f>IF($A137="","",VLOOKUP($A137,'Annex 2 EHV charges'!$A:$O,2,0))</f>
        <v/>
      </c>
      <c r="C137" s="104" t="str">
        <f>IF($A137="","",VLOOKUP($A137,'Annex 2 EHV charges'!$A:$O,3,0))</f>
        <v/>
      </c>
      <c r="D137" s="103" t="str">
        <f>IF($A137="","",VLOOKUP($A137,'Annex 2 EHV charges'!$A:$O,7,0))</f>
        <v/>
      </c>
      <c r="E137" s="108" t="str">
        <f>IFERROR(IF(VLOOKUP($A137,'Annex 2 EHV charges'!$A:$P,9,FALSE)=0,"",VLOOKUP($A137,'Annex 2 EHV charges'!$A:$P,9,FALSE)),"")</f>
        <v/>
      </c>
      <c r="F137" s="109" t="str">
        <f>IFERROR(IF(VLOOKUP($A137,'Annex 2 EHV charges'!$A:$P,10,FALSE)=0,"",VLOOKUP($A137,'Annex 2 EHV charges'!$A:$P,10,FALSE)),"")</f>
        <v/>
      </c>
      <c r="G137" s="110" t="str">
        <f>IFERROR(IF(VLOOKUP($A137,'Annex 2 EHV charges'!$A:$P,11,FALSE)=0,"",VLOOKUP($A137,'Annex 2 EHV charges'!$A:$P,11,FALSE)),"")</f>
        <v/>
      </c>
      <c r="H137" s="110" t="str">
        <f>IFERROR(IF(VLOOKUP($A137,'Annex 2 EHV charges'!$A:$P,12,FALSE)=0,"",VLOOKUP($A137,'Annex 2 EHV charges'!$A:$P,12,FALSE)),"")</f>
        <v/>
      </c>
    </row>
    <row r="138" spans="1:8" ht="12.75" customHeight="1" x14ac:dyDescent="0.2">
      <c r="A138" s="103" t="str">
        <f t="array" ref="A138">IFERROR(INDEX('Annex 2 EHV charges'!$A$11:$A$136, MATCH(0, IF(ISBLANK('Annex 2 EHV charges'!$A$11:$A$136),1, COUNTIF(A$4:$A137, 'Annex 2 EHV charges'!$A$11:$A$136)), 0)),"")</f>
        <v/>
      </c>
      <c r="B138" s="103" t="str">
        <f>IF($A138="","",VLOOKUP($A138,'Annex 2 EHV charges'!$A:$O,2,0))</f>
        <v/>
      </c>
      <c r="C138" s="104" t="str">
        <f>IF($A138="","",VLOOKUP($A138,'Annex 2 EHV charges'!$A:$O,3,0))</f>
        <v/>
      </c>
      <c r="D138" s="103" t="str">
        <f>IF($A138="","",VLOOKUP($A138,'Annex 2 EHV charges'!$A:$O,7,0))</f>
        <v/>
      </c>
      <c r="E138" s="108" t="str">
        <f>IFERROR(IF(VLOOKUP($A138,'Annex 2 EHV charges'!$A:$P,9,FALSE)=0,"",VLOOKUP($A138,'Annex 2 EHV charges'!$A:$P,9,FALSE)),"")</f>
        <v/>
      </c>
      <c r="F138" s="109" t="str">
        <f>IFERROR(IF(VLOOKUP($A138,'Annex 2 EHV charges'!$A:$P,10,FALSE)=0,"",VLOOKUP($A138,'Annex 2 EHV charges'!$A:$P,10,FALSE)),"")</f>
        <v/>
      </c>
      <c r="G138" s="110" t="str">
        <f>IFERROR(IF(VLOOKUP($A138,'Annex 2 EHV charges'!$A:$P,11,FALSE)=0,"",VLOOKUP($A138,'Annex 2 EHV charges'!$A:$P,11,FALSE)),"")</f>
        <v/>
      </c>
      <c r="H138" s="110" t="str">
        <f>IFERROR(IF(VLOOKUP($A138,'Annex 2 EHV charges'!$A:$P,12,FALSE)=0,"",VLOOKUP($A138,'Annex 2 EHV charges'!$A:$P,12,FALSE)),"")</f>
        <v/>
      </c>
    </row>
    <row r="139" spans="1:8" ht="12.75" customHeight="1" x14ac:dyDescent="0.2">
      <c r="A139" s="103" t="str">
        <f t="array" ref="A139">IFERROR(INDEX('Annex 2 EHV charges'!$A$11:$A$136, MATCH(0, IF(ISBLANK('Annex 2 EHV charges'!$A$11:$A$136),1, COUNTIF(A$4:$A138, 'Annex 2 EHV charges'!$A$11:$A$136)), 0)),"")</f>
        <v/>
      </c>
      <c r="B139" s="103" t="str">
        <f>IF($A139="","",VLOOKUP($A139,'Annex 2 EHV charges'!$A:$O,2,0))</f>
        <v/>
      </c>
      <c r="C139" s="104" t="str">
        <f>IF($A139="","",VLOOKUP($A139,'Annex 2 EHV charges'!$A:$O,3,0))</f>
        <v/>
      </c>
      <c r="D139" s="103" t="str">
        <f>IF($A139="","",VLOOKUP($A139,'Annex 2 EHV charges'!$A:$O,7,0))</f>
        <v/>
      </c>
      <c r="E139" s="108" t="str">
        <f>IFERROR(IF(VLOOKUP($A139,'Annex 2 EHV charges'!$A:$P,9,FALSE)=0,"",VLOOKUP($A139,'Annex 2 EHV charges'!$A:$P,9,FALSE)),"")</f>
        <v/>
      </c>
      <c r="F139" s="109" t="str">
        <f>IFERROR(IF(VLOOKUP($A139,'Annex 2 EHV charges'!$A:$P,10,FALSE)=0,"",VLOOKUP($A139,'Annex 2 EHV charges'!$A:$P,10,FALSE)),"")</f>
        <v/>
      </c>
      <c r="G139" s="110" t="str">
        <f>IFERROR(IF(VLOOKUP($A139,'Annex 2 EHV charges'!$A:$P,11,FALSE)=0,"",VLOOKUP($A139,'Annex 2 EHV charges'!$A:$P,11,FALSE)),"")</f>
        <v/>
      </c>
      <c r="H139" s="110" t="str">
        <f>IFERROR(IF(VLOOKUP($A139,'Annex 2 EHV charges'!$A:$P,12,FALSE)=0,"",VLOOKUP($A139,'Annex 2 EHV charges'!$A:$P,12,FALSE)),"")</f>
        <v/>
      </c>
    </row>
    <row r="140" spans="1:8" ht="12.75" customHeight="1" x14ac:dyDescent="0.2">
      <c r="A140" s="103" t="str">
        <f t="array" ref="A140">IFERROR(INDEX('Annex 2 EHV charges'!$A$11:$A$136, MATCH(0, IF(ISBLANK('Annex 2 EHV charges'!$A$11:$A$136),1, COUNTIF(A$4:$A139, 'Annex 2 EHV charges'!$A$11:$A$136)), 0)),"")</f>
        <v/>
      </c>
      <c r="B140" s="103" t="str">
        <f>IF($A140="","",VLOOKUP($A140,'Annex 2 EHV charges'!$A:$O,2,0))</f>
        <v/>
      </c>
      <c r="C140" s="104" t="str">
        <f>IF($A140="","",VLOOKUP($A140,'Annex 2 EHV charges'!$A:$O,3,0))</f>
        <v/>
      </c>
      <c r="D140" s="103" t="str">
        <f>IF($A140="","",VLOOKUP($A140,'Annex 2 EHV charges'!$A:$O,7,0))</f>
        <v/>
      </c>
      <c r="E140" s="108" t="str">
        <f>IFERROR(IF(VLOOKUP($A140,'Annex 2 EHV charges'!$A:$P,9,FALSE)=0,"",VLOOKUP($A140,'Annex 2 EHV charges'!$A:$P,9,FALSE)),"")</f>
        <v/>
      </c>
      <c r="F140" s="109" t="str">
        <f>IFERROR(IF(VLOOKUP($A140,'Annex 2 EHV charges'!$A:$P,10,FALSE)=0,"",VLOOKUP($A140,'Annex 2 EHV charges'!$A:$P,10,FALSE)),"")</f>
        <v/>
      </c>
      <c r="G140" s="110" t="str">
        <f>IFERROR(IF(VLOOKUP($A140,'Annex 2 EHV charges'!$A:$P,11,FALSE)=0,"",VLOOKUP($A140,'Annex 2 EHV charges'!$A:$P,11,FALSE)),"")</f>
        <v/>
      </c>
      <c r="H140" s="110" t="str">
        <f>IFERROR(IF(VLOOKUP($A140,'Annex 2 EHV charges'!$A:$P,12,FALSE)=0,"",VLOOKUP($A140,'Annex 2 EHV charges'!$A:$P,12,FALSE)),"")</f>
        <v/>
      </c>
    </row>
    <row r="141" spans="1:8" ht="12.75" customHeight="1" x14ac:dyDescent="0.2">
      <c r="A141" s="103" t="str">
        <f t="array" ref="A141">IFERROR(INDEX('Annex 2 EHV charges'!$A$11:$A$136, MATCH(0, IF(ISBLANK('Annex 2 EHV charges'!$A$11:$A$136),1, COUNTIF(A$4:$A140, 'Annex 2 EHV charges'!$A$11:$A$136)), 0)),"")</f>
        <v/>
      </c>
      <c r="B141" s="103" t="str">
        <f>IF($A141="","",VLOOKUP($A141,'Annex 2 EHV charges'!$A:$O,2,0))</f>
        <v/>
      </c>
      <c r="C141" s="104" t="str">
        <f>IF($A141="","",VLOOKUP($A141,'Annex 2 EHV charges'!$A:$O,3,0))</f>
        <v/>
      </c>
      <c r="D141" s="103" t="str">
        <f>IF($A141="","",VLOOKUP($A141,'Annex 2 EHV charges'!$A:$O,7,0))</f>
        <v/>
      </c>
      <c r="E141" s="108" t="str">
        <f>IFERROR(IF(VLOOKUP($A141,'Annex 2 EHV charges'!$A:$P,9,FALSE)=0,"",VLOOKUP($A141,'Annex 2 EHV charges'!$A:$P,9,FALSE)),"")</f>
        <v/>
      </c>
      <c r="F141" s="109" t="str">
        <f>IFERROR(IF(VLOOKUP($A141,'Annex 2 EHV charges'!$A:$P,10,FALSE)=0,"",VLOOKUP($A141,'Annex 2 EHV charges'!$A:$P,10,FALSE)),"")</f>
        <v/>
      </c>
      <c r="G141" s="110" t="str">
        <f>IFERROR(IF(VLOOKUP($A141,'Annex 2 EHV charges'!$A:$P,11,FALSE)=0,"",VLOOKUP($A141,'Annex 2 EHV charges'!$A:$P,11,FALSE)),"")</f>
        <v/>
      </c>
      <c r="H141" s="110" t="str">
        <f>IFERROR(IF(VLOOKUP($A141,'Annex 2 EHV charges'!$A:$P,12,FALSE)=0,"",VLOOKUP($A141,'Annex 2 EHV charges'!$A:$P,12,FALSE)),"")</f>
        <v/>
      </c>
    </row>
    <row r="142" spans="1:8" ht="12.75" customHeight="1" x14ac:dyDescent="0.2">
      <c r="A142" s="103" t="str">
        <f t="array" ref="A142">IFERROR(INDEX('Annex 2 EHV charges'!$A$11:$A$136, MATCH(0, IF(ISBLANK('Annex 2 EHV charges'!$A$11:$A$136),1, COUNTIF(A$4:$A141, 'Annex 2 EHV charges'!$A$11:$A$136)), 0)),"")</f>
        <v/>
      </c>
      <c r="B142" s="103" t="str">
        <f>IF($A142="","",VLOOKUP($A142,'Annex 2 EHV charges'!$A:$O,2,0))</f>
        <v/>
      </c>
      <c r="C142" s="104" t="str">
        <f>IF($A142="","",VLOOKUP($A142,'Annex 2 EHV charges'!$A:$O,3,0))</f>
        <v/>
      </c>
      <c r="D142" s="103" t="str">
        <f>IF($A142="","",VLOOKUP($A142,'Annex 2 EHV charges'!$A:$O,7,0))</f>
        <v/>
      </c>
      <c r="E142" s="108" t="str">
        <f>IFERROR(IF(VLOOKUP($A142,'Annex 2 EHV charges'!$A:$P,9,FALSE)=0,"",VLOOKUP($A142,'Annex 2 EHV charges'!$A:$P,9,FALSE)),"")</f>
        <v/>
      </c>
      <c r="F142" s="109" t="str">
        <f>IFERROR(IF(VLOOKUP($A142,'Annex 2 EHV charges'!$A:$P,10,FALSE)=0,"",VLOOKUP($A142,'Annex 2 EHV charges'!$A:$P,10,FALSE)),"")</f>
        <v/>
      </c>
      <c r="G142" s="110" t="str">
        <f>IFERROR(IF(VLOOKUP($A142,'Annex 2 EHV charges'!$A:$P,11,FALSE)=0,"",VLOOKUP($A142,'Annex 2 EHV charges'!$A:$P,11,FALSE)),"")</f>
        <v/>
      </c>
      <c r="H142" s="110" t="str">
        <f>IFERROR(IF(VLOOKUP($A142,'Annex 2 EHV charges'!$A:$P,12,FALSE)=0,"",VLOOKUP($A142,'Annex 2 EHV charges'!$A:$P,12,FALSE)),"")</f>
        <v/>
      </c>
    </row>
    <row r="143" spans="1:8" ht="12.75" customHeight="1" x14ac:dyDescent="0.2">
      <c r="A143" s="103" t="str">
        <f t="array" ref="A143">IFERROR(INDEX('Annex 2 EHV charges'!$A$11:$A$136, MATCH(0, IF(ISBLANK('Annex 2 EHV charges'!$A$11:$A$136),1, COUNTIF(A$4:$A142, 'Annex 2 EHV charges'!$A$11:$A$136)), 0)),"")</f>
        <v/>
      </c>
      <c r="B143" s="103" t="str">
        <f>IF($A143="","",VLOOKUP($A143,'Annex 2 EHV charges'!$A:$O,2,0))</f>
        <v/>
      </c>
      <c r="C143" s="104" t="str">
        <f>IF($A143="","",VLOOKUP($A143,'Annex 2 EHV charges'!$A:$O,3,0))</f>
        <v/>
      </c>
      <c r="D143" s="103" t="str">
        <f>IF($A143="","",VLOOKUP($A143,'Annex 2 EHV charges'!$A:$O,7,0))</f>
        <v/>
      </c>
      <c r="E143" s="108" t="str">
        <f>IFERROR(IF(VLOOKUP($A143,'Annex 2 EHV charges'!$A:$P,9,FALSE)=0,"",VLOOKUP($A143,'Annex 2 EHV charges'!$A:$P,9,FALSE)),"")</f>
        <v/>
      </c>
      <c r="F143" s="109" t="str">
        <f>IFERROR(IF(VLOOKUP($A143,'Annex 2 EHV charges'!$A:$P,10,FALSE)=0,"",VLOOKUP($A143,'Annex 2 EHV charges'!$A:$P,10,FALSE)),"")</f>
        <v/>
      </c>
      <c r="G143" s="110" t="str">
        <f>IFERROR(IF(VLOOKUP($A143,'Annex 2 EHV charges'!$A:$P,11,FALSE)=0,"",VLOOKUP($A143,'Annex 2 EHV charges'!$A:$P,11,FALSE)),"")</f>
        <v/>
      </c>
      <c r="H143" s="110" t="str">
        <f>IFERROR(IF(VLOOKUP($A143,'Annex 2 EHV charges'!$A:$P,12,FALSE)=0,"",VLOOKUP($A143,'Annex 2 EHV charges'!$A:$P,12,FALSE)),"")</f>
        <v/>
      </c>
    </row>
    <row r="144" spans="1:8" x14ac:dyDescent="0.2">
      <c r="A144" s="103" t="str">
        <f t="array" ref="A144">IFERROR(INDEX('Annex 2 EHV charges'!$A$11:$A$136, MATCH(0, IF(ISBLANK('Annex 2 EHV charges'!$A$11:$A$136),1, COUNTIF(A$4:$A143, 'Annex 2 EHV charges'!$A$11:$A$136)), 0)),"")</f>
        <v/>
      </c>
      <c r="B144" s="103" t="str">
        <f>IF($A144="","",VLOOKUP($A144,'Annex 2 EHV charges'!$A:$O,2,0))</f>
        <v/>
      </c>
      <c r="C144" s="104" t="str">
        <f>IF($A144="","",VLOOKUP($A144,'Annex 2 EHV charges'!$A:$O,3,0))</f>
        <v/>
      </c>
      <c r="D144" s="103" t="str">
        <f>IF($A144="","",VLOOKUP($A144,'Annex 2 EHV charges'!$A:$O,7,0))</f>
        <v/>
      </c>
      <c r="E144" s="108" t="str">
        <f>IFERROR(IF(VLOOKUP($A144,'Annex 2 EHV charges'!$A:$P,9,FALSE)=0,"",VLOOKUP($A144,'Annex 2 EHV charges'!$A:$P,9,FALSE)),"")</f>
        <v/>
      </c>
      <c r="F144" s="109" t="str">
        <f>IFERROR(IF(VLOOKUP($A144,'Annex 2 EHV charges'!$A:$P,10,FALSE)=0,"",VLOOKUP($A144,'Annex 2 EHV charges'!$A:$P,10,FALSE)),"")</f>
        <v/>
      </c>
      <c r="G144" s="110" t="str">
        <f>IFERROR(IF(VLOOKUP($A144,'Annex 2 EHV charges'!$A:$P,11,FALSE)=0,"",VLOOKUP($A144,'Annex 2 EHV charges'!$A:$P,11,FALSE)),"")</f>
        <v/>
      </c>
      <c r="H144" s="110" t="str">
        <f>IFERROR(IF(VLOOKUP($A144,'Annex 2 EHV charges'!$A:$P,12,FALSE)=0,"",VLOOKUP($A144,'Annex 2 EHV charges'!$A:$P,12,FALSE)),"")</f>
        <v/>
      </c>
    </row>
    <row r="145" spans="1:8" x14ac:dyDescent="0.2">
      <c r="A145" s="103" t="str">
        <f t="array" ref="A145">IFERROR(INDEX('Annex 2 EHV charges'!$A$11:$A$136, MATCH(0, IF(ISBLANK('Annex 2 EHV charges'!$A$11:$A$136),1, COUNTIF(A$4:$A144, 'Annex 2 EHV charges'!$A$11:$A$136)), 0)),"")</f>
        <v/>
      </c>
      <c r="B145" s="103" t="str">
        <f>IF($A145="","",VLOOKUP($A145,'Annex 2 EHV charges'!$A:$O,2,0))</f>
        <v/>
      </c>
      <c r="C145" s="104" t="str">
        <f>IF($A145="","",VLOOKUP($A145,'Annex 2 EHV charges'!$A:$O,3,0))</f>
        <v/>
      </c>
      <c r="D145" s="103" t="str">
        <f>IF($A145="","",VLOOKUP($A145,'Annex 2 EHV charges'!$A:$O,7,0))</f>
        <v/>
      </c>
      <c r="E145" s="108" t="str">
        <f>IFERROR(IF(VLOOKUP($A145,'Annex 2 EHV charges'!$A:$P,9,FALSE)=0,"",VLOOKUP($A145,'Annex 2 EHV charges'!$A:$P,9,FALSE)),"")</f>
        <v/>
      </c>
      <c r="F145" s="109" t="str">
        <f>IFERROR(IF(VLOOKUP($A145,'Annex 2 EHV charges'!$A:$P,10,FALSE)=0,"",VLOOKUP($A145,'Annex 2 EHV charges'!$A:$P,10,FALSE)),"")</f>
        <v/>
      </c>
      <c r="G145" s="110" t="str">
        <f>IFERROR(IF(VLOOKUP($A145,'Annex 2 EHV charges'!$A:$P,11,FALSE)=0,"",VLOOKUP($A145,'Annex 2 EHV charges'!$A:$P,11,FALSE)),"")</f>
        <v/>
      </c>
      <c r="H145" s="110" t="str">
        <f>IFERROR(IF(VLOOKUP($A145,'Annex 2 EHV charges'!$A:$P,12,FALSE)=0,"",VLOOKUP($A145,'Annex 2 EHV charges'!$A:$P,12,FALSE)),"")</f>
        <v/>
      </c>
    </row>
    <row r="146" spans="1:8" x14ac:dyDescent="0.2">
      <c r="A146" s="103" t="str">
        <f t="array" ref="A146">IFERROR(INDEX('Annex 2 EHV charges'!$A$11:$A$136, MATCH(0, IF(ISBLANK('Annex 2 EHV charges'!$A$11:$A$136),1, COUNTIF(A$4:$A145, 'Annex 2 EHV charges'!$A$11:$A$136)), 0)),"")</f>
        <v/>
      </c>
      <c r="B146" s="103" t="str">
        <f>IF($A146="","",VLOOKUP($A146,'Annex 2 EHV charges'!$A:$O,2,0))</f>
        <v/>
      </c>
      <c r="C146" s="104" t="str">
        <f>IF($A146="","",VLOOKUP($A146,'Annex 2 EHV charges'!$A:$O,3,0))</f>
        <v/>
      </c>
      <c r="D146" s="103" t="str">
        <f>IF($A146="","",VLOOKUP($A146,'Annex 2 EHV charges'!$A:$O,7,0))</f>
        <v/>
      </c>
      <c r="E146" s="108" t="str">
        <f>IFERROR(IF(VLOOKUP($A146,'Annex 2 EHV charges'!$A:$P,9,FALSE)=0,"",VLOOKUP($A146,'Annex 2 EHV charges'!$A:$P,9,FALSE)),"")</f>
        <v/>
      </c>
      <c r="F146" s="109" t="str">
        <f>IFERROR(IF(VLOOKUP($A146,'Annex 2 EHV charges'!$A:$P,10,FALSE)=0,"",VLOOKUP($A146,'Annex 2 EHV charges'!$A:$P,10,FALSE)),"")</f>
        <v/>
      </c>
      <c r="G146" s="110" t="str">
        <f>IFERROR(IF(VLOOKUP($A146,'Annex 2 EHV charges'!$A:$P,11,FALSE)=0,"",VLOOKUP($A146,'Annex 2 EHV charges'!$A:$P,11,FALSE)),"")</f>
        <v/>
      </c>
      <c r="H146" s="110" t="str">
        <f>IFERROR(IF(VLOOKUP($A146,'Annex 2 EHV charges'!$A:$P,12,FALSE)=0,"",VLOOKUP($A146,'Annex 2 EHV charges'!$A:$P,12,FALSE)),"")</f>
        <v/>
      </c>
    </row>
    <row r="147" spans="1:8" x14ac:dyDescent="0.2">
      <c r="A147" s="103" t="str">
        <f t="array" ref="A147">IFERROR(INDEX('Annex 2 EHV charges'!$A$11:$A$136, MATCH(0, IF(ISBLANK('Annex 2 EHV charges'!$A$11:$A$136),1, COUNTIF(A$4:$A146, 'Annex 2 EHV charges'!$A$11:$A$136)), 0)),"")</f>
        <v/>
      </c>
      <c r="B147" s="103" t="str">
        <f>IF($A147="","",VLOOKUP($A147,'Annex 2 EHV charges'!$A:$O,2,0))</f>
        <v/>
      </c>
      <c r="C147" s="104" t="str">
        <f>IF($A147="","",VLOOKUP($A147,'Annex 2 EHV charges'!$A:$O,3,0))</f>
        <v/>
      </c>
      <c r="D147" s="103" t="str">
        <f>IF($A147="","",VLOOKUP($A147,'Annex 2 EHV charges'!$A:$O,7,0))</f>
        <v/>
      </c>
      <c r="E147" s="108" t="str">
        <f>IFERROR(IF(VLOOKUP($A147,'Annex 2 EHV charges'!$A:$P,9,FALSE)=0,"",VLOOKUP($A147,'Annex 2 EHV charges'!$A:$P,9,FALSE)),"")</f>
        <v/>
      </c>
      <c r="F147" s="109" t="str">
        <f>IFERROR(IF(VLOOKUP($A147,'Annex 2 EHV charges'!$A:$P,10,FALSE)=0,"",VLOOKUP($A147,'Annex 2 EHV charges'!$A:$P,10,FALSE)),"")</f>
        <v/>
      </c>
      <c r="G147" s="110" t="str">
        <f>IFERROR(IF(VLOOKUP($A147,'Annex 2 EHV charges'!$A:$P,11,FALSE)=0,"",VLOOKUP($A147,'Annex 2 EHV charges'!$A:$P,11,FALSE)),"")</f>
        <v/>
      </c>
      <c r="H147" s="110" t="str">
        <f>IFERROR(IF(VLOOKUP($A147,'Annex 2 EHV charges'!$A:$P,12,FALSE)=0,"",VLOOKUP($A147,'Annex 2 EHV charges'!$A:$P,12,FALSE)),"")</f>
        <v/>
      </c>
    </row>
    <row r="148" spans="1:8" x14ac:dyDescent="0.2">
      <c r="A148" s="103" t="str">
        <f t="array" ref="A148">IFERROR(INDEX('Annex 2 EHV charges'!$A$11:$A$136, MATCH(0, IF(ISBLANK('Annex 2 EHV charges'!$A$11:$A$136),1, COUNTIF(A$4:$A147, 'Annex 2 EHV charges'!$A$11:$A$136)), 0)),"")</f>
        <v/>
      </c>
      <c r="B148" s="103" t="str">
        <f>IF($A148="","",VLOOKUP($A148,'Annex 2 EHV charges'!$A:$O,2,0))</f>
        <v/>
      </c>
      <c r="C148" s="104" t="str">
        <f>IF($A148="","",VLOOKUP($A148,'Annex 2 EHV charges'!$A:$O,3,0))</f>
        <v/>
      </c>
      <c r="D148" s="103" t="str">
        <f>IF($A148="","",VLOOKUP($A148,'Annex 2 EHV charges'!$A:$O,7,0))</f>
        <v/>
      </c>
      <c r="E148" s="108" t="str">
        <f>IFERROR(IF(VLOOKUP($A148,'Annex 2 EHV charges'!$A:$P,9,FALSE)=0,"",VLOOKUP($A148,'Annex 2 EHV charges'!$A:$P,9,FALSE)),"")</f>
        <v/>
      </c>
      <c r="F148" s="109" t="str">
        <f>IFERROR(IF(VLOOKUP($A148,'Annex 2 EHV charges'!$A:$P,10,FALSE)=0,"",VLOOKUP($A148,'Annex 2 EHV charges'!$A:$P,10,FALSE)),"")</f>
        <v/>
      </c>
      <c r="G148" s="110" t="str">
        <f>IFERROR(IF(VLOOKUP($A148,'Annex 2 EHV charges'!$A:$P,11,FALSE)=0,"",VLOOKUP($A148,'Annex 2 EHV charges'!$A:$P,11,FALSE)),"")</f>
        <v/>
      </c>
      <c r="H148" s="110" t="str">
        <f>IFERROR(IF(VLOOKUP($A148,'Annex 2 EHV charges'!$A:$P,12,FALSE)=0,"",VLOOKUP($A148,'Annex 2 EHV charges'!$A:$P,12,FALSE)),"")</f>
        <v/>
      </c>
    </row>
    <row r="149" spans="1:8" x14ac:dyDescent="0.2">
      <c r="A149" s="103" t="str">
        <f t="array" ref="A149">IFERROR(INDEX('Annex 2 EHV charges'!$A$11:$A$136, MATCH(0, IF(ISBLANK('Annex 2 EHV charges'!$A$11:$A$136),1, COUNTIF(A$4:$A148, 'Annex 2 EHV charges'!$A$11:$A$136)), 0)),"")</f>
        <v/>
      </c>
      <c r="B149" s="103" t="str">
        <f>IF($A149="","",VLOOKUP($A149,'Annex 2 EHV charges'!$A:$O,2,0))</f>
        <v/>
      </c>
      <c r="C149" s="104" t="str">
        <f>IF($A149="","",VLOOKUP($A149,'Annex 2 EHV charges'!$A:$O,3,0))</f>
        <v/>
      </c>
      <c r="D149" s="103" t="str">
        <f>IF($A149="","",VLOOKUP($A149,'Annex 2 EHV charges'!$A:$O,7,0))</f>
        <v/>
      </c>
      <c r="E149" s="108" t="str">
        <f>IFERROR(IF(VLOOKUP($A149,'Annex 2 EHV charges'!$A:$P,9,FALSE)=0,"",VLOOKUP($A149,'Annex 2 EHV charges'!$A:$P,9,FALSE)),"")</f>
        <v/>
      </c>
      <c r="F149" s="109" t="str">
        <f>IFERROR(IF(VLOOKUP($A149,'Annex 2 EHV charges'!$A:$P,10,FALSE)=0,"",VLOOKUP($A149,'Annex 2 EHV charges'!$A:$P,10,FALSE)),"")</f>
        <v/>
      </c>
      <c r="G149" s="110" t="str">
        <f>IFERROR(IF(VLOOKUP($A149,'Annex 2 EHV charges'!$A:$P,11,FALSE)=0,"",VLOOKUP($A149,'Annex 2 EHV charges'!$A:$P,11,FALSE)),"")</f>
        <v/>
      </c>
      <c r="H149" s="110" t="str">
        <f>IFERROR(IF(VLOOKUP($A149,'Annex 2 EHV charges'!$A:$P,12,FALSE)=0,"",VLOOKUP($A149,'Annex 2 EHV charges'!$A:$P,12,FALSE)),"")</f>
        <v/>
      </c>
    </row>
    <row r="150" spans="1:8" x14ac:dyDescent="0.2">
      <c r="A150" s="103" t="str">
        <f t="array" ref="A150">IFERROR(INDEX('Annex 2 EHV charges'!$A$11:$A$136, MATCH(0, IF(ISBLANK('Annex 2 EHV charges'!$A$11:$A$136),1, COUNTIF(A$4:$A149, 'Annex 2 EHV charges'!$A$11:$A$136)), 0)),"")</f>
        <v/>
      </c>
      <c r="B150" s="103" t="str">
        <f>IF($A150="","",VLOOKUP($A150,'Annex 2 EHV charges'!$A:$O,2,0))</f>
        <v/>
      </c>
      <c r="C150" s="104" t="str">
        <f>IF($A150="","",VLOOKUP($A150,'Annex 2 EHV charges'!$A:$O,3,0))</f>
        <v/>
      </c>
      <c r="D150" s="103" t="str">
        <f>IF($A150="","",VLOOKUP($A150,'Annex 2 EHV charges'!$A:$O,7,0))</f>
        <v/>
      </c>
      <c r="E150" s="108" t="str">
        <f>IFERROR(IF(VLOOKUP($A150,'Annex 2 EHV charges'!$A:$P,9,FALSE)=0,"",VLOOKUP($A150,'Annex 2 EHV charges'!$A:$P,9,FALSE)),"")</f>
        <v/>
      </c>
      <c r="F150" s="109" t="str">
        <f>IFERROR(IF(VLOOKUP($A150,'Annex 2 EHV charges'!$A:$P,10,FALSE)=0,"",VLOOKUP($A150,'Annex 2 EHV charges'!$A:$P,10,FALSE)),"")</f>
        <v/>
      </c>
      <c r="G150" s="110" t="str">
        <f>IFERROR(IF(VLOOKUP($A150,'Annex 2 EHV charges'!$A:$P,11,FALSE)=0,"",VLOOKUP($A150,'Annex 2 EHV charges'!$A:$P,11,FALSE)),"")</f>
        <v/>
      </c>
      <c r="H150" s="110" t="str">
        <f>IFERROR(IF(VLOOKUP($A150,'Annex 2 EHV charges'!$A:$P,12,FALSE)=0,"",VLOOKUP($A150,'Annex 2 EHV charges'!$A:$P,12,FALSE)),"")</f>
        <v/>
      </c>
    </row>
    <row r="151" spans="1:8" x14ac:dyDescent="0.2">
      <c r="A151" s="103" t="str">
        <f t="array" ref="A151">IFERROR(INDEX('Annex 2 EHV charges'!$A$11:$A$136, MATCH(0, IF(ISBLANK('Annex 2 EHV charges'!$A$11:$A$136),1, COUNTIF(A$4:$A150, 'Annex 2 EHV charges'!$A$11:$A$136)), 0)),"")</f>
        <v/>
      </c>
      <c r="B151" s="103" t="str">
        <f>IF($A151="","",VLOOKUP($A151,'Annex 2 EHV charges'!$A:$O,2,0))</f>
        <v/>
      </c>
      <c r="C151" s="104" t="str">
        <f>IF($A151="","",VLOOKUP($A151,'Annex 2 EHV charges'!$A:$O,3,0))</f>
        <v/>
      </c>
      <c r="D151" s="103" t="str">
        <f>IF($A151="","",VLOOKUP($A151,'Annex 2 EHV charges'!$A:$O,7,0))</f>
        <v/>
      </c>
      <c r="E151" s="108" t="str">
        <f>IFERROR(IF(VLOOKUP($A151,'Annex 2 EHV charges'!$A:$P,9,FALSE)=0,"",VLOOKUP($A151,'Annex 2 EHV charges'!$A:$P,9,FALSE)),"")</f>
        <v/>
      </c>
      <c r="F151" s="109" t="str">
        <f>IFERROR(IF(VLOOKUP($A151,'Annex 2 EHV charges'!$A:$P,10,FALSE)=0,"",VLOOKUP($A151,'Annex 2 EHV charges'!$A:$P,10,FALSE)),"")</f>
        <v/>
      </c>
      <c r="G151" s="110" t="str">
        <f>IFERROR(IF(VLOOKUP($A151,'Annex 2 EHV charges'!$A:$P,11,FALSE)=0,"",VLOOKUP($A151,'Annex 2 EHV charges'!$A:$P,11,FALSE)),"")</f>
        <v/>
      </c>
      <c r="H151" s="110" t="str">
        <f>IFERROR(IF(VLOOKUP($A151,'Annex 2 EHV charges'!$A:$P,12,FALSE)=0,"",VLOOKUP($A151,'Annex 2 EHV charges'!$A:$P,12,FALSE)),"")</f>
        <v/>
      </c>
    </row>
    <row r="152" spans="1:8" x14ac:dyDescent="0.2">
      <c r="A152" s="103" t="str">
        <f t="array" ref="A152">IFERROR(INDEX('Annex 2 EHV charges'!$A$11:$A$136, MATCH(0, IF(ISBLANK('Annex 2 EHV charges'!$A$11:$A$136),1, COUNTIF(A$4:$A151, 'Annex 2 EHV charges'!$A$11:$A$136)), 0)),"")</f>
        <v/>
      </c>
      <c r="B152" s="103" t="str">
        <f>IF($A152="","",VLOOKUP($A152,'Annex 2 EHV charges'!$A:$O,2,0))</f>
        <v/>
      </c>
      <c r="C152" s="104" t="str">
        <f>IF($A152="","",VLOOKUP($A152,'Annex 2 EHV charges'!$A:$O,3,0))</f>
        <v/>
      </c>
      <c r="D152" s="103" t="str">
        <f>IF($A152="","",VLOOKUP($A152,'Annex 2 EHV charges'!$A:$O,7,0))</f>
        <v/>
      </c>
      <c r="E152" s="108" t="str">
        <f>IFERROR(IF(VLOOKUP($A152,'Annex 2 EHV charges'!$A:$P,9,FALSE)=0,"",VLOOKUP($A152,'Annex 2 EHV charges'!$A:$P,9,FALSE)),"")</f>
        <v/>
      </c>
      <c r="F152" s="109" t="str">
        <f>IFERROR(IF(VLOOKUP($A152,'Annex 2 EHV charges'!$A:$P,10,FALSE)=0,"",VLOOKUP($A152,'Annex 2 EHV charges'!$A:$P,10,FALSE)),"")</f>
        <v/>
      </c>
      <c r="G152" s="110" t="str">
        <f>IFERROR(IF(VLOOKUP($A152,'Annex 2 EHV charges'!$A:$P,11,FALSE)=0,"",VLOOKUP($A152,'Annex 2 EHV charges'!$A:$P,11,FALSE)),"")</f>
        <v/>
      </c>
      <c r="H152" s="110" t="str">
        <f>IFERROR(IF(VLOOKUP($A152,'Annex 2 EHV charges'!$A:$P,12,FALSE)=0,"",VLOOKUP($A152,'Annex 2 EHV charges'!$A:$P,12,FALSE)),"")</f>
        <v/>
      </c>
    </row>
    <row r="153" spans="1:8" x14ac:dyDescent="0.2">
      <c r="A153" s="103" t="str">
        <f t="array" ref="A153">IFERROR(INDEX('Annex 2 EHV charges'!$A$11:$A$136, MATCH(0, IF(ISBLANK('Annex 2 EHV charges'!$A$11:$A$136),1, COUNTIF(A$4:$A152, 'Annex 2 EHV charges'!$A$11:$A$136)), 0)),"")</f>
        <v/>
      </c>
      <c r="B153" s="103" t="str">
        <f>IF($A153="","",VLOOKUP($A153,'Annex 2 EHV charges'!$A:$O,2,0))</f>
        <v/>
      </c>
      <c r="C153" s="104" t="str">
        <f>IF($A153="","",VLOOKUP($A153,'Annex 2 EHV charges'!$A:$O,3,0))</f>
        <v/>
      </c>
      <c r="D153" s="103" t="str">
        <f>IF($A153="","",VLOOKUP($A153,'Annex 2 EHV charges'!$A:$O,7,0))</f>
        <v/>
      </c>
      <c r="E153" s="108" t="str">
        <f>IFERROR(IF(VLOOKUP($A153,'Annex 2 EHV charges'!$A:$P,9,FALSE)=0,"",VLOOKUP($A153,'Annex 2 EHV charges'!$A:$P,9,FALSE)),"")</f>
        <v/>
      </c>
      <c r="F153" s="109" t="str">
        <f>IFERROR(IF(VLOOKUP($A153,'Annex 2 EHV charges'!$A:$P,10,FALSE)=0,"",VLOOKUP($A153,'Annex 2 EHV charges'!$A:$P,10,FALSE)),"")</f>
        <v/>
      </c>
      <c r="G153" s="110" t="str">
        <f>IFERROR(IF(VLOOKUP($A153,'Annex 2 EHV charges'!$A:$P,11,FALSE)=0,"",VLOOKUP($A153,'Annex 2 EHV charges'!$A:$P,11,FALSE)),"")</f>
        <v/>
      </c>
      <c r="H153" s="110" t="str">
        <f>IFERROR(IF(VLOOKUP($A153,'Annex 2 EHV charges'!$A:$P,12,FALSE)=0,"",VLOOKUP($A153,'Annex 2 EHV charges'!$A:$P,12,FALSE)),"")</f>
        <v/>
      </c>
    </row>
    <row r="154" spans="1:8" x14ac:dyDescent="0.2">
      <c r="A154" s="103" t="str">
        <f t="array" ref="A154">IFERROR(INDEX('Annex 2 EHV charges'!$A$11:$A$136, MATCH(0, IF(ISBLANK('Annex 2 EHV charges'!$A$11:$A$136),1, COUNTIF(A$4:$A153, 'Annex 2 EHV charges'!$A$11:$A$136)), 0)),"")</f>
        <v/>
      </c>
      <c r="B154" s="103" t="str">
        <f>IF($A154="","",VLOOKUP($A154,'Annex 2 EHV charges'!$A:$O,2,0))</f>
        <v/>
      </c>
      <c r="C154" s="104" t="str">
        <f>IF($A154="","",VLOOKUP($A154,'Annex 2 EHV charges'!$A:$O,3,0))</f>
        <v/>
      </c>
      <c r="D154" s="103" t="str">
        <f>IF($A154="","",VLOOKUP($A154,'Annex 2 EHV charges'!$A:$O,7,0))</f>
        <v/>
      </c>
      <c r="E154" s="108" t="str">
        <f>IFERROR(IF(VLOOKUP($A154,'Annex 2 EHV charges'!$A:$P,9,FALSE)=0,"",VLOOKUP($A154,'Annex 2 EHV charges'!$A:$P,9,FALSE)),"")</f>
        <v/>
      </c>
      <c r="F154" s="109" t="str">
        <f>IFERROR(IF(VLOOKUP($A154,'Annex 2 EHV charges'!$A:$P,10,FALSE)=0,"",VLOOKUP($A154,'Annex 2 EHV charges'!$A:$P,10,FALSE)),"")</f>
        <v/>
      </c>
      <c r="G154" s="110" t="str">
        <f>IFERROR(IF(VLOOKUP($A154,'Annex 2 EHV charges'!$A:$P,11,FALSE)=0,"",VLOOKUP($A154,'Annex 2 EHV charges'!$A:$P,11,FALSE)),"")</f>
        <v/>
      </c>
      <c r="H154" s="110" t="str">
        <f>IFERROR(IF(VLOOKUP($A154,'Annex 2 EHV charges'!$A:$P,12,FALSE)=0,"",VLOOKUP($A154,'Annex 2 EHV charges'!$A:$P,12,FALSE)),"")</f>
        <v/>
      </c>
    </row>
    <row r="155" spans="1:8" x14ac:dyDescent="0.2">
      <c r="A155" s="103" t="str">
        <f t="array" ref="A155">IFERROR(INDEX('Annex 2 EHV charges'!$A$11:$A$136, MATCH(0, IF(ISBLANK('Annex 2 EHV charges'!$A$11:$A$136),1, COUNTIF(A$4:$A154, 'Annex 2 EHV charges'!$A$11:$A$136)), 0)),"")</f>
        <v/>
      </c>
      <c r="B155" s="103" t="str">
        <f>IF($A155="","",VLOOKUP($A155,'Annex 2 EHV charges'!$A:$O,2,0))</f>
        <v/>
      </c>
      <c r="C155" s="104" t="str">
        <f>IF($A155="","",VLOOKUP($A155,'Annex 2 EHV charges'!$A:$O,3,0))</f>
        <v/>
      </c>
      <c r="D155" s="103" t="str">
        <f>IF($A155="","",VLOOKUP($A155,'Annex 2 EHV charges'!$A:$O,7,0))</f>
        <v/>
      </c>
      <c r="E155" s="108" t="str">
        <f>IFERROR(IF(VLOOKUP($A155,'Annex 2 EHV charges'!$A:$P,9,FALSE)=0,"",VLOOKUP($A155,'Annex 2 EHV charges'!$A:$P,9,FALSE)),"")</f>
        <v/>
      </c>
      <c r="F155" s="109" t="str">
        <f>IFERROR(IF(VLOOKUP($A155,'Annex 2 EHV charges'!$A:$P,10,FALSE)=0,"",VLOOKUP($A155,'Annex 2 EHV charges'!$A:$P,10,FALSE)),"")</f>
        <v/>
      </c>
      <c r="G155" s="110" t="str">
        <f>IFERROR(IF(VLOOKUP($A155,'Annex 2 EHV charges'!$A:$P,11,FALSE)=0,"",VLOOKUP($A155,'Annex 2 EHV charges'!$A:$P,11,FALSE)),"")</f>
        <v/>
      </c>
      <c r="H155" s="110" t="str">
        <f>IFERROR(IF(VLOOKUP($A155,'Annex 2 EHV charges'!$A:$P,12,FALSE)=0,"",VLOOKUP($A155,'Annex 2 EHV charges'!$A:$P,12,FALSE)),"")</f>
        <v/>
      </c>
    </row>
    <row r="156" spans="1:8" x14ac:dyDescent="0.2">
      <c r="A156" s="103" t="str">
        <f t="array" ref="A156">IFERROR(INDEX('Annex 2 EHV charges'!$A$11:$A$136, MATCH(0, IF(ISBLANK('Annex 2 EHV charges'!$A$11:$A$136),1, COUNTIF(A$4:$A155, 'Annex 2 EHV charges'!$A$11:$A$136)), 0)),"")</f>
        <v/>
      </c>
      <c r="B156" s="103" t="str">
        <f>IF($A156="","",VLOOKUP($A156,'Annex 2 EHV charges'!$A:$O,2,0))</f>
        <v/>
      </c>
      <c r="C156" s="104" t="str">
        <f>IF($A156="","",VLOOKUP($A156,'Annex 2 EHV charges'!$A:$O,3,0))</f>
        <v/>
      </c>
      <c r="D156" s="103" t="str">
        <f>IF($A156="","",VLOOKUP($A156,'Annex 2 EHV charges'!$A:$O,7,0))</f>
        <v/>
      </c>
      <c r="E156" s="108" t="str">
        <f>IFERROR(IF(VLOOKUP($A156,'Annex 2 EHV charges'!$A:$P,9,FALSE)=0,"",VLOOKUP($A156,'Annex 2 EHV charges'!$A:$P,9,FALSE)),"")</f>
        <v/>
      </c>
      <c r="F156" s="109" t="str">
        <f>IFERROR(IF(VLOOKUP($A156,'Annex 2 EHV charges'!$A:$P,10,FALSE)=0,"",VLOOKUP($A156,'Annex 2 EHV charges'!$A:$P,10,FALSE)),"")</f>
        <v/>
      </c>
      <c r="G156" s="110" t="str">
        <f>IFERROR(IF(VLOOKUP($A156,'Annex 2 EHV charges'!$A:$P,11,FALSE)=0,"",VLOOKUP($A156,'Annex 2 EHV charges'!$A:$P,11,FALSE)),"")</f>
        <v/>
      </c>
      <c r="H156" s="110" t="str">
        <f>IFERROR(IF(VLOOKUP($A156,'Annex 2 EHV charges'!$A:$P,12,FALSE)=0,"",VLOOKUP($A156,'Annex 2 EHV charges'!$A:$P,12,FALSE)),"")</f>
        <v/>
      </c>
    </row>
    <row r="157" spans="1:8" x14ac:dyDescent="0.2">
      <c r="A157" s="103" t="str">
        <f t="array" ref="A157">IFERROR(INDEX('Annex 2 EHV charges'!$A$11:$A$136, MATCH(0, IF(ISBLANK('Annex 2 EHV charges'!$A$11:$A$136),1, COUNTIF(A$4:$A156, 'Annex 2 EHV charges'!$A$11:$A$136)), 0)),"")</f>
        <v/>
      </c>
      <c r="B157" s="103" t="str">
        <f>IF($A157="","",VLOOKUP($A157,'Annex 2 EHV charges'!$A:$O,2,0))</f>
        <v/>
      </c>
      <c r="C157" s="104" t="str">
        <f>IF($A157="","",VLOOKUP($A157,'Annex 2 EHV charges'!$A:$O,3,0))</f>
        <v/>
      </c>
      <c r="D157" s="103" t="str">
        <f>IF($A157="","",VLOOKUP($A157,'Annex 2 EHV charges'!$A:$O,7,0))</f>
        <v/>
      </c>
      <c r="E157" s="108" t="str">
        <f>IFERROR(IF(VLOOKUP($A157,'Annex 2 EHV charges'!$A:$P,9,FALSE)=0,"",VLOOKUP($A157,'Annex 2 EHV charges'!$A:$P,9,FALSE)),"")</f>
        <v/>
      </c>
      <c r="F157" s="109" t="str">
        <f>IFERROR(IF(VLOOKUP($A157,'Annex 2 EHV charges'!$A:$P,10,FALSE)=0,"",VLOOKUP($A157,'Annex 2 EHV charges'!$A:$P,10,FALSE)),"")</f>
        <v/>
      </c>
      <c r="G157" s="110" t="str">
        <f>IFERROR(IF(VLOOKUP($A157,'Annex 2 EHV charges'!$A:$P,11,FALSE)=0,"",VLOOKUP($A157,'Annex 2 EHV charges'!$A:$P,11,FALSE)),"")</f>
        <v/>
      </c>
      <c r="H157" s="110" t="str">
        <f>IFERROR(IF(VLOOKUP($A157,'Annex 2 EHV charges'!$A:$P,12,FALSE)=0,"",VLOOKUP($A157,'Annex 2 EHV charges'!$A:$P,12,FALSE)),"")</f>
        <v/>
      </c>
    </row>
    <row r="158" spans="1:8" x14ac:dyDescent="0.2">
      <c r="A158" s="103" t="str">
        <f t="array" ref="A158">IFERROR(INDEX('Annex 2 EHV charges'!$A$11:$A$136, MATCH(0, IF(ISBLANK('Annex 2 EHV charges'!$A$11:$A$136),1, COUNTIF(A$4:$A157, 'Annex 2 EHV charges'!$A$11:$A$136)), 0)),"")</f>
        <v/>
      </c>
      <c r="B158" s="103" t="str">
        <f>IF($A158="","",VLOOKUP($A158,'Annex 2 EHV charges'!$A:$O,2,0))</f>
        <v/>
      </c>
      <c r="C158" s="104" t="str">
        <f>IF($A158="","",VLOOKUP($A158,'Annex 2 EHV charges'!$A:$O,3,0))</f>
        <v/>
      </c>
      <c r="D158" s="103" t="str">
        <f>IF($A158="","",VLOOKUP($A158,'Annex 2 EHV charges'!$A:$O,7,0))</f>
        <v/>
      </c>
      <c r="E158" s="108" t="str">
        <f>IFERROR(IF(VLOOKUP($A158,'Annex 2 EHV charges'!$A:$P,9,FALSE)=0,"",VLOOKUP($A158,'Annex 2 EHV charges'!$A:$P,9,FALSE)),"")</f>
        <v/>
      </c>
      <c r="F158" s="109" t="str">
        <f>IFERROR(IF(VLOOKUP($A158,'Annex 2 EHV charges'!$A:$P,10,FALSE)=0,"",VLOOKUP($A158,'Annex 2 EHV charges'!$A:$P,10,FALSE)),"")</f>
        <v/>
      </c>
      <c r="G158" s="110" t="str">
        <f>IFERROR(IF(VLOOKUP($A158,'Annex 2 EHV charges'!$A:$P,11,FALSE)=0,"",VLOOKUP($A158,'Annex 2 EHV charges'!$A:$P,11,FALSE)),"")</f>
        <v/>
      </c>
      <c r="H158" s="110" t="str">
        <f>IFERROR(IF(VLOOKUP($A158,'Annex 2 EHV charges'!$A:$P,12,FALSE)=0,"",VLOOKUP($A158,'Annex 2 EHV charges'!$A:$P,12,FALSE)),"")</f>
        <v/>
      </c>
    </row>
    <row r="159" spans="1:8" x14ac:dyDescent="0.2">
      <c r="A159" s="103" t="str">
        <f t="array" ref="A159">IFERROR(INDEX('Annex 2 EHV charges'!$A$11:$A$136, MATCH(0, IF(ISBLANK('Annex 2 EHV charges'!$A$11:$A$136),1, COUNTIF(A$4:$A158, 'Annex 2 EHV charges'!$A$11:$A$136)), 0)),"")</f>
        <v/>
      </c>
      <c r="B159" s="103" t="str">
        <f>IF($A159="","",VLOOKUP($A159,'Annex 2 EHV charges'!$A:$O,2,0))</f>
        <v/>
      </c>
      <c r="C159" s="104" t="str">
        <f>IF($A159="","",VLOOKUP($A159,'Annex 2 EHV charges'!$A:$O,3,0))</f>
        <v/>
      </c>
      <c r="D159" s="103" t="str">
        <f>IF($A159="","",VLOOKUP($A159,'Annex 2 EHV charges'!$A:$O,7,0))</f>
        <v/>
      </c>
      <c r="E159" s="108" t="str">
        <f>IFERROR(IF(VLOOKUP($A159,'Annex 2 EHV charges'!$A:$P,9,FALSE)=0,"",VLOOKUP($A159,'Annex 2 EHV charges'!$A:$P,9,FALSE)),"")</f>
        <v/>
      </c>
      <c r="F159" s="109" t="str">
        <f>IFERROR(IF(VLOOKUP($A159,'Annex 2 EHV charges'!$A:$P,10,FALSE)=0,"",VLOOKUP($A159,'Annex 2 EHV charges'!$A:$P,10,FALSE)),"")</f>
        <v/>
      </c>
      <c r="G159" s="110" t="str">
        <f>IFERROR(IF(VLOOKUP($A159,'Annex 2 EHV charges'!$A:$P,11,FALSE)=0,"",VLOOKUP($A159,'Annex 2 EHV charges'!$A:$P,11,FALSE)),"")</f>
        <v/>
      </c>
      <c r="H159" s="110" t="str">
        <f>IFERROR(IF(VLOOKUP($A159,'Annex 2 EHV charges'!$A:$P,12,FALSE)=0,"",VLOOKUP($A159,'Annex 2 EHV charges'!$A:$P,12,FALSE)),"")</f>
        <v/>
      </c>
    </row>
    <row r="160" spans="1:8" x14ac:dyDescent="0.2">
      <c r="A160" s="103" t="str">
        <f t="array" ref="A160">IFERROR(INDEX('Annex 2 EHV charges'!$A$11:$A$136, MATCH(0, IF(ISBLANK('Annex 2 EHV charges'!$A$11:$A$136),1, COUNTIF(A$4:$A159, 'Annex 2 EHV charges'!$A$11:$A$136)), 0)),"")</f>
        <v/>
      </c>
      <c r="B160" s="103" t="str">
        <f>IF($A160="","",VLOOKUP($A160,'Annex 2 EHV charges'!$A:$O,2,0))</f>
        <v/>
      </c>
      <c r="C160" s="104" t="str">
        <f>IF($A160="","",VLOOKUP($A160,'Annex 2 EHV charges'!$A:$O,3,0))</f>
        <v/>
      </c>
      <c r="D160" s="103" t="str">
        <f>IF($A160="","",VLOOKUP($A160,'Annex 2 EHV charges'!$A:$O,7,0))</f>
        <v/>
      </c>
      <c r="E160" s="108" t="str">
        <f>IFERROR(IF(VLOOKUP($A160,'Annex 2 EHV charges'!$A:$P,9,FALSE)=0,"",VLOOKUP($A160,'Annex 2 EHV charges'!$A:$P,9,FALSE)),"")</f>
        <v/>
      </c>
      <c r="F160" s="109" t="str">
        <f>IFERROR(IF(VLOOKUP($A160,'Annex 2 EHV charges'!$A:$P,10,FALSE)=0,"",VLOOKUP($A160,'Annex 2 EHV charges'!$A:$P,10,FALSE)),"")</f>
        <v/>
      </c>
      <c r="G160" s="110" t="str">
        <f>IFERROR(IF(VLOOKUP($A160,'Annex 2 EHV charges'!$A:$P,11,FALSE)=0,"",VLOOKUP($A160,'Annex 2 EHV charges'!$A:$P,11,FALSE)),"")</f>
        <v/>
      </c>
      <c r="H160" s="110" t="str">
        <f>IFERROR(IF(VLOOKUP($A160,'Annex 2 EHV charges'!$A:$P,12,FALSE)=0,"",VLOOKUP($A160,'Annex 2 EHV charges'!$A:$P,12,FALSE)),"")</f>
        <v/>
      </c>
    </row>
    <row r="161" spans="1:8" x14ac:dyDescent="0.2">
      <c r="A161" s="103" t="str">
        <f t="array" ref="A161">IFERROR(INDEX('Annex 2 EHV charges'!$A$11:$A$136, MATCH(0, IF(ISBLANK('Annex 2 EHV charges'!$A$11:$A$136),1, COUNTIF(A$4:$A160, 'Annex 2 EHV charges'!$A$11:$A$136)), 0)),"")</f>
        <v/>
      </c>
      <c r="B161" s="103" t="str">
        <f>IF($A161="","",VLOOKUP($A161,'Annex 2 EHV charges'!$A:$O,2,0))</f>
        <v/>
      </c>
      <c r="C161" s="104" t="str">
        <f>IF($A161="","",VLOOKUP($A161,'Annex 2 EHV charges'!$A:$O,3,0))</f>
        <v/>
      </c>
      <c r="D161" s="103" t="str">
        <f>IF($A161="","",VLOOKUP($A161,'Annex 2 EHV charges'!$A:$O,7,0))</f>
        <v/>
      </c>
      <c r="E161" s="108" t="str">
        <f>IFERROR(IF(VLOOKUP($A161,'Annex 2 EHV charges'!$A:$P,9,FALSE)=0,"",VLOOKUP($A161,'Annex 2 EHV charges'!$A:$P,9,FALSE)),"")</f>
        <v/>
      </c>
      <c r="F161" s="109" t="str">
        <f>IFERROR(IF(VLOOKUP($A161,'Annex 2 EHV charges'!$A:$P,10,FALSE)=0,"",VLOOKUP($A161,'Annex 2 EHV charges'!$A:$P,10,FALSE)),"")</f>
        <v/>
      </c>
      <c r="G161" s="110" t="str">
        <f>IFERROR(IF(VLOOKUP($A161,'Annex 2 EHV charges'!$A:$P,11,FALSE)=0,"",VLOOKUP($A161,'Annex 2 EHV charges'!$A:$P,11,FALSE)),"")</f>
        <v/>
      </c>
      <c r="H161" s="110" t="str">
        <f>IFERROR(IF(VLOOKUP($A161,'Annex 2 EHV charges'!$A:$P,12,FALSE)=0,"",VLOOKUP($A161,'Annex 2 EHV charges'!$A:$P,12,FALSE)),"")</f>
        <v/>
      </c>
    </row>
    <row r="162" spans="1:8" x14ac:dyDescent="0.2">
      <c r="A162" s="103" t="str">
        <f t="array" ref="A162">IFERROR(INDEX('Annex 2 EHV charges'!$A$11:$A$136, MATCH(0, IF(ISBLANK('Annex 2 EHV charges'!$A$11:$A$136),1, COUNTIF(A$4:$A161, 'Annex 2 EHV charges'!$A$11:$A$136)), 0)),"")</f>
        <v/>
      </c>
      <c r="B162" s="103" t="str">
        <f>IF($A162="","",VLOOKUP($A162,'Annex 2 EHV charges'!$A:$O,2,0))</f>
        <v/>
      </c>
      <c r="C162" s="104" t="str">
        <f>IF($A162="","",VLOOKUP($A162,'Annex 2 EHV charges'!$A:$O,3,0))</f>
        <v/>
      </c>
      <c r="D162" s="103" t="str">
        <f>IF($A162="","",VLOOKUP($A162,'Annex 2 EHV charges'!$A:$O,7,0))</f>
        <v/>
      </c>
      <c r="E162" s="108" t="str">
        <f>IFERROR(IF(VLOOKUP($A162,'Annex 2 EHV charges'!$A:$P,9,FALSE)=0,"",VLOOKUP($A162,'Annex 2 EHV charges'!$A:$P,9,FALSE)),"")</f>
        <v/>
      </c>
      <c r="F162" s="109" t="str">
        <f>IFERROR(IF(VLOOKUP($A162,'Annex 2 EHV charges'!$A:$P,10,FALSE)=0,"",VLOOKUP($A162,'Annex 2 EHV charges'!$A:$P,10,FALSE)),"")</f>
        <v/>
      </c>
      <c r="G162" s="110" t="str">
        <f>IFERROR(IF(VLOOKUP($A162,'Annex 2 EHV charges'!$A:$P,11,FALSE)=0,"",VLOOKUP($A162,'Annex 2 EHV charges'!$A:$P,11,FALSE)),"")</f>
        <v/>
      </c>
      <c r="H162" s="110" t="str">
        <f>IFERROR(IF(VLOOKUP($A162,'Annex 2 EHV charges'!$A:$P,12,FALSE)=0,"",VLOOKUP($A162,'Annex 2 EHV charges'!$A:$P,12,FALSE)),"")</f>
        <v/>
      </c>
    </row>
    <row r="163" spans="1:8" x14ac:dyDescent="0.2">
      <c r="A163" s="103" t="str">
        <f t="array" ref="A163">IFERROR(INDEX('Annex 2 EHV charges'!$A$11:$A$136, MATCH(0, IF(ISBLANK('Annex 2 EHV charges'!$A$11:$A$136),1, COUNTIF(A$4:$A162, 'Annex 2 EHV charges'!$A$11:$A$136)), 0)),"")</f>
        <v/>
      </c>
      <c r="B163" s="103" t="str">
        <f>IF($A163="","",VLOOKUP($A163,'Annex 2 EHV charges'!$A:$O,2,0))</f>
        <v/>
      </c>
      <c r="C163" s="104" t="str">
        <f>IF($A163="","",VLOOKUP($A163,'Annex 2 EHV charges'!$A:$O,3,0))</f>
        <v/>
      </c>
      <c r="D163" s="103" t="str">
        <f>IF($A163="","",VLOOKUP($A163,'Annex 2 EHV charges'!$A:$O,7,0))</f>
        <v/>
      </c>
      <c r="E163" s="108" t="str">
        <f>IFERROR(IF(VLOOKUP($A163,'Annex 2 EHV charges'!$A:$P,9,FALSE)=0,"",VLOOKUP($A163,'Annex 2 EHV charges'!$A:$P,9,FALSE)),"")</f>
        <v/>
      </c>
      <c r="F163" s="109" t="str">
        <f>IFERROR(IF(VLOOKUP($A163,'Annex 2 EHV charges'!$A:$P,10,FALSE)=0,"",VLOOKUP($A163,'Annex 2 EHV charges'!$A:$P,10,FALSE)),"")</f>
        <v/>
      </c>
      <c r="G163" s="110" t="str">
        <f>IFERROR(IF(VLOOKUP($A163,'Annex 2 EHV charges'!$A:$P,11,FALSE)=0,"",VLOOKUP($A163,'Annex 2 EHV charges'!$A:$P,11,FALSE)),"")</f>
        <v/>
      </c>
      <c r="H163" s="110" t="str">
        <f>IFERROR(IF(VLOOKUP($A163,'Annex 2 EHV charges'!$A:$P,12,FALSE)=0,"",VLOOKUP($A163,'Annex 2 EHV charges'!$A:$P,12,FALSE)),"")</f>
        <v/>
      </c>
    </row>
    <row r="164" spans="1:8" x14ac:dyDescent="0.2">
      <c r="A164" s="103" t="str">
        <f t="array" ref="A164">IFERROR(INDEX('Annex 2 EHV charges'!$A$11:$A$136, MATCH(0, IF(ISBLANK('Annex 2 EHV charges'!$A$11:$A$136),1, COUNTIF(A$4:$A163, 'Annex 2 EHV charges'!$A$11:$A$136)), 0)),"")</f>
        <v/>
      </c>
      <c r="B164" s="103" t="str">
        <f>IF($A164="","",VLOOKUP($A164,'Annex 2 EHV charges'!$A:$O,2,0))</f>
        <v/>
      </c>
      <c r="C164" s="104" t="str">
        <f>IF($A164="","",VLOOKUP($A164,'Annex 2 EHV charges'!$A:$O,3,0))</f>
        <v/>
      </c>
      <c r="D164" s="103" t="str">
        <f>IF($A164="","",VLOOKUP($A164,'Annex 2 EHV charges'!$A:$O,7,0))</f>
        <v/>
      </c>
      <c r="E164" s="108" t="str">
        <f>IFERROR(IF(VLOOKUP($A164,'Annex 2 EHV charges'!$A:$P,9,FALSE)=0,"",VLOOKUP($A164,'Annex 2 EHV charges'!$A:$P,9,FALSE)),"")</f>
        <v/>
      </c>
      <c r="F164" s="109" t="str">
        <f>IFERROR(IF(VLOOKUP($A164,'Annex 2 EHV charges'!$A:$P,10,FALSE)=0,"",VLOOKUP($A164,'Annex 2 EHV charges'!$A:$P,10,FALSE)),"")</f>
        <v/>
      </c>
      <c r="G164" s="110" t="str">
        <f>IFERROR(IF(VLOOKUP($A164,'Annex 2 EHV charges'!$A:$P,11,FALSE)=0,"",VLOOKUP($A164,'Annex 2 EHV charges'!$A:$P,11,FALSE)),"")</f>
        <v/>
      </c>
      <c r="H164" s="110" t="str">
        <f>IFERROR(IF(VLOOKUP($A164,'Annex 2 EHV charges'!$A:$P,12,FALSE)=0,"",VLOOKUP($A164,'Annex 2 EHV charges'!$A:$P,12,FALSE)),"")</f>
        <v/>
      </c>
    </row>
    <row r="165" spans="1:8" x14ac:dyDescent="0.2">
      <c r="A165" s="103" t="str">
        <f t="array" ref="A165">IFERROR(INDEX('Annex 2 EHV charges'!$A$11:$A$136, MATCH(0, IF(ISBLANK('Annex 2 EHV charges'!$A$11:$A$136),1, COUNTIF(A$4:$A164, 'Annex 2 EHV charges'!$A$11:$A$136)), 0)),"")</f>
        <v/>
      </c>
      <c r="B165" s="103" t="str">
        <f>IF($A165="","",VLOOKUP($A165,'Annex 2 EHV charges'!$A:$O,2,0))</f>
        <v/>
      </c>
      <c r="C165" s="104" t="str">
        <f>IF($A165="","",VLOOKUP($A165,'Annex 2 EHV charges'!$A:$O,3,0))</f>
        <v/>
      </c>
      <c r="D165" s="103" t="str">
        <f>IF($A165="","",VLOOKUP($A165,'Annex 2 EHV charges'!$A:$O,7,0))</f>
        <v/>
      </c>
      <c r="E165" s="108" t="str">
        <f>IFERROR(IF(VLOOKUP($A165,'Annex 2 EHV charges'!$A:$P,9,FALSE)=0,"",VLOOKUP($A165,'Annex 2 EHV charges'!$A:$P,9,FALSE)),"")</f>
        <v/>
      </c>
      <c r="F165" s="109" t="str">
        <f>IFERROR(IF(VLOOKUP($A165,'Annex 2 EHV charges'!$A:$P,10,FALSE)=0,"",VLOOKUP($A165,'Annex 2 EHV charges'!$A:$P,10,FALSE)),"")</f>
        <v/>
      </c>
      <c r="G165" s="110" t="str">
        <f>IFERROR(IF(VLOOKUP($A165,'Annex 2 EHV charges'!$A:$P,11,FALSE)=0,"",VLOOKUP($A165,'Annex 2 EHV charges'!$A:$P,11,FALSE)),"")</f>
        <v/>
      </c>
      <c r="H165" s="110" t="str">
        <f>IFERROR(IF(VLOOKUP($A165,'Annex 2 EHV charges'!$A:$P,12,FALSE)=0,"",VLOOKUP($A165,'Annex 2 EHV charges'!$A:$P,12,FALSE)),"")</f>
        <v/>
      </c>
    </row>
    <row r="166" spans="1:8" x14ac:dyDescent="0.2">
      <c r="A166" s="103" t="str">
        <f t="array" ref="A166">IFERROR(INDEX('Annex 2 EHV charges'!$A$11:$A$136, MATCH(0, IF(ISBLANK('Annex 2 EHV charges'!$A$11:$A$136),1, COUNTIF(A$4:$A165, 'Annex 2 EHV charges'!$A$11:$A$136)), 0)),"")</f>
        <v/>
      </c>
      <c r="B166" s="103" t="str">
        <f>IF($A166="","",VLOOKUP($A166,'Annex 2 EHV charges'!$A:$O,2,0))</f>
        <v/>
      </c>
      <c r="C166" s="104" t="str">
        <f>IF($A166="","",VLOOKUP($A166,'Annex 2 EHV charges'!$A:$O,3,0))</f>
        <v/>
      </c>
      <c r="D166" s="103" t="str">
        <f>IF($A166="","",VLOOKUP($A166,'Annex 2 EHV charges'!$A:$O,7,0))</f>
        <v/>
      </c>
      <c r="E166" s="108" t="str">
        <f>IFERROR(IF(VLOOKUP($A166,'Annex 2 EHV charges'!$A:$P,9,FALSE)=0,"",VLOOKUP($A166,'Annex 2 EHV charges'!$A:$P,9,FALSE)),"")</f>
        <v/>
      </c>
      <c r="F166" s="109" t="str">
        <f>IFERROR(IF(VLOOKUP($A166,'Annex 2 EHV charges'!$A:$P,10,FALSE)=0,"",VLOOKUP($A166,'Annex 2 EHV charges'!$A:$P,10,FALSE)),"")</f>
        <v/>
      </c>
      <c r="G166" s="110" t="str">
        <f>IFERROR(IF(VLOOKUP($A166,'Annex 2 EHV charges'!$A:$P,11,FALSE)=0,"",VLOOKUP($A166,'Annex 2 EHV charges'!$A:$P,11,FALSE)),"")</f>
        <v/>
      </c>
      <c r="H166" s="110" t="str">
        <f>IFERROR(IF(VLOOKUP($A166,'Annex 2 EHV charges'!$A:$P,12,FALSE)=0,"",VLOOKUP($A166,'Annex 2 EHV charges'!$A:$P,12,FALSE)),"")</f>
        <v/>
      </c>
    </row>
    <row r="167" spans="1:8" x14ac:dyDescent="0.2">
      <c r="A167" s="103" t="str">
        <f t="array" ref="A167">IFERROR(INDEX('Annex 2 EHV charges'!$A$11:$A$136, MATCH(0, IF(ISBLANK('Annex 2 EHV charges'!$A$11:$A$136),1, COUNTIF(A$4:$A166, 'Annex 2 EHV charges'!$A$11:$A$136)), 0)),"")</f>
        <v/>
      </c>
      <c r="B167" s="103" t="str">
        <f>IF($A167="","",VLOOKUP($A167,'Annex 2 EHV charges'!$A:$O,2,0))</f>
        <v/>
      </c>
      <c r="C167" s="104" t="str">
        <f>IF($A167="","",VLOOKUP($A167,'Annex 2 EHV charges'!$A:$O,3,0))</f>
        <v/>
      </c>
      <c r="D167" s="103" t="str">
        <f>IF($A167="","",VLOOKUP($A167,'Annex 2 EHV charges'!$A:$O,7,0))</f>
        <v/>
      </c>
      <c r="E167" s="108" t="str">
        <f>IFERROR(IF(VLOOKUP($A167,'Annex 2 EHV charges'!$A:$P,9,FALSE)=0,"",VLOOKUP($A167,'Annex 2 EHV charges'!$A:$P,9,FALSE)),"")</f>
        <v/>
      </c>
      <c r="F167" s="109" t="str">
        <f>IFERROR(IF(VLOOKUP($A167,'Annex 2 EHV charges'!$A:$P,10,FALSE)=0,"",VLOOKUP($A167,'Annex 2 EHV charges'!$A:$P,10,FALSE)),"")</f>
        <v/>
      </c>
      <c r="G167" s="110" t="str">
        <f>IFERROR(IF(VLOOKUP($A167,'Annex 2 EHV charges'!$A:$P,11,FALSE)=0,"",VLOOKUP($A167,'Annex 2 EHV charges'!$A:$P,11,FALSE)),"")</f>
        <v/>
      </c>
      <c r="H167" s="110" t="str">
        <f>IFERROR(IF(VLOOKUP($A167,'Annex 2 EHV charges'!$A:$P,12,FALSE)=0,"",VLOOKUP($A167,'Annex 2 EHV charges'!$A:$P,12,FALSE)),"")</f>
        <v/>
      </c>
    </row>
    <row r="168" spans="1:8" x14ac:dyDescent="0.2">
      <c r="A168" s="103" t="str">
        <f t="array" ref="A168">IFERROR(INDEX('Annex 2 EHV charges'!$A$11:$A$136, MATCH(0, IF(ISBLANK('Annex 2 EHV charges'!$A$11:$A$136),1, COUNTIF(A$4:$A167, 'Annex 2 EHV charges'!$A$11:$A$136)), 0)),"")</f>
        <v/>
      </c>
      <c r="B168" s="103" t="str">
        <f>IF($A168="","",VLOOKUP($A168,'Annex 2 EHV charges'!$A:$O,2,0))</f>
        <v/>
      </c>
      <c r="C168" s="104" t="str">
        <f>IF($A168="","",VLOOKUP($A168,'Annex 2 EHV charges'!$A:$O,3,0))</f>
        <v/>
      </c>
      <c r="D168" s="103" t="str">
        <f>IF($A168="","",VLOOKUP($A168,'Annex 2 EHV charges'!$A:$O,7,0))</f>
        <v/>
      </c>
      <c r="E168" s="108" t="str">
        <f>IFERROR(IF(VLOOKUP($A168,'Annex 2 EHV charges'!$A:$P,9,FALSE)=0,"",VLOOKUP($A168,'Annex 2 EHV charges'!$A:$P,9,FALSE)),"")</f>
        <v/>
      </c>
      <c r="F168" s="109" t="str">
        <f>IFERROR(IF(VLOOKUP($A168,'Annex 2 EHV charges'!$A:$P,10,FALSE)=0,"",VLOOKUP($A168,'Annex 2 EHV charges'!$A:$P,10,FALSE)),"")</f>
        <v/>
      </c>
      <c r="G168" s="110" t="str">
        <f>IFERROR(IF(VLOOKUP($A168,'Annex 2 EHV charges'!$A:$P,11,FALSE)=0,"",VLOOKUP($A168,'Annex 2 EHV charges'!$A:$P,11,FALSE)),"")</f>
        <v/>
      </c>
      <c r="H168" s="110" t="str">
        <f>IFERROR(IF(VLOOKUP($A168,'Annex 2 EHV charges'!$A:$P,12,FALSE)=0,"",VLOOKUP($A168,'Annex 2 EHV charges'!$A:$P,12,FALSE)),"")</f>
        <v/>
      </c>
    </row>
    <row r="169" spans="1:8" x14ac:dyDescent="0.2">
      <c r="A169" s="103" t="str">
        <f t="array" ref="A169">IFERROR(INDEX('Annex 2 EHV charges'!$A$11:$A$136, MATCH(0, IF(ISBLANK('Annex 2 EHV charges'!$A$11:$A$136),1, COUNTIF(A$4:$A168, 'Annex 2 EHV charges'!$A$11:$A$136)), 0)),"")</f>
        <v/>
      </c>
      <c r="B169" s="103" t="str">
        <f>IF($A169="","",VLOOKUP($A169,'Annex 2 EHV charges'!$A:$O,2,0))</f>
        <v/>
      </c>
      <c r="C169" s="104" t="str">
        <f>IF($A169="","",VLOOKUP($A169,'Annex 2 EHV charges'!$A:$O,3,0))</f>
        <v/>
      </c>
      <c r="D169" s="103" t="str">
        <f>IF($A169="","",VLOOKUP($A169,'Annex 2 EHV charges'!$A:$O,7,0))</f>
        <v/>
      </c>
      <c r="E169" s="108" t="str">
        <f>IFERROR(IF(VLOOKUP($A169,'Annex 2 EHV charges'!$A:$P,9,FALSE)=0,"",VLOOKUP($A169,'Annex 2 EHV charges'!$A:$P,9,FALSE)),"")</f>
        <v/>
      </c>
      <c r="F169" s="109" t="str">
        <f>IFERROR(IF(VLOOKUP($A169,'Annex 2 EHV charges'!$A:$P,10,FALSE)=0,"",VLOOKUP($A169,'Annex 2 EHV charges'!$A:$P,10,FALSE)),"")</f>
        <v/>
      </c>
      <c r="G169" s="110" t="str">
        <f>IFERROR(IF(VLOOKUP($A169,'Annex 2 EHV charges'!$A:$P,11,FALSE)=0,"",VLOOKUP($A169,'Annex 2 EHV charges'!$A:$P,11,FALSE)),"")</f>
        <v/>
      </c>
      <c r="H169" s="110" t="str">
        <f>IFERROR(IF(VLOOKUP($A169,'Annex 2 EHV charges'!$A:$P,12,FALSE)=0,"",VLOOKUP($A169,'Annex 2 EHV charges'!$A:$P,12,FALSE)),"")</f>
        <v/>
      </c>
    </row>
    <row r="170" spans="1:8" x14ac:dyDescent="0.2">
      <c r="A170" s="103" t="str">
        <f t="array" ref="A170">IFERROR(INDEX('Annex 2 EHV charges'!$A$11:$A$136, MATCH(0, IF(ISBLANK('Annex 2 EHV charges'!$A$11:$A$136),1, COUNTIF(A$4:$A169, 'Annex 2 EHV charges'!$A$11:$A$136)), 0)),"")</f>
        <v/>
      </c>
      <c r="B170" s="103" t="str">
        <f>IF($A170="","",VLOOKUP($A170,'Annex 2 EHV charges'!$A:$O,2,0))</f>
        <v/>
      </c>
      <c r="C170" s="104" t="str">
        <f>IF($A170="","",VLOOKUP($A170,'Annex 2 EHV charges'!$A:$O,3,0))</f>
        <v/>
      </c>
      <c r="D170" s="103" t="str">
        <f>IF($A170="","",VLOOKUP($A170,'Annex 2 EHV charges'!$A:$O,7,0))</f>
        <v/>
      </c>
      <c r="E170" s="108" t="str">
        <f>IFERROR(IF(VLOOKUP($A170,'Annex 2 EHV charges'!$A:$P,9,FALSE)=0,"",VLOOKUP($A170,'Annex 2 EHV charges'!$A:$P,9,FALSE)),"")</f>
        <v/>
      </c>
      <c r="F170" s="109" t="str">
        <f>IFERROR(IF(VLOOKUP($A170,'Annex 2 EHV charges'!$A:$P,10,FALSE)=0,"",VLOOKUP($A170,'Annex 2 EHV charges'!$A:$P,10,FALSE)),"")</f>
        <v/>
      </c>
      <c r="G170" s="110" t="str">
        <f>IFERROR(IF(VLOOKUP($A170,'Annex 2 EHV charges'!$A:$P,11,FALSE)=0,"",VLOOKUP($A170,'Annex 2 EHV charges'!$A:$P,11,FALSE)),"")</f>
        <v/>
      </c>
      <c r="H170" s="110" t="str">
        <f>IFERROR(IF(VLOOKUP($A170,'Annex 2 EHV charges'!$A:$P,12,FALSE)=0,"",VLOOKUP($A170,'Annex 2 EHV charges'!$A:$P,12,FALSE)),"")</f>
        <v/>
      </c>
    </row>
    <row r="171" spans="1:8" x14ac:dyDescent="0.2">
      <c r="A171" s="103" t="str">
        <f t="array" ref="A171">IFERROR(INDEX('Annex 2 EHV charges'!$A$11:$A$136, MATCH(0, IF(ISBLANK('Annex 2 EHV charges'!$A$11:$A$136),1, COUNTIF(A$4:$A170, 'Annex 2 EHV charges'!$A$11:$A$136)), 0)),"")</f>
        <v/>
      </c>
      <c r="B171" s="103" t="str">
        <f>IF($A171="","",VLOOKUP($A171,'Annex 2 EHV charges'!$A:$O,2,0))</f>
        <v/>
      </c>
      <c r="C171" s="104" t="str">
        <f>IF($A171="","",VLOOKUP($A171,'Annex 2 EHV charges'!$A:$O,3,0))</f>
        <v/>
      </c>
      <c r="D171" s="103" t="str">
        <f>IF($A171="","",VLOOKUP($A171,'Annex 2 EHV charges'!$A:$O,7,0))</f>
        <v/>
      </c>
      <c r="E171" s="108" t="str">
        <f>IFERROR(IF(VLOOKUP($A171,'Annex 2 EHV charges'!$A:$P,9,FALSE)=0,"",VLOOKUP($A171,'Annex 2 EHV charges'!$A:$P,9,FALSE)),"")</f>
        <v/>
      </c>
      <c r="F171" s="109" t="str">
        <f>IFERROR(IF(VLOOKUP($A171,'Annex 2 EHV charges'!$A:$P,10,FALSE)=0,"",VLOOKUP($A171,'Annex 2 EHV charges'!$A:$P,10,FALSE)),"")</f>
        <v/>
      </c>
      <c r="G171" s="110" t="str">
        <f>IFERROR(IF(VLOOKUP($A171,'Annex 2 EHV charges'!$A:$P,11,FALSE)=0,"",VLOOKUP($A171,'Annex 2 EHV charges'!$A:$P,11,FALSE)),"")</f>
        <v/>
      </c>
      <c r="H171" s="110" t="str">
        <f>IFERROR(IF(VLOOKUP($A171,'Annex 2 EHV charges'!$A:$P,12,FALSE)=0,"",VLOOKUP($A171,'Annex 2 EHV charges'!$A:$P,12,FALSE)),"")</f>
        <v/>
      </c>
    </row>
    <row r="172" spans="1:8" x14ac:dyDescent="0.2">
      <c r="A172" s="103" t="str">
        <f t="array" ref="A172">IFERROR(INDEX('Annex 2 EHV charges'!$A$11:$A$136, MATCH(0, IF(ISBLANK('Annex 2 EHV charges'!$A$11:$A$136),1, COUNTIF(A$4:$A171, 'Annex 2 EHV charges'!$A$11:$A$136)), 0)),"")</f>
        <v/>
      </c>
      <c r="B172" s="103" t="str">
        <f>IF($A172="","",VLOOKUP($A172,'Annex 2 EHV charges'!$A:$O,2,0))</f>
        <v/>
      </c>
      <c r="C172" s="104" t="str">
        <f>IF($A172="","",VLOOKUP($A172,'Annex 2 EHV charges'!$A:$O,3,0))</f>
        <v/>
      </c>
      <c r="D172" s="103" t="str">
        <f>IF($A172="","",VLOOKUP($A172,'Annex 2 EHV charges'!$A:$O,7,0))</f>
        <v/>
      </c>
      <c r="E172" s="108" t="str">
        <f>IFERROR(IF(VLOOKUP($A172,'Annex 2 EHV charges'!$A:$P,9,FALSE)=0,"",VLOOKUP($A172,'Annex 2 EHV charges'!$A:$P,9,FALSE)),"")</f>
        <v/>
      </c>
      <c r="F172" s="109" t="str">
        <f>IFERROR(IF(VLOOKUP($A172,'Annex 2 EHV charges'!$A:$P,10,FALSE)=0,"",VLOOKUP($A172,'Annex 2 EHV charges'!$A:$P,10,FALSE)),"")</f>
        <v/>
      </c>
      <c r="G172" s="110" t="str">
        <f>IFERROR(IF(VLOOKUP($A172,'Annex 2 EHV charges'!$A:$P,11,FALSE)=0,"",VLOOKUP($A172,'Annex 2 EHV charges'!$A:$P,11,FALSE)),"")</f>
        <v/>
      </c>
      <c r="H172" s="110" t="str">
        <f>IFERROR(IF(VLOOKUP($A172,'Annex 2 EHV charges'!$A:$P,12,FALSE)=0,"",VLOOKUP($A172,'Annex 2 EHV charges'!$A:$P,12,FALSE)),"")</f>
        <v/>
      </c>
    </row>
    <row r="173" spans="1:8" x14ac:dyDescent="0.2">
      <c r="A173" s="103" t="str">
        <f t="array" ref="A173">IFERROR(INDEX('Annex 2 EHV charges'!$A$11:$A$136, MATCH(0, IF(ISBLANK('Annex 2 EHV charges'!$A$11:$A$136),1, COUNTIF(A$4:$A172, 'Annex 2 EHV charges'!$A$11:$A$136)), 0)),"")</f>
        <v/>
      </c>
      <c r="B173" s="103" t="str">
        <f>IF($A173="","",VLOOKUP($A173,'Annex 2 EHV charges'!$A:$O,2,0))</f>
        <v/>
      </c>
      <c r="C173" s="104" t="str">
        <f>IF($A173="","",VLOOKUP($A173,'Annex 2 EHV charges'!$A:$O,3,0))</f>
        <v/>
      </c>
      <c r="D173" s="103" t="str">
        <f>IF($A173="","",VLOOKUP($A173,'Annex 2 EHV charges'!$A:$O,7,0))</f>
        <v/>
      </c>
      <c r="E173" s="108" t="str">
        <f>IFERROR(IF(VLOOKUP($A173,'Annex 2 EHV charges'!$A:$P,9,FALSE)=0,"",VLOOKUP($A173,'Annex 2 EHV charges'!$A:$P,9,FALSE)),"")</f>
        <v/>
      </c>
      <c r="F173" s="109" t="str">
        <f>IFERROR(IF(VLOOKUP($A173,'Annex 2 EHV charges'!$A:$P,10,FALSE)=0,"",VLOOKUP($A173,'Annex 2 EHV charges'!$A:$P,10,FALSE)),"")</f>
        <v/>
      </c>
      <c r="G173" s="110" t="str">
        <f>IFERROR(IF(VLOOKUP($A173,'Annex 2 EHV charges'!$A:$P,11,FALSE)=0,"",VLOOKUP($A173,'Annex 2 EHV charges'!$A:$P,11,FALSE)),"")</f>
        <v/>
      </c>
      <c r="H173" s="110" t="str">
        <f>IFERROR(IF(VLOOKUP($A173,'Annex 2 EHV charges'!$A:$P,12,FALSE)=0,"",VLOOKUP($A173,'Annex 2 EHV charges'!$A:$P,12,FALSE)),"")</f>
        <v/>
      </c>
    </row>
    <row r="174" spans="1:8" x14ac:dyDescent="0.2">
      <c r="A174" s="103" t="str">
        <f t="array" ref="A174">IFERROR(INDEX('Annex 2 EHV charges'!$A$11:$A$136, MATCH(0, IF(ISBLANK('Annex 2 EHV charges'!$A$11:$A$136),1, COUNTIF(A$4:$A173, 'Annex 2 EHV charges'!$A$11:$A$136)), 0)),"")</f>
        <v/>
      </c>
      <c r="B174" s="103" t="str">
        <f>IF($A174="","",VLOOKUP($A174,'Annex 2 EHV charges'!$A:$O,2,0))</f>
        <v/>
      </c>
      <c r="C174" s="104" t="str">
        <f>IF($A174="","",VLOOKUP($A174,'Annex 2 EHV charges'!$A:$O,3,0))</f>
        <v/>
      </c>
      <c r="D174" s="103" t="str">
        <f>IF($A174="","",VLOOKUP($A174,'Annex 2 EHV charges'!$A:$O,7,0))</f>
        <v/>
      </c>
      <c r="E174" s="108" t="str">
        <f>IFERROR(IF(VLOOKUP($A174,'Annex 2 EHV charges'!$A:$P,9,FALSE)=0,"",VLOOKUP($A174,'Annex 2 EHV charges'!$A:$P,9,FALSE)),"")</f>
        <v/>
      </c>
      <c r="F174" s="109" t="str">
        <f>IFERROR(IF(VLOOKUP($A174,'Annex 2 EHV charges'!$A:$P,10,FALSE)=0,"",VLOOKUP($A174,'Annex 2 EHV charges'!$A:$P,10,FALSE)),"")</f>
        <v/>
      </c>
      <c r="G174" s="110" t="str">
        <f>IFERROR(IF(VLOOKUP($A174,'Annex 2 EHV charges'!$A:$P,11,FALSE)=0,"",VLOOKUP($A174,'Annex 2 EHV charges'!$A:$P,11,FALSE)),"")</f>
        <v/>
      </c>
      <c r="H174" s="110" t="str">
        <f>IFERROR(IF(VLOOKUP($A174,'Annex 2 EHV charges'!$A:$P,12,FALSE)=0,"",VLOOKUP($A174,'Annex 2 EHV charges'!$A:$P,12,FALSE)),"")</f>
        <v/>
      </c>
    </row>
    <row r="175" spans="1:8" x14ac:dyDescent="0.2">
      <c r="A175" s="103" t="str">
        <f t="array" ref="A175">IFERROR(INDEX('Annex 2 EHV charges'!$A$11:$A$136, MATCH(0, IF(ISBLANK('Annex 2 EHV charges'!$A$11:$A$136),1, COUNTIF(A$4:$A174, 'Annex 2 EHV charges'!$A$11:$A$136)), 0)),"")</f>
        <v/>
      </c>
      <c r="B175" s="103" t="str">
        <f>IF($A175="","",VLOOKUP($A175,'Annex 2 EHV charges'!$A:$O,2,0))</f>
        <v/>
      </c>
      <c r="C175" s="104" t="str">
        <f>IF($A175="","",VLOOKUP($A175,'Annex 2 EHV charges'!$A:$O,3,0))</f>
        <v/>
      </c>
      <c r="D175" s="103" t="str">
        <f>IF($A175="","",VLOOKUP($A175,'Annex 2 EHV charges'!$A:$O,7,0))</f>
        <v/>
      </c>
      <c r="E175" s="108" t="str">
        <f>IFERROR(IF(VLOOKUP($A175,'Annex 2 EHV charges'!$A:$P,9,FALSE)=0,"",VLOOKUP($A175,'Annex 2 EHV charges'!$A:$P,9,FALSE)),"")</f>
        <v/>
      </c>
      <c r="F175" s="109" t="str">
        <f>IFERROR(IF(VLOOKUP($A175,'Annex 2 EHV charges'!$A:$P,10,FALSE)=0,"",VLOOKUP($A175,'Annex 2 EHV charges'!$A:$P,10,FALSE)),"")</f>
        <v/>
      </c>
      <c r="G175" s="110" t="str">
        <f>IFERROR(IF(VLOOKUP($A175,'Annex 2 EHV charges'!$A:$P,11,FALSE)=0,"",VLOOKUP($A175,'Annex 2 EHV charges'!$A:$P,11,FALSE)),"")</f>
        <v/>
      </c>
      <c r="H175" s="110" t="str">
        <f>IFERROR(IF(VLOOKUP($A175,'Annex 2 EHV charges'!$A:$P,12,FALSE)=0,"",VLOOKUP($A175,'Annex 2 EHV charges'!$A:$P,12,FALSE)),"")</f>
        <v/>
      </c>
    </row>
    <row r="176" spans="1:8" x14ac:dyDescent="0.2">
      <c r="A176" s="103" t="str">
        <f t="array" ref="A176">IFERROR(INDEX('Annex 2 EHV charges'!$A$11:$A$136, MATCH(0, IF(ISBLANK('Annex 2 EHV charges'!$A$11:$A$136),1, COUNTIF(A$4:$A175, 'Annex 2 EHV charges'!$A$11:$A$136)), 0)),"")</f>
        <v/>
      </c>
      <c r="B176" s="103" t="str">
        <f>IF($A176="","",VLOOKUP($A176,'Annex 2 EHV charges'!$A:$O,2,0))</f>
        <v/>
      </c>
      <c r="C176" s="104" t="str">
        <f>IF($A176="","",VLOOKUP($A176,'Annex 2 EHV charges'!$A:$O,3,0))</f>
        <v/>
      </c>
      <c r="D176" s="103" t="str">
        <f>IF($A176="","",VLOOKUP($A176,'Annex 2 EHV charges'!$A:$O,7,0))</f>
        <v/>
      </c>
      <c r="E176" s="108" t="str">
        <f>IFERROR(IF(VLOOKUP($A176,'Annex 2 EHV charges'!$A:$P,9,FALSE)=0,"",VLOOKUP($A176,'Annex 2 EHV charges'!$A:$P,9,FALSE)),"")</f>
        <v/>
      </c>
      <c r="F176" s="109" t="str">
        <f>IFERROR(IF(VLOOKUP($A176,'Annex 2 EHV charges'!$A:$P,10,FALSE)=0,"",VLOOKUP($A176,'Annex 2 EHV charges'!$A:$P,10,FALSE)),"")</f>
        <v/>
      </c>
      <c r="G176" s="110" t="str">
        <f>IFERROR(IF(VLOOKUP($A176,'Annex 2 EHV charges'!$A:$P,11,FALSE)=0,"",VLOOKUP($A176,'Annex 2 EHV charges'!$A:$P,11,FALSE)),"")</f>
        <v/>
      </c>
      <c r="H176" s="110" t="str">
        <f>IFERROR(IF(VLOOKUP($A176,'Annex 2 EHV charges'!$A:$P,12,FALSE)=0,"",VLOOKUP($A176,'Annex 2 EHV charges'!$A:$P,12,FALSE)),"")</f>
        <v/>
      </c>
    </row>
    <row r="177" spans="1:8" x14ac:dyDescent="0.2">
      <c r="A177" s="103" t="str">
        <f t="array" ref="A177">IFERROR(INDEX('Annex 2 EHV charges'!$A$11:$A$136, MATCH(0, IF(ISBLANK('Annex 2 EHV charges'!$A$11:$A$136),1, COUNTIF(A$4:$A176, 'Annex 2 EHV charges'!$A$11:$A$136)), 0)),"")</f>
        <v/>
      </c>
      <c r="B177" s="103" t="str">
        <f>IF($A177="","",VLOOKUP($A177,'Annex 2 EHV charges'!$A:$O,2,0))</f>
        <v/>
      </c>
      <c r="C177" s="104" t="str">
        <f>IF($A177="","",VLOOKUP($A177,'Annex 2 EHV charges'!$A:$O,3,0))</f>
        <v/>
      </c>
      <c r="D177" s="103" t="str">
        <f>IF($A177="","",VLOOKUP($A177,'Annex 2 EHV charges'!$A:$O,7,0))</f>
        <v/>
      </c>
      <c r="E177" s="108" t="str">
        <f>IFERROR(IF(VLOOKUP($A177,'Annex 2 EHV charges'!$A:$P,9,FALSE)=0,"",VLOOKUP($A177,'Annex 2 EHV charges'!$A:$P,9,FALSE)),"")</f>
        <v/>
      </c>
      <c r="F177" s="109" t="str">
        <f>IFERROR(IF(VLOOKUP($A177,'Annex 2 EHV charges'!$A:$P,10,FALSE)=0,"",VLOOKUP($A177,'Annex 2 EHV charges'!$A:$P,10,FALSE)),"")</f>
        <v/>
      </c>
      <c r="G177" s="110" t="str">
        <f>IFERROR(IF(VLOOKUP($A177,'Annex 2 EHV charges'!$A:$P,11,FALSE)=0,"",VLOOKUP($A177,'Annex 2 EHV charges'!$A:$P,11,FALSE)),"")</f>
        <v/>
      </c>
      <c r="H177" s="110" t="str">
        <f>IFERROR(IF(VLOOKUP($A177,'Annex 2 EHV charges'!$A:$P,12,FALSE)=0,"",VLOOKUP($A177,'Annex 2 EHV charges'!$A:$P,12,FALSE)),"")</f>
        <v/>
      </c>
    </row>
    <row r="178" spans="1:8" x14ac:dyDescent="0.2">
      <c r="A178" s="103" t="str">
        <f t="array" ref="A178">IFERROR(INDEX('Annex 2 EHV charges'!$A$11:$A$136, MATCH(0, IF(ISBLANK('Annex 2 EHV charges'!$A$11:$A$136),1, COUNTIF(A$4:$A177, 'Annex 2 EHV charges'!$A$11:$A$136)), 0)),"")</f>
        <v/>
      </c>
      <c r="B178" s="103" t="str">
        <f>IF($A178="","",VLOOKUP($A178,'Annex 2 EHV charges'!$A:$O,2,0))</f>
        <v/>
      </c>
      <c r="C178" s="104" t="str">
        <f>IF($A178="","",VLOOKUP($A178,'Annex 2 EHV charges'!$A:$O,3,0))</f>
        <v/>
      </c>
      <c r="D178" s="103" t="str">
        <f>IF($A178="","",VLOOKUP($A178,'Annex 2 EHV charges'!$A:$O,7,0))</f>
        <v/>
      </c>
      <c r="E178" s="108" t="str">
        <f>IFERROR(IF(VLOOKUP($A178,'Annex 2 EHV charges'!$A:$P,9,FALSE)=0,"",VLOOKUP($A178,'Annex 2 EHV charges'!$A:$P,9,FALSE)),"")</f>
        <v/>
      </c>
      <c r="F178" s="109" t="str">
        <f>IFERROR(IF(VLOOKUP($A178,'Annex 2 EHV charges'!$A:$P,10,FALSE)=0,"",VLOOKUP($A178,'Annex 2 EHV charges'!$A:$P,10,FALSE)),"")</f>
        <v/>
      </c>
      <c r="G178" s="110" t="str">
        <f>IFERROR(IF(VLOOKUP($A178,'Annex 2 EHV charges'!$A:$P,11,FALSE)=0,"",VLOOKUP($A178,'Annex 2 EHV charges'!$A:$P,11,FALSE)),"")</f>
        <v/>
      </c>
      <c r="H178" s="110" t="str">
        <f>IFERROR(IF(VLOOKUP($A178,'Annex 2 EHV charges'!$A:$P,12,FALSE)=0,"",VLOOKUP($A178,'Annex 2 EHV charges'!$A:$P,12,FALSE)),"")</f>
        <v/>
      </c>
    </row>
    <row r="179" spans="1:8" x14ac:dyDescent="0.2">
      <c r="A179" s="103" t="str">
        <f t="array" ref="A179">IFERROR(INDEX('Annex 2 EHV charges'!$A$11:$A$136, MATCH(0, IF(ISBLANK('Annex 2 EHV charges'!$A$11:$A$136),1, COUNTIF(A$4:$A178, 'Annex 2 EHV charges'!$A$11:$A$136)), 0)),"")</f>
        <v/>
      </c>
      <c r="B179" s="103" t="str">
        <f>IF($A179="","",VLOOKUP($A179,'Annex 2 EHV charges'!$A:$O,2,0))</f>
        <v/>
      </c>
      <c r="C179" s="104" t="str">
        <f>IF($A179="","",VLOOKUP($A179,'Annex 2 EHV charges'!$A:$O,3,0))</f>
        <v/>
      </c>
      <c r="D179" s="103" t="str">
        <f>IF($A179="","",VLOOKUP($A179,'Annex 2 EHV charges'!$A:$O,7,0))</f>
        <v/>
      </c>
      <c r="E179" s="108" t="str">
        <f>IFERROR(IF(VLOOKUP($A179,'Annex 2 EHV charges'!$A:$P,9,FALSE)=0,"",VLOOKUP($A179,'Annex 2 EHV charges'!$A:$P,9,FALSE)),"")</f>
        <v/>
      </c>
      <c r="F179" s="109" t="str">
        <f>IFERROR(IF(VLOOKUP($A179,'Annex 2 EHV charges'!$A:$P,10,FALSE)=0,"",VLOOKUP($A179,'Annex 2 EHV charges'!$A:$P,10,FALSE)),"")</f>
        <v/>
      </c>
      <c r="G179" s="110" t="str">
        <f>IFERROR(IF(VLOOKUP($A179,'Annex 2 EHV charges'!$A:$P,11,FALSE)=0,"",VLOOKUP($A179,'Annex 2 EHV charges'!$A:$P,11,FALSE)),"")</f>
        <v/>
      </c>
      <c r="H179" s="110" t="str">
        <f>IFERROR(IF(VLOOKUP($A179,'Annex 2 EHV charges'!$A:$P,12,FALSE)=0,"",VLOOKUP($A179,'Annex 2 EHV charges'!$A:$P,12,FALSE)),"")</f>
        <v/>
      </c>
    </row>
    <row r="180" spans="1:8" x14ac:dyDescent="0.2">
      <c r="A180" s="103" t="str">
        <f t="array" ref="A180">IFERROR(INDEX('Annex 2 EHV charges'!$A$11:$A$136, MATCH(0, IF(ISBLANK('Annex 2 EHV charges'!$A$11:$A$136),1, COUNTIF(A$4:$A179, 'Annex 2 EHV charges'!$A$11:$A$136)), 0)),"")</f>
        <v/>
      </c>
      <c r="B180" s="103" t="str">
        <f>IF($A180="","",VLOOKUP($A180,'Annex 2 EHV charges'!$A:$O,2,0))</f>
        <v/>
      </c>
      <c r="C180" s="104" t="str">
        <f>IF($A180="","",VLOOKUP($A180,'Annex 2 EHV charges'!$A:$O,3,0))</f>
        <v/>
      </c>
      <c r="D180" s="103" t="str">
        <f>IF($A180="","",VLOOKUP($A180,'Annex 2 EHV charges'!$A:$O,7,0))</f>
        <v/>
      </c>
      <c r="E180" s="108" t="str">
        <f>IFERROR(IF(VLOOKUP($A180,'Annex 2 EHV charges'!$A:$P,9,FALSE)=0,"",VLOOKUP($A180,'Annex 2 EHV charges'!$A:$P,9,FALSE)),"")</f>
        <v/>
      </c>
      <c r="F180" s="109" t="str">
        <f>IFERROR(IF(VLOOKUP($A180,'Annex 2 EHV charges'!$A:$P,10,FALSE)=0,"",VLOOKUP($A180,'Annex 2 EHV charges'!$A:$P,10,FALSE)),"")</f>
        <v/>
      </c>
      <c r="G180" s="110" t="str">
        <f>IFERROR(IF(VLOOKUP($A180,'Annex 2 EHV charges'!$A:$P,11,FALSE)=0,"",VLOOKUP($A180,'Annex 2 EHV charges'!$A:$P,11,FALSE)),"")</f>
        <v/>
      </c>
      <c r="H180" s="110" t="str">
        <f>IFERROR(IF(VLOOKUP($A180,'Annex 2 EHV charges'!$A:$P,12,FALSE)=0,"",VLOOKUP($A180,'Annex 2 EHV charges'!$A:$P,12,FALSE)),"")</f>
        <v/>
      </c>
    </row>
    <row r="181" spans="1:8" x14ac:dyDescent="0.2">
      <c r="A181" s="103" t="str">
        <f t="array" ref="A181">IFERROR(INDEX('Annex 2 EHV charges'!$A$11:$A$136, MATCH(0, IF(ISBLANK('Annex 2 EHV charges'!$A$11:$A$136),1, COUNTIF(A$4:$A180, 'Annex 2 EHV charges'!$A$11:$A$136)), 0)),"")</f>
        <v/>
      </c>
      <c r="B181" s="103" t="str">
        <f>IF($A181="","",VLOOKUP($A181,'Annex 2 EHV charges'!$A:$O,2,0))</f>
        <v/>
      </c>
      <c r="C181" s="104" t="str">
        <f>IF($A181="","",VLOOKUP($A181,'Annex 2 EHV charges'!$A:$O,3,0))</f>
        <v/>
      </c>
      <c r="D181" s="103" t="str">
        <f>IF($A181="","",VLOOKUP($A181,'Annex 2 EHV charges'!$A:$O,7,0))</f>
        <v/>
      </c>
      <c r="E181" s="108" t="str">
        <f>IFERROR(IF(VLOOKUP($A181,'Annex 2 EHV charges'!$A:$P,9,FALSE)=0,"",VLOOKUP($A181,'Annex 2 EHV charges'!$A:$P,9,FALSE)),"")</f>
        <v/>
      </c>
      <c r="F181" s="109" t="str">
        <f>IFERROR(IF(VLOOKUP($A181,'Annex 2 EHV charges'!$A:$P,10,FALSE)=0,"",VLOOKUP($A181,'Annex 2 EHV charges'!$A:$P,10,FALSE)),"")</f>
        <v/>
      </c>
      <c r="G181" s="110" t="str">
        <f>IFERROR(IF(VLOOKUP($A181,'Annex 2 EHV charges'!$A:$P,11,FALSE)=0,"",VLOOKUP($A181,'Annex 2 EHV charges'!$A:$P,11,FALSE)),"")</f>
        <v/>
      </c>
      <c r="H181" s="110" t="str">
        <f>IFERROR(IF(VLOOKUP($A181,'Annex 2 EHV charges'!$A:$P,12,FALSE)=0,"",VLOOKUP($A181,'Annex 2 EHV charges'!$A:$P,12,FALSE)),"")</f>
        <v/>
      </c>
    </row>
    <row r="182" spans="1:8" x14ac:dyDescent="0.2">
      <c r="A182" s="103" t="str">
        <f t="array" ref="A182">IFERROR(INDEX('Annex 2 EHV charges'!$A$11:$A$136, MATCH(0, IF(ISBLANK('Annex 2 EHV charges'!$A$11:$A$136),1, COUNTIF(A$4:$A181, 'Annex 2 EHV charges'!$A$11:$A$136)), 0)),"")</f>
        <v/>
      </c>
      <c r="B182" s="103" t="str">
        <f>IF($A182="","",VLOOKUP($A182,'Annex 2 EHV charges'!$A:$O,2,0))</f>
        <v/>
      </c>
      <c r="C182" s="104" t="str">
        <f>IF($A182="","",VLOOKUP($A182,'Annex 2 EHV charges'!$A:$O,3,0))</f>
        <v/>
      </c>
      <c r="D182" s="103" t="str">
        <f>IF($A182="","",VLOOKUP($A182,'Annex 2 EHV charges'!$A:$O,7,0))</f>
        <v/>
      </c>
      <c r="E182" s="108" t="str">
        <f>IFERROR(IF(VLOOKUP($A182,'Annex 2 EHV charges'!$A:$P,9,FALSE)=0,"",VLOOKUP($A182,'Annex 2 EHV charges'!$A:$P,9,FALSE)),"")</f>
        <v/>
      </c>
      <c r="F182" s="109" t="str">
        <f>IFERROR(IF(VLOOKUP($A182,'Annex 2 EHV charges'!$A:$P,10,FALSE)=0,"",VLOOKUP($A182,'Annex 2 EHV charges'!$A:$P,10,FALSE)),"")</f>
        <v/>
      </c>
      <c r="G182" s="110" t="str">
        <f>IFERROR(IF(VLOOKUP($A182,'Annex 2 EHV charges'!$A:$P,11,FALSE)=0,"",VLOOKUP($A182,'Annex 2 EHV charges'!$A:$P,11,FALSE)),"")</f>
        <v/>
      </c>
      <c r="H182" s="110" t="str">
        <f>IFERROR(IF(VLOOKUP($A182,'Annex 2 EHV charges'!$A:$P,12,FALSE)=0,"",VLOOKUP($A182,'Annex 2 EHV charges'!$A:$P,12,FALSE)),"")</f>
        <v/>
      </c>
    </row>
    <row r="183" spans="1:8" x14ac:dyDescent="0.2">
      <c r="A183" s="103" t="str">
        <f t="array" ref="A183">IFERROR(INDEX('Annex 2 EHV charges'!$A$11:$A$136, MATCH(0, IF(ISBLANK('Annex 2 EHV charges'!$A$11:$A$136),1, COUNTIF(A$4:$A182, 'Annex 2 EHV charges'!$A$11:$A$136)), 0)),"")</f>
        <v/>
      </c>
      <c r="B183" s="103" t="str">
        <f>IF($A183="","",VLOOKUP($A183,'Annex 2 EHV charges'!$A:$O,2,0))</f>
        <v/>
      </c>
      <c r="C183" s="104" t="str">
        <f>IF($A183="","",VLOOKUP($A183,'Annex 2 EHV charges'!$A:$O,3,0))</f>
        <v/>
      </c>
      <c r="D183" s="103" t="str">
        <f>IF($A183="","",VLOOKUP($A183,'Annex 2 EHV charges'!$A:$O,7,0))</f>
        <v/>
      </c>
      <c r="E183" s="108" t="str">
        <f>IFERROR(IF(VLOOKUP($A183,'Annex 2 EHV charges'!$A:$P,9,FALSE)=0,"",VLOOKUP($A183,'Annex 2 EHV charges'!$A:$P,9,FALSE)),"")</f>
        <v/>
      </c>
      <c r="F183" s="109" t="str">
        <f>IFERROR(IF(VLOOKUP($A183,'Annex 2 EHV charges'!$A:$P,10,FALSE)=0,"",VLOOKUP($A183,'Annex 2 EHV charges'!$A:$P,10,FALSE)),"")</f>
        <v/>
      </c>
      <c r="G183" s="110" t="str">
        <f>IFERROR(IF(VLOOKUP($A183,'Annex 2 EHV charges'!$A:$P,11,FALSE)=0,"",VLOOKUP($A183,'Annex 2 EHV charges'!$A:$P,11,FALSE)),"")</f>
        <v/>
      </c>
      <c r="H183" s="110" t="str">
        <f>IFERROR(IF(VLOOKUP($A183,'Annex 2 EHV charges'!$A:$P,12,FALSE)=0,"",VLOOKUP($A183,'Annex 2 EHV charges'!$A:$P,12,FALSE)),"")</f>
        <v/>
      </c>
    </row>
    <row r="184" spans="1:8" x14ac:dyDescent="0.2">
      <c r="A184" s="103" t="str">
        <f t="array" ref="A184">IFERROR(INDEX('Annex 2 EHV charges'!$A$11:$A$136, MATCH(0, IF(ISBLANK('Annex 2 EHV charges'!$A$11:$A$136),1, COUNTIF(A$4:$A183, 'Annex 2 EHV charges'!$A$11:$A$136)), 0)),"")</f>
        <v/>
      </c>
      <c r="B184" s="103" t="str">
        <f>IF($A184="","",VLOOKUP($A184,'Annex 2 EHV charges'!$A:$O,2,0))</f>
        <v/>
      </c>
      <c r="C184" s="104" t="str">
        <f>IF($A184="","",VLOOKUP($A184,'Annex 2 EHV charges'!$A:$O,3,0))</f>
        <v/>
      </c>
      <c r="D184" s="103" t="str">
        <f>IF($A184="","",VLOOKUP($A184,'Annex 2 EHV charges'!$A:$O,7,0))</f>
        <v/>
      </c>
      <c r="E184" s="108" t="str">
        <f>IFERROR(IF(VLOOKUP($A184,'Annex 2 EHV charges'!$A:$P,9,FALSE)=0,"",VLOOKUP($A184,'Annex 2 EHV charges'!$A:$P,9,FALSE)),"")</f>
        <v/>
      </c>
      <c r="F184" s="109" t="str">
        <f>IFERROR(IF(VLOOKUP($A184,'Annex 2 EHV charges'!$A:$P,10,FALSE)=0,"",VLOOKUP($A184,'Annex 2 EHV charges'!$A:$P,10,FALSE)),"")</f>
        <v/>
      </c>
      <c r="G184" s="110" t="str">
        <f>IFERROR(IF(VLOOKUP($A184,'Annex 2 EHV charges'!$A:$P,11,FALSE)=0,"",VLOOKUP($A184,'Annex 2 EHV charges'!$A:$P,11,FALSE)),"")</f>
        <v/>
      </c>
      <c r="H184" s="110" t="str">
        <f>IFERROR(IF(VLOOKUP($A184,'Annex 2 EHV charges'!$A:$P,12,FALSE)=0,"",VLOOKUP($A184,'Annex 2 EHV charges'!$A:$P,12,FALSE)),"")</f>
        <v/>
      </c>
    </row>
    <row r="185" spans="1:8" x14ac:dyDescent="0.2">
      <c r="A185" s="103" t="str">
        <f t="array" ref="A185">IFERROR(INDEX('Annex 2 EHV charges'!$A$11:$A$136, MATCH(0, IF(ISBLANK('Annex 2 EHV charges'!$A$11:$A$136),1, COUNTIF(A$4:$A184, 'Annex 2 EHV charges'!$A$11:$A$136)), 0)),"")</f>
        <v/>
      </c>
      <c r="B185" s="103" t="str">
        <f>IF($A185="","",VLOOKUP($A185,'Annex 2 EHV charges'!$A:$O,2,0))</f>
        <v/>
      </c>
      <c r="C185" s="104" t="str">
        <f>IF($A185="","",VLOOKUP($A185,'Annex 2 EHV charges'!$A:$O,3,0))</f>
        <v/>
      </c>
      <c r="D185" s="103" t="str">
        <f>IF($A185="","",VLOOKUP($A185,'Annex 2 EHV charges'!$A:$O,7,0))</f>
        <v/>
      </c>
      <c r="E185" s="108" t="str">
        <f>IFERROR(IF(VLOOKUP($A185,'Annex 2 EHV charges'!$A:$P,9,FALSE)=0,"",VLOOKUP($A185,'Annex 2 EHV charges'!$A:$P,9,FALSE)),"")</f>
        <v/>
      </c>
      <c r="F185" s="109" t="str">
        <f>IFERROR(IF(VLOOKUP($A185,'Annex 2 EHV charges'!$A:$P,10,FALSE)=0,"",VLOOKUP($A185,'Annex 2 EHV charges'!$A:$P,10,FALSE)),"")</f>
        <v/>
      </c>
      <c r="G185" s="110" t="str">
        <f>IFERROR(IF(VLOOKUP($A185,'Annex 2 EHV charges'!$A:$P,11,FALSE)=0,"",VLOOKUP($A185,'Annex 2 EHV charges'!$A:$P,11,FALSE)),"")</f>
        <v/>
      </c>
      <c r="H185" s="110" t="str">
        <f>IFERROR(IF(VLOOKUP($A185,'Annex 2 EHV charges'!$A:$P,12,FALSE)=0,"",VLOOKUP($A185,'Annex 2 EHV charges'!$A:$P,12,FALSE)),"")</f>
        <v/>
      </c>
    </row>
    <row r="186" spans="1:8" x14ac:dyDescent="0.2">
      <c r="A186" s="103" t="str">
        <f t="array" ref="A186">IFERROR(INDEX('Annex 2 EHV charges'!$A$11:$A$136, MATCH(0, IF(ISBLANK('Annex 2 EHV charges'!$A$11:$A$136),1, COUNTIF(A$4:$A185, 'Annex 2 EHV charges'!$A$11:$A$136)), 0)),"")</f>
        <v/>
      </c>
      <c r="B186" s="103" t="str">
        <f>IF($A186="","",VLOOKUP($A186,'Annex 2 EHV charges'!$A:$O,2,0))</f>
        <v/>
      </c>
      <c r="C186" s="104" t="str">
        <f>IF($A186="","",VLOOKUP($A186,'Annex 2 EHV charges'!$A:$O,3,0))</f>
        <v/>
      </c>
      <c r="D186" s="103" t="str">
        <f>IF($A186="","",VLOOKUP($A186,'Annex 2 EHV charges'!$A:$O,7,0))</f>
        <v/>
      </c>
      <c r="E186" s="108" t="str">
        <f>IFERROR(IF(VLOOKUP($A186,'Annex 2 EHV charges'!$A:$P,9,FALSE)=0,"",VLOOKUP($A186,'Annex 2 EHV charges'!$A:$P,9,FALSE)),"")</f>
        <v/>
      </c>
      <c r="F186" s="109" t="str">
        <f>IFERROR(IF(VLOOKUP($A186,'Annex 2 EHV charges'!$A:$P,10,FALSE)=0,"",VLOOKUP($A186,'Annex 2 EHV charges'!$A:$P,10,FALSE)),"")</f>
        <v/>
      </c>
      <c r="G186" s="110" t="str">
        <f>IFERROR(IF(VLOOKUP($A186,'Annex 2 EHV charges'!$A:$P,11,FALSE)=0,"",VLOOKUP($A186,'Annex 2 EHV charges'!$A:$P,11,FALSE)),"")</f>
        <v/>
      </c>
      <c r="H186" s="110" t="str">
        <f>IFERROR(IF(VLOOKUP($A186,'Annex 2 EHV charges'!$A:$P,12,FALSE)=0,"",VLOOKUP($A186,'Annex 2 EHV charges'!$A:$P,12,FALSE)),"")</f>
        <v/>
      </c>
    </row>
    <row r="187" spans="1:8" x14ac:dyDescent="0.2">
      <c r="A187" s="103" t="str">
        <f t="array" ref="A187">IFERROR(INDEX('Annex 2 EHV charges'!$A$11:$A$136, MATCH(0, IF(ISBLANK('Annex 2 EHV charges'!$A$11:$A$136),1, COUNTIF(A$4:$A186, 'Annex 2 EHV charges'!$A$11:$A$136)), 0)),"")</f>
        <v/>
      </c>
      <c r="B187" s="103" t="str">
        <f>IF($A187="","",VLOOKUP($A187,'Annex 2 EHV charges'!$A:$O,2,0))</f>
        <v/>
      </c>
      <c r="C187" s="104" t="str">
        <f>IF($A187="","",VLOOKUP($A187,'Annex 2 EHV charges'!$A:$O,3,0))</f>
        <v/>
      </c>
      <c r="D187" s="103" t="str">
        <f>IF($A187="","",VLOOKUP($A187,'Annex 2 EHV charges'!$A:$O,7,0))</f>
        <v/>
      </c>
      <c r="E187" s="108" t="str">
        <f>IFERROR(IF(VLOOKUP($A187,'Annex 2 EHV charges'!$A:$P,9,FALSE)=0,"",VLOOKUP($A187,'Annex 2 EHV charges'!$A:$P,9,FALSE)),"")</f>
        <v/>
      </c>
      <c r="F187" s="109" t="str">
        <f>IFERROR(IF(VLOOKUP($A187,'Annex 2 EHV charges'!$A:$P,10,FALSE)=0,"",VLOOKUP($A187,'Annex 2 EHV charges'!$A:$P,10,FALSE)),"")</f>
        <v/>
      </c>
      <c r="G187" s="110" t="str">
        <f>IFERROR(IF(VLOOKUP($A187,'Annex 2 EHV charges'!$A:$P,11,FALSE)=0,"",VLOOKUP($A187,'Annex 2 EHV charges'!$A:$P,11,FALSE)),"")</f>
        <v/>
      </c>
      <c r="H187" s="110" t="str">
        <f>IFERROR(IF(VLOOKUP($A187,'Annex 2 EHV charges'!$A:$P,12,FALSE)=0,"",VLOOKUP($A187,'Annex 2 EHV charges'!$A:$P,12,FALSE)),"")</f>
        <v/>
      </c>
    </row>
    <row r="188" spans="1:8" x14ac:dyDescent="0.2">
      <c r="A188" s="103" t="str">
        <f t="array" ref="A188">IFERROR(INDEX('Annex 2 EHV charges'!$A$11:$A$136, MATCH(0, IF(ISBLANK('Annex 2 EHV charges'!$A$11:$A$136),1, COUNTIF(A$4:$A187, 'Annex 2 EHV charges'!$A$11:$A$136)), 0)),"")</f>
        <v/>
      </c>
      <c r="B188" s="103" t="str">
        <f>IF($A188="","",VLOOKUP($A188,'Annex 2 EHV charges'!$A:$O,2,0))</f>
        <v/>
      </c>
      <c r="C188" s="104" t="str">
        <f>IF($A188="","",VLOOKUP($A188,'Annex 2 EHV charges'!$A:$O,3,0))</f>
        <v/>
      </c>
      <c r="D188" s="103" t="str">
        <f>IF($A188="","",VLOOKUP($A188,'Annex 2 EHV charges'!$A:$O,7,0))</f>
        <v/>
      </c>
      <c r="E188" s="108" t="str">
        <f>IFERROR(IF(VLOOKUP($A188,'Annex 2 EHV charges'!$A:$P,9,FALSE)=0,"",VLOOKUP($A188,'Annex 2 EHV charges'!$A:$P,9,FALSE)),"")</f>
        <v/>
      </c>
      <c r="F188" s="109" t="str">
        <f>IFERROR(IF(VLOOKUP($A188,'Annex 2 EHV charges'!$A:$P,10,FALSE)=0,"",VLOOKUP($A188,'Annex 2 EHV charges'!$A:$P,10,FALSE)),"")</f>
        <v/>
      </c>
      <c r="G188" s="110" t="str">
        <f>IFERROR(IF(VLOOKUP($A188,'Annex 2 EHV charges'!$A:$P,11,FALSE)=0,"",VLOOKUP($A188,'Annex 2 EHV charges'!$A:$P,11,FALSE)),"")</f>
        <v/>
      </c>
      <c r="H188" s="110" t="str">
        <f>IFERROR(IF(VLOOKUP($A188,'Annex 2 EHV charges'!$A:$P,12,FALSE)=0,"",VLOOKUP($A188,'Annex 2 EHV charges'!$A:$P,12,FALSE)),"")</f>
        <v/>
      </c>
    </row>
    <row r="189" spans="1:8" x14ac:dyDescent="0.2">
      <c r="A189" s="103" t="str">
        <f t="array" ref="A189">IFERROR(INDEX('Annex 2 EHV charges'!$A$11:$A$136, MATCH(0, IF(ISBLANK('Annex 2 EHV charges'!$A$11:$A$136),1, COUNTIF(A$4:$A188, 'Annex 2 EHV charges'!$A$11:$A$136)), 0)),"")</f>
        <v/>
      </c>
      <c r="B189" s="103" t="str">
        <f>IF($A189="","",VLOOKUP($A189,'Annex 2 EHV charges'!$A:$O,2,0))</f>
        <v/>
      </c>
      <c r="C189" s="104" t="str">
        <f>IF($A189="","",VLOOKUP($A189,'Annex 2 EHV charges'!$A:$O,3,0))</f>
        <v/>
      </c>
      <c r="D189" s="103" t="str">
        <f>IF($A189="","",VLOOKUP($A189,'Annex 2 EHV charges'!$A:$O,7,0))</f>
        <v/>
      </c>
      <c r="E189" s="108" t="str">
        <f>IFERROR(IF(VLOOKUP($A189,'Annex 2 EHV charges'!$A:$P,9,FALSE)=0,"",VLOOKUP($A189,'Annex 2 EHV charges'!$A:$P,9,FALSE)),"")</f>
        <v/>
      </c>
      <c r="F189" s="109" t="str">
        <f>IFERROR(IF(VLOOKUP($A189,'Annex 2 EHV charges'!$A:$P,10,FALSE)=0,"",VLOOKUP($A189,'Annex 2 EHV charges'!$A:$P,10,FALSE)),"")</f>
        <v/>
      </c>
      <c r="G189" s="110" t="str">
        <f>IFERROR(IF(VLOOKUP($A189,'Annex 2 EHV charges'!$A:$P,11,FALSE)=0,"",VLOOKUP($A189,'Annex 2 EHV charges'!$A:$P,11,FALSE)),"")</f>
        <v/>
      </c>
      <c r="H189" s="110" t="str">
        <f>IFERROR(IF(VLOOKUP($A189,'Annex 2 EHV charges'!$A:$P,12,FALSE)=0,"",VLOOKUP($A189,'Annex 2 EHV charges'!$A:$P,12,FALSE)),"")</f>
        <v/>
      </c>
    </row>
    <row r="190" spans="1:8" x14ac:dyDescent="0.2">
      <c r="A190" s="103" t="str">
        <f t="array" ref="A190">IFERROR(INDEX('Annex 2 EHV charges'!$A$11:$A$136, MATCH(0, IF(ISBLANK('Annex 2 EHV charges'!$A$11:$A$136),1, COUNTIF(A$4:$A189, 'Annex 2 EHV charges'!$A$11:$A$136)), 0)),"")</f>
        <v/>
      </c>
      <c r="B190" s="103" t="str">
        <f>IF($A190="","",VLOOKUP($A190,'Annex 2 EHV charges'!$A:$O,2,0))</f>
        <v/>
      </c>
      <c r="C190" s="104" t="str">
        <f>IF($A190="","",VLOOKUP($A190,'Annex 2 EHV charges'!$A:$O,3,0))</f>
        <v/>
      </c>
      <c r="D190" s="103" t="str">
        <f>IF($A190="","",VLOOKUP($A190,'Annex 2 EHV charges'!$A:$O,7,0))</f>
        <v/>
      </c>
      <c r="E190" s="108" t="str">
        <f>IFERROR(IF(VLOOKUP($A190,'Annex 2 EHV charges'!$A:$P,9,FALSE)=0,"",VLOOKUP($A190,'Annex 2 EHV charges'!$A:$P,9,FALSE)),"")</f>
        <v/>
      </c>
      <c r="F190" s="109" t="str">
        <f>IFERROR(IF(VLOOKUP($A190,'Annex 2 EHV charges'!$A:$P,10,FALSE)=0,"",VLOOKUP($A190,'Annex 2 EHV charges'!$A:$P,10,FALSE)),"")</f>
        <v/>
      </c>
      <c r="G190" s="110" t="str">
        <f>IFERROR(IF(VLOOKUP($A190,'Annex 2 EHV charges'!$A:$P,11,FALSE)=0,"",VLOOKUP($A190,'Annex 2 EHV charges'!$A:$P,11,FALSE)),"")</f>
        <v/>
      </c>
      <c r="H190" s="110" t="str">
        <f>IFERROR(IF(VLOOKUP($A190,'Annex 2 EHV charges'!$A:$P,12,FALSE)=0,"",VLOOKUP($A190,'Annex 2 EHV charges'!$A:$P,12,FALSE)),"")</f>
        <v/>
      </c>
    </row>
    <row r="191" spans="1:8" x14ac:dyDescent="0.2">
      <c r="A191" s="103" t="str">
        <f t="array" ref="A191">IFERROR(INDEX('Annex 2 EHV charges'!$A$11:$A$136, MATCH(0, IF(ISBLANK('Annex 2 EHV charges'!$A$11:$A$136),1, COUNTIF(A$4:$A190, 'Annex 2 EHV charges'!$A$11:$A$136)), 0)),"")</f>
        <v/>
      </c>
      <c r="B191" s="103" t="str">
        <f>IF($A191="","",VLOOKUP($A191,'Annex 2 EHV charges'!$A:$O,2,0))</f>
        <v/>
      </c>
      <c r="C191" s="104" t="str">
        <f>IF($A191="","",VLOOKUP($A191,'Annex 2 EHV charges'!$A:$O,3,0))</f>
        <v/>
      </c>
      <c r="D191" s="103" t="str">
        <f>IF($A191="","",VLOOKUP($A191,'Annex 2 EHV charges'!$A:$O,7,0))</f>
        <v/>
      </c>
      <c r="E191" s="108" t="str">
        <f>IFERROR(IF(VLOOKUP($A191,'Annex 2 EHV charges'!$A:$P,9,FALSE)=0,"",VLOOKUP($A191,'Annex 2 EHV charges'!$A:$P,9,FALSE)),"")</f>
        <v/>
      </c>
      <c r="F191" s="109" t="str">
        <f>IFERROR(IF(VLOOKUP($A191,'Annex 2 EHV charges'!$A:$P,10,FALSE)=0,"",VLOOKUP($A191,'Annex 2 EHV charges'!$A:$P,10,FALSE)),"")</f>
        <v/>
      </c>
      <c r="G191" s="110" t="str">
        <f>IFERROR(IF(VLOOKUP($A191,'Annex 2 EHV charges'!$A:$P,11,FALSE)=0,"",VLOOKUP($A191,'Annex 2 EHV charges'!$A:$P,11,FALSE)),"")</f>
        <v/>
      </c>
      <c r="H191" s="110" t="str">
        <f>IFERROR(IF(VLOOKUP($A191,'Annex 2 EHV charges'!$A:$P,12,FALSE)=0,"",VLOOKUP($A191,'Annex 2 EHV charges'!$A:$P,12,FALSE)),"")</f>
        <v/>
      </c>
    </row>
    <row r="192" spans="1:8" x14ac:dyDescent="0.2">
      <c r="A192" s="103" t="str">
        <f t="array" ref="A192">IFERROR(INDEX('Annex 2 EHV charges'!$A$11:$A$136, MATCH(0, IF(ISBLANK('Annex 2 EHV charges'!$A$11:$A$136),1, COUNTIF(A$4:$A191, 'Annex 2 EHV charges'!$A$11:$A$136)), 0)),"")</f>
        <v/>
      </c>
      <c r="B192" s="103" t="str">
        <f>IF($A192="","",VLOOKUP($A192,'Annex 2 EHV charges'!$A:$O,2,0))</f>
        <v/>
      </c>
      <c r="C192" s="104" t="str">
        <f>IF($A192="","",VLOOKUP($A192,'Annex 2 EHV charges'!$A:$O,3,0))</f>
        <v/>
      </c>
      <c r="D192" s="103" t="str">
        <f>IF($A192="","",VLOOKUP($A192,'Annex 2 EHV charges'!$A:$O,7,0))</f>
        <v/>
      </c>
      <c r="E192" s="108" t="str">
        <f>IFERROR(IF(VLOOKUP($A192,'Annex 2 EHV charges'!$A:$P,9,FALSE)=0,"",VLOOKUP($A192,'Annex 2 EHV charges'!$A:$P,9,FALSE)),"")</f>
        <v/>
      </c>
      <c r="F192" s="109" t="str">
        <f>IFERROR(IF(VLOOKUP($A192,'Annex 2 EHV charges'!$A:$P,10,FALSE)=0,"",VLOOKUP($A192,'Annex 2 EHV charges'!$A:$P,10,FALSE)),"")</f>
        <v/>
      </c>
      <c r="G192" s="110" t="str">
        <f>IFERROR(IF(VLOOKUP($A192,'Annex 2 EHV charges'!$A:$P,11,FALSE)=0,"",VLOOKUP($A192,'Annex 2 EHV charges'!$A:$P,11,FALSE)),"")</f>
        <v/>
      </c>
      <c r="H192" s="110" t="str">
        <f>IFERROR(IF(VLOOKUP($A192,'Annex 2 EHV charges'!$A:$P,12,FALSE)=0,"",VLOOKUP($A192,'Annex 2 EHV charges'!$A:$P,12,FALSE)),"")</f>
        <v/>
      </c>
    </row>
    <row r="193" spans="1:8" x14ac:dyDescent="0.2">
      <c r="A193" s="103" t="str">
        <f t="array" ref="A193">IFERROR(INDEX('Annex 2 EHV charges'!$A$11:$A$136, MATCH(0, IF(ISBLANK('Annex 2 EHV charges'!$A$11:$A$136),1, COUNTIF(A$4:$A192, 'Annex 2 EHV charges'!$A$11:$A$136)), 0)),"")</f>
        <v/>
      </c>
      <c r="B193" s="103" t="str">
        <f>IF($A193="","",VLOOKUP($A193,'Annex 2 EHV charges'!$A:$O,2,0))</f>
        <v/>
      </c>
      <c r="C193" s="104" t="str">
        <f>IF($A193="","",VLOOKUP($A193,'Annex 2 EHV charges'!$A:$O,3,0))</f>
        <v/>
      </c>
      <c r="D193" s="103" t="str">
        <f>IF($A193="","",VLOOKUP($A193,'Annex 2 EHV charges'!$A:$O,7,0))</f>
        <v/>
      </c>
      <c r="E193" s="108" t="str">
        <f>IFERROR(IF(VLOOKUP($A193,'Annex 2 EHV charges'!$A:$P,9,FALSE)=0,"",VLOOKUP($A193,'Annex 2 EHV charges'!$A:$P,9,FALSE)),"")</f>
        <v/>
      </c>
      <c r="F193" s="109" t="str">
        <f>IFERROR(IF(VLOOKUP($A193,'Annex 2 EHV charges'!$A:$P,10,FALSE)=0,"",VLOOKUP($A193,'Annex 2 EHV charges'!$A:$P,10,FALSE)),"")</f>
        <v/>
      </c>
      <c r="G193" s="110" t="str">
        <f>IFERROR(IF(VLOOKUP($A193,'Annex 2 EHV charges'!$A:$P,11,FALSE)=0,"",VLOOKUP($A193,'Annex 2 EHV charges'!$A:$P,11,FALSE)),"")</f>
        <v/>
      </c>
      <c r="H193" s="110" t="str">
        <f>IFERROR(IF(VLOOKUP($A193,'Annex 2 EHV charges'!$A:$P,12,FALSE)=0,"",VLOOKUP($A193,'Annex 2 EHV charges'!$A:$P,12,FALSE)),"")</f>
        <v/>
      </c>
    </row>
    <row r="194" spans="1:8" x14ac:dyDescent="0.2">
      <c r="A194" s="103" t="str">
        <f t="array" ref="A194">IFERROR(INDEX('Annex 2 EHV charges'!$A$11:$A$136, MATCH(0, IF(ISBLANK('Annex 2 EHV charges'!$A$11:$A$136),1, COUNTIF(A$4:$A193, 'Annex 2 EHV charges'!$A$11:$A$136)), 0)),"")</f>
        <v/>
      </c>
      <c r="B194" s="103" t="str">
        <f>IF($A194="","",VLOOKUP($A194,'Annex 2 EHV charges'!$A:$O,2,0))</f>
        <v/>
      </c>
      <c r="C194" s="104" t="str">
        <f>IF($A194="","",VLOOKUP($A194,'Annex 2 EHV charges'!$A:$O,3,0))</f>
        <v/>
      </c>
      <c r="D194" s="103" t="str">
        <f>IF($A194="","",VLOOKUP($A194,'Annex 2 EHV charges'!$A:$O,7,0))</f>
        <v/>
      </c>
      <c r="E194" s="108" t="str">
        <f>IFERROR(IF(VLOOKUP($A194,'Annex 2 EHV charges'!$A:$P,9,FALSE)=0,"",VLOOKUP($A194,'Annex 2 EHV charges'!$A:$P,9,FALSE)),"")</f>
        <v/>
      </c>
      <c r="F194" s="109" t="str">
        <f>IFERROR(IF(VLOOKUP($A194,'Annex 2 EHV charges'!$A:$P,10,FALSE)=0,"",VLOOKUP($A194,'Annex 2 EHV charges'!$A:$P,10,FALSE)),"")</f>
        <v/>
      </c>
      <c r="G194" s="110" t="str">
        <f>IFERROR(IF(VLOOKUP($A194,'Annex 2 EHV charges'!$A:$P,11,FALSE)=0,"",VLOOKUP($A194,'Annex 2 EHV charges'!$A:$P,11,FALSE)),"")</f>
        <v/>
      </c>
      <c r="H194" s="110" t="str">
        <f>IFERROR(IF(VLOOKUP($A194,'Annex 2 EHV charges'!$A:$P,12,FALSE)=0,"",VLOOKUP($A194,'Annex 2 EHV charges'!$A:$P,12,FALSE)),"")</f>
        <v/>
      </c>
    </row>
    <row r="195" spans="1:8" x14ac:dyDescent="0.2">
      <c r="A195" s="103" t="str">
        <f t="array" ref="A195">IFERROR(INDEX('Annex 2 EHV charges'!$A$11:$A$136, MATCH(0, IF(ISBLANK('Annex 2 EHV charges'!$A$11:$A$136),1, COUNTIF(A$4:$A194, 'Annex 2 EHV charges'!$A$11:$A$136)), 0)),"")</f>
        <v/>
      </c>
      <c r="B195" s="103" t="str">
        <f>IF($A195="","",VLOOKUP($A195,'Annex 2 EHV charges'!$A:$O,2,0))</f>
        <v/>
      </c>
      <c r="C195" s="104" t="str">
        <f>IF($A195="","",VLOOKUP($A195,'Annex 2 EHV charges'!$A:$O,3,0))</f>
        <v/>
      </c>
      <c r="D195" s="103" t="str">
        <f>IF($A195="","",VLOOKUP($A195,'Annex 2 EHV charges'!$A:$O,7,0))</f>
        <v/>
      </c>
      <c r="E195" s="108" t="str">
        <f>IFERROR(IF(VLOOKUP($A195,'Annex 2 EHV charges'!$A:$P,9,FALSE)=0,"",VLOOKUP($A195,'Annex 2 EHV charges'!$A:$P,9,FALSE)),"")</f>
        <v/>
      </c>
      <c r="F195" s="109" t="str">
        <f>IFERROR(IF(VLOOKUP($A195,'Annex 2 EHV charges'!$A:$P,10,FALSE)=0,"",VLOOKUP($A195,'Annex 2 EHV charges'!$A:$P,10,FALSE)),"")</f>
        <v/>
      </c>
      <c r="G195" s="110" t="str">
        <f>IFERROR(IF(VLOOKUP($A195,'Annex 2 EHV charges'!$A:$P,11,FALSE)=0,"",VLOOKUP($A195,'Annex 2 EHV charges'!$A:$P,11,FALSE)),"")</f>
        <v/>
      </c>
      <c r="H195" s="110" t="str">
        <f>IFERROR(IF(VLOOKUP($A195,'Annex 2 EHV charges'!$A:$P,12,FALSE)=0,"",VLOOKUP($A195,'Annex 2 EHV charges'!$A:$P,12,FALSE)),"")</f>
        <v/>
      </c>
    </row>
    <row r="196" spans="1:8" x14ac:dyDescent="0.2">
      <c r="A196" s="103" t="str">
        <f t="array" ref="A196">IFERROR(INDEX('Annex 2 EHV charges'!$A$11:$A$136, MATCH(0, IF(ISBLANK('Annex 2 EHV charges'!$A$11:$A$136),1, COUNTIF(A$4:$A195, 'Annex 2 EHV charges'!$A$11:$A$136)), 0)),"")</f>
        <v/>
      </c>
      <c r="B196" s="103" t="str">
        <f>IF($A196="","",VLOOKUP($A196,'Annex 2 EHV charges'!$A:$O,2,0))</f>
        <v/>
      </c>
      <c r="C196" s="104" t="str">
        <f>IF($A196="","",VLOOKUP($A196,'Annex 2 EHV charges'!$A:$O,3,0))</f>
        <v/>
      </c>
      <c r="D196" s="103" t="str">
        <f>IF($A196="","",VLOOKUP($A196,'Annex 2 EHV charges'!$A:$O,7,0))</f>
        <v/>
      </c>
      <c r="E196" s="108" t="str">
        <f>IFERROR(IF(VLOOKUP($A196,'Annex 2 EHV charges'!$A:$P,9,FALSE)=0,"",VLOOKUP($A196,'Annex 2 EHV charges'!$A:$P,9,FALSE)),"")</f>
        <v/>
      </c>
      <c r="F196" s="109" t="str">
        <f>IFERROR(IF(VLOOKUP($A196,'Annex 2 EHV charges'!$A:$P,10,FALSE)=0,"",VLOOKUP($A196,'Annex 2 EHV charges'!$A:$P,10,FALSE)),"")</f>
        <v/>
      </c>
      <c r="G196" s="110" t="str">
        <f>IFERROR(IF(VLOOKUP($A196,'Annex 2 EHV charges'!$A:$P,11,FALSE)=0,"",VLOOKUP($A196,'Annex 2 EHV charges'!$A:$P,11,FALSE)),"")</f>
        <v/>
      </c>
      <c r="H196" s="110" t="str">
        <f>IFERROR(IF(VLOOKUP($A196,'Annex 2 EHV charges'!$A:$P,12,FALSE)=0,"",VLOOKUP($A196,'Annex 2 EHV charges'!$A:$P,12,FALSE)),"")</f>
        <v/>
      </c>
    </row>
    <row r="197" spans="1:8" x14ac:dyDescent="0.2">
      <c r="A197" s="103" t="str">
        <f t="array" ref="A197">IFERROR(INDEX('Annex 2 EHV charges'!$A$11:$A$136, MATCH(0, IF(ISBLANK('Annex 2 EHV charges'!$A$11:$A$136),1, COUNTIF(A$4:$A196, 'Annex 2 EHV charges'!$A$11:$A$136)), 0)),"")</f>
        <v/>
      </c>
      <c r="B197" s="103" t="str">
        <f>IF($A197="","",VLOOKUP($A197,'Annex 2 EHV charges'!$A:$O,2,0))</f>
        <v/>
      </c>
      <c r="C197" s="104" t="str">
        <f>IF($A197="","",VLOOKUP($A197,'Annex 2 EHV charges'!$A:$O,3,0))</f>
        <v/>
      </c>
      <c r="D197" s="103" t="str">
        <f>IF($A197="","",VLOOKUP($A197,'Annex 2 EHV charges'!$A:$O,7,0))</f>
        <v/>
      </c>
      <c r="E197" s="108" t="str">
        <f>IFERROR(IF(VLOOKUP($A197,'Annex 2 EHV charges'!$A:$P,9,FALSE)=0,"",VLOOKUP($A197,'Annex 2 EHV charges'!$A:$P,9,FALSE)),"")</f>
        <v/>
      </c>
      <c r="F197" s="109" t="str">
        <f>IFERROR(IF(VLOOKUP($A197,'Annex 2 EHV charges'!$A:$P,10,FALSE)=0,"",VLOOKUP($A197,'Annex 2 EHV charges'!$A:$P,10,FALSE)),"")</f>
        <v/>
      </c>
      <c r="G197" s="110" t="str">
        <f>IFERROR(IF(VLOOKUP($A197,'Annex 2 EHV charges'!$A:$P,11,FALSE)=0,"",VLOOKUP($A197,'Annex 2 EHV charges'!$A:$P,11,FALSE)),"")</f>
        <v/>
      </c>
      <c r="H197" s="110" t="str">
        <f>IFERROR(IF(VLOOKUP($A197,'Annex 2 EHV charges'!$A:$P,12,FALSE)=0,"",VLOOKUP($A197,'Annex 2 EHV charges'!$A:$P,12,FALSE)),"")</f>
        <v/>
      </c>
    </row>
    <row r="198" spans="1:8" x14ac:dyDescent="0.2">
      <c r="A198" s="103" t="str">
        <f t="array" ref="A198">IFERROR(INDEX('Annex 2 EHV charges'!$A$11:$A$136, MATCH(0, IF(ISBLANK('Annex 2 EHV charges'!$A$11:$A$136),1, COUNTIF(A$4:$A197, 'Annex 2 EHV charges'!$A$11:$A$136)), 0)),"")</f>
        <v/>
      </c>
      <c r="B198" s="103" t="str">
        <f>IF($A198="","",VLOOKUP($A198,'Annex 2 EHV charges'!$A:$O,2,0))</f>
        <v/>
      </c>
      <c r="C198" s="104" t="str">
        <f>IF($A198="","",VLOOKUP($A198,'Annex 2 EHV charges'!$A:$O,3,0))</f>
        <v/>
      </c>
      <c r="D198" s="103" t="str">
        <f>IF($A198="","",VLOOKUP($A198,'Annex 2 EHV charges'!$A:$O,7,0))</f>
        <v/>
      </c>
      <c r="E198" s="108" t="str">
        <f>IFERROR(IF(VLOOKUP($A198,'Annex 2 EHV charges'!$A:$P,9,FALSE)=0,"",VLOOKUP($A198,'Annex 2 EHV charges'!$A:$P,9,FALSE)),"")</f>
        <v/>
      </c>
      <c r="F198" s="109" t="str">
        <f>IFERROR(IF(VLOOKUP($A198,'Annex 2 EHV charges'!$A:$P,10,FALSE)=0,"",VLOOKUP($A198,'Annex 2 EHV charges'!$A:$P,10,FALSE)),"")</f>
        <v/>
      </c>
      <c r="G198" s="110" t="str">
        <f>IFERROR(IF(VLOOKUP($A198,'Annex 2 EHV charges'!$A:$P,11,FALSE)=0,"",VLOOKUP($A198,'Annex 2 EHV charges'!$A:$P,11,FALSE)),"")</f>
        <v/>
      </c>
      <c r="H198" s="110" t="str">
        <f>IFERROR(IF(VLOOKUP($A198,'Annex 2 EHV charges'!$A:$P,12,FALSE)=0,"",VLOOKUP($A198,'Annex 2 EHV charges'!$A:$P,12,FALSE)),"")</f>
        <v/>
      </c>
    </row>
    <row r="199" spans="1:8" x14ac:dyDescent="0.2">
      <c r="A199" s="103" t="str">
        <f t="array" ref="A199">IFERROR(INDEX('Annex 2 EHV charges'!$A$11:$A$136, MATCH(0, IF(ISBLANK('Annex 2 EHV charges'!$A$11:$A$136),1, COUNTIF(A$4:$A198, 'Annex 2 EHV charges'!$A$11:$A$136)), 0)),"")</f>
        <v/>
      </c>
      <c r="B199" s="103" t="str">
        <f>IF($A199="","",VLOOKUP($A199,'Annex 2 EHV charges'!$A:$O,2,0))</f>
        <v/>
      </c>
      <c r="C199" s="104" t="str">
        <f>IF($A199="","",VLOOKUP($A199,'Annex 2 EHV charges'!$A:$O,3,0))</f>
        <v/>
      </c>
      <c r="D199" s="103" t="str">
        <f>IF($A199="","",VLOOKUP($A199,'Annex 2 EHV charges'!$A:$O,7,0))</f>
        <v/>
      </c>
      <c r="E199" s="108" t="str">
        <f>IFERROR(IF(VLOOKUP($A199,'Annex 2 EHV charges'!$A:$P,9,FALSE)=0,"",VLOOKUP($A199,'Annex 2 EHV charges'!$A:$P,9,FALSE)),"")</f>
        <v/>
      </c>
      <c r="F199" s="109" t="str">
        <f>IFERROR(IF(VLOOKUP($A199,'Annex 2 EHV charges'!$A:$P,10,FALSE)=0,"",VLOOKUP($A199,'Annex 2 EHV charges'!$A:$P,10,FALSE)),"")</f>
        <v/>
      </c>
      <c r="G199" s="110" t="str">
        <f>IFERROR(IF(VLOOKUP($A199,'Annex 2 EHV charges'!$A:$P,11,FALSE)=0,"",VLOOKUP($A199,'Annex 2 EHV charges'!$A:$P,11,FALSE)),"")</f>
        <v/>
      </c>
      <c r="H199" s="110" t="str">
        <f>IFERROR(IF(VLOOKUP($A199,'Annex 2 EHV charges'!$A:$P,12,FALSE)=0,"",VLOOKUP($A199,'Annex 2 EHV charges'!$A:$P,12,FALSE)),"")</f>
        <v/>
      </c>
    </row>
    <row r="200" spans="1:8" x14ac:dyDescent="0.2">
      <c r="A200" s="103" t="str">
        <f t="array" ref="A200">IFERROR(INDEX('Annex 2 EHV charges'!$A$11:$A$136, MATCH(0, IF(ISBLANK('Annex 2 EHV charges'!$A$11:$A$136),1, COUNTIF(A$4:$A199, 'Annex 2 EHV charges'!$A$11:$A$136)), 0)),"")</f>
        <v/>
      </c>
      <c r="B200" s="103" t="str">
        <f>IF($A200="","",VLOOKUP($A200,'Annex 2 EHV charges'!$A:$O,2,0))</f>
        <v/>
      </c>
      <c r="C200" s="104" t="str">
        <f>IF($A200="","",VLOOKUP($A200,'Annex 2 EHV charges'!$A:$O,3,0))</f>
        <v/>
      </c>
      <c r="D200" s="103" t="str">
        <f>IF($A200="","",VLOOKUP($A200,'Annex 2 EHV charges'!$A:$O,7,0))</f>
        <v/>
      </c>
      <c r="E200" s="108" t="str">
        <f>IFERROR(IF(VLOOKUP($A200,'Annex 2 EHV charges'!$A:$P,9,FALSE)=0,"",VLOOKUP($A200,'Annex 2 EHV charges'!$A:$P,9,FALSE)),"")</f>
        <v/>
      </c>
      <c r="F200" s="109" t="str">
        <f>IFERROR(IF(VLOOKUP($A200,'Annex 2 EHV charges'!$A:$P,10,FALSE)=0,"",VLOOKUP($A200,'Annex 2 EHV charges'!$A:$P,10,FALSE)),"")</f>
        <v/>
      </c>
      <c r="G200" s="110" t="str">
        <f>IFERROR(IF(VLOOKUP($A200,'Annex 2 EHV charges'!$A:$P,11,FALSE)=0,"",VLOOKUP($A200,'Annex 2 EHV charges'!$A:$P,11,FALSE)),"")</f>
        <v/>
      </c>
      <c r="H200" s="110" t="str">
        <f>IFERROR(IF(VLOOKUP($A200,'Annex 2 EHV charges'!$A:$P,12,FALSE)=0,"",VLOOKUP($A200,'Annex 2 EHV charges'!$A:$P,12,FALSE)),"")</f>
        <v/>
      </c>
    </row>
    <row r="201" spans="1:8" x14ac:dyDescent="0.2">
      <c r="A201" s="103" t="str">
        <f t="array" ref="A201">IFERROR(INDEX('Annex 2 EHV charges'!$A$11:$A$136, MATCH(0, IF(ISBLANK('Annex 2 EHV charges'!$A$11:$A$136),1, COUNTIF(A$4:$A200, 'Annex 2 EHV charges'!$A$11:$A$136)), 0)),"")</f>
        <v/>
      </c>
      <c r="B201" s="103" t="str">
        <f>IF($A201="","",VLOOKUP($A201,'Annex 2 EHV charges'!$A:$O,2,0))</f>
        <v/>
      </c>
      <c r="C201" s="104" t="str">
        <f>IF($A201="","",VLOOKUP($A201,'Annex 2 EHV charges'!$A:$O,3,0))</f>
        <v/>
      </c>
      <c r="D201" s="103" t="str">
        <f>IF($A201="","",VLOOKUP($A201,'Annex 2 EHV charges'!$A:$O,7,0))</f>
        <v/>
      </c>
      <c r="E201" s="108" t="str">
        <f>IFERROR(IF(VLOOKUP($A201,'Annex 2 EHV charges'!$A:$P,9,FALSE)=0,"",VLOOKUP($A201,'Annex 2 EHV charges'!$A:$P,9,FALSE)),"")</f>
        <v/>
      </c>
      <c r="F201" s="109" t="str">
        <f>IFERROR(IF(VLOOKUP($A201,'Annex 2 EHV charges'!$A:$P,10,FALSE)=0,"",VLOOKUP($A201,'Annex 2 EHV charges'!$A:$P,10,FALSE)),"")</f>
        <v/>
      </c>
      <c r="G201" s="110" t="str">
        <f>IFERROR(IF(VLOOKUP($A201,'Annex 2 EHV charges'!$A:$P,11,FALSE)=0,"",VLOOKUP($A201,'Annex 2 EHV charges'!$A:$P,11,FALSE)),"")</f>
        <v/>
      </c>
      <c r="H201" s="110" t="str">
        <f>IFERROR(IF(VLOOKUP($A201,'Annex 2 EHV charges'!$A:$P,12,FALSE)=0,"",VLOOKUP($A201,'Annex 2 EHV charges'!$A:$P,12,FALSE)),"")</f>
        <v/>
      </c>
    </row>
    <row r="202" spans="1:8" x14ac:dyDescent="0.2">
      <c r="A202" s="103" t="str">
        <f t="array" ref="A202">IFERROR(INDEX('Annex 2 EHV charges'!$A$11:$A$136, MATCH(0, IF(ISBLANK('Annex 2 EHV charges'!$A$11:$A$136),1, COUNTIF(A$4:$A201, 'Annex 2 EHV charges'!$A$11:$A$136)), 0)),"")</f>
        <v/>
      </c>
      <c r="B202" s="103" t="str">
        <f>IF($A202="","",VLOOKUP($A202,'Annex 2 EHV charges'!$A:$O,2,0))</f>
        <v/>
      </c>
      <c r="C202" s="104" t="str">
        <f>IF($A202="","",VLOOKUP($A202,'Annex 2 EHV charges'!$A:$O,3,0))</f>
        <v/>
      </c>
      <c r="D202" s="103" t="str">
        <f>IF($A202="","",VLOOKUP($A202,'Annex 2 EHV charges'!$A:$O,7,0))</f>
        <v/>
      </c>
      <c r="E202" s="108" t="str">
        <f>IFERROR(IF(VLOOKUP($A202,'Annex 2 EHV charges'!$A:$P,9,FALSE)=0,"",VLOOKUP($A202,'Annex 2 EHV charges'!$A:$P,9,FALSE)),"")</f>
        <v/>
      </c>
      <c r="F202" s="109" t="str">
        <f>IFERROR(IF(VLOOKUP($A202,'Annex 2 EHV charges'!$A:$P,10,FALSE)=0,"",VLOOKUP($A202,'Annex 2 EHV charges'!$A:$P,10,FALSE)),"")</f>
        <v/>
      </c>
      <c r="G202" s="110" t="str">
        <f>IFERROR(IF(VLOOKUP($A202,'Annex 2 EHV charges'!$A:$P,11,FALSE)=0,"",VLOOKUP($A202,'Annex 2 EHV charges'!$A:$P,11,FALSE)),"")</f>
        <v/>
      </c>
      <c r="H202" s="110" t="str">
        <f>IFERROR(IF(VLOOKUP($A202,'Annex 2 EHV charges'!$A:$P,12,FALSE)=0,"",VLOOKUP($A202,'Annex 2 EHV charges'!$A:$P,12,FALSE)),"")</f>
        <v/>
      </c>
    </row>
    <row r="203" spans="1:8" x14ac:dyDescent="0.2">
      <c r="A203" s="103" t="str">
        <f t="array" ref="A203">IFERROR(INDEX('Annex 2 EHV charges'!$A$11:$A$136, MATCH(0, IF(ISBLANK('Annex 2 EHV charges'!$A$11:$A$136),1, COUNTIF(A$4:$A202, 'Annex 2 EHV charges'!$A$11:$A$136)), 0)),"")</f>
        <v/>
      </c>
      <c r="B203" s="103" t="str">
        <f>IF($A203="","",VLOOKUP($A203,'Annex 2 EHV charges'!$A:$O,2,0))</f>
        <v/>
      </c>
      <c r="C203" s="104" t="str">
        <f>IF($A203="","",VLOOKUP($A203,'Annex 2 EHV charges'!$A:$O,3,0))</f>
        <v/>
      </c>
      <c r="D203" s="103" t="str">
        <f>IF($A203="","",VLOOKUP($A203,'Annex 2 EHV charges'!$A:$O,7,0))</f>
        <v/>
      </c>
      <c r="E203" s="108" t="str">
        <f>IFERROR(IF(VLOOKUP($A203,'Annex 2 EHV charges'!$A:$P,9,FALSE)=0,"",VLOOKUP($A203,'Annex 2 EHV charges'!$A:$P,9,FALSE)),"")</f>
        <v/>
      </c>
      <c r="F203" s="109" t="str">
        <f>IFERROR(IF(VLOOKUP($A203,'Annex 2 EHV charges'!$A:$P,10,FALSE)=0,"",VLOOKUP($A203,'Annex 2 EHV charges'!$A:$P,10,FALSE)),"")</f>
        <v/>
      </c>
      <c r="G203" s="110" t="str">
        <f>IFERROR(IF(VLOOKUP($A203,'Annex 2 EHV charges'!$A:$P,11,FALSE)=0,"",VLOOKUP($A203,'Annex 2 EHV charges'!$A:$P,11,FALSE)),"")</f>
        <v/>
      </c>
      <c r="H203" s="110" t="str">
        <f>IFERROR(IF(VLOOKUP($A203,'Annex 2 EHV charges'!$A:$P,12,FALSE)=0,"",VLOOKUP($A203,'Annex 2 EHV charges'!$A:$P,12,FALSE)),"")</f>
        <v/>
      </c>
    </row>
    <row r="204" spans="1:8" x14ac:dyDescent="0.2">
      <c r="A204" s="103" t="str">
        <f t="array" ref="A204">IFERROR(INDEX('Annex 2 EHV charges'!$A$11:$A$136, MATCH(0, IF(ISBLANK('Annex 2 EHV charges'!$A$11:$A$136),1, COUNTIF(A$4:$A203, 'Annex 2 EHV charges'!$A$11:$A$136)), 0)),"")</f>
        <v/>
      </c>
      <c r="B204" s="103" t="str">
        <f>IF($A204="","",VLOOKUP($A204,'Annex 2 EHV charges'!$A:$O,2,0))</f>
        <v/>
      </c>
      <c r="C204" s="104" t="str">
        <f>IF($A204="","",VLOOKUP($A204,'Annex 2 EHV charges'!$A:$O,3,0))</f>
        <v/>
      </c>
      <c r="D204" s="103" t="str">
        <f>IF($A204="","",VLOOKUP($A204,'Annex 2 EHV charges'!$A:$O,7,0))</f>
        <v/>
      </c>
      <c r="E204" s="108" t="str">
        <f>IFERROR(IF(VLOOKUP($A204,'Annex 2 EHV charges'!$A:$P,9,FALSE)=0,"",VLOOKUP($A204,'Annex 2 EHV charges'!$A:$P,9,FALSE)),"")</f>
        <v/>
      </c>
      <c r="F204" s="109" t="str">
        <f>IFERROR(IF(VLOOKUP($A204,'Annex 2 EHV charges'!$A:$P,10,FALSE)=0,"",VLOOKUP($A204,'Annex 2 EHV charges'!$A:$P,10,FALSE)),"")</f>
        <v/>
      </c>
      <c r="G204" s="110" t="str">
        <f>IFERROR(IF(VLOOKUP($A204,'Annex 2 EHV charges'!$A:$P,11,FALSE)=0,"",VLOOKUP($A204,'Annex 2 EHV charges'!$A:$P,11,FALSE)),"")</f>
        <v/>
      </c>
      <c r="H204" s="110" t="str">
        <f>IFERROR(IF(VLOOKUP($A204,'Annex 2 EHV charges'!$A:$P,12,FALSE)=0,"",VLOOKUP($A204,'Annex 2 EHV charges'!$A:$P,12,FALSE)),"")</f>
        <v/>
      </c>
    </row>
    <row r="205" spans="1:8" x14ac:dyDescent="0.2">
      <c r="A205" s="103" t="str">
        <f t="array" ref="A205">IFERROR(INDEX('Annex 2 EHV charges'!$A$11:$A$136, MATCH(0, IF(ISBLANK('Annex 2 EHV charges'!$A$11:$A$136),1, COUNTIF(A$4:$A204, 'Annex 2 EHV charges'!$A$11:$A$136)), 0)),"")</f>
        <v/>
      </c>
      <c r="B205" s="103" t="str">
        <f>IF($A205="","",VLOOKUP($A205,'Annex 2 EHV charges'!$A:$O,2,0))</f>
        <v/>
      </c>
      <c r="C205" s="104" t="str">
        <f>IF($A205="","",VLOOKUP($A205,'Annex 2 EHV charges'!$A:$O,3,0))</f>
        <v/>
      </c>
      <c r="D205" s="103" t="str">
        <f>IF($A205="","",VLOOKUP($A205,'Annex 2 EHV charges'!$A:$O,7,0))</f>
        <v/>
      </c>
      <c r="E205" s="108" t="str">
        <f>IFERROR(IF(VLOOKUP($A205,'Annex 2 EHV charges'!$A:$P,9,FALSE)=0,"",VLOOKUP($A205,'Annex 2 EHV charges'!$A:$P,9,FALSE)),"")</f>
        <v/>
      </c>
      <c r="F205" s="109" t="str">
        <f>IFERROR(IF(VLOOKUP($A205,'Annex 2 EHV charges'!$A:$P,10,FALSE)=0,"",VLOOKUP($A205,'Annex 2 EHV charges'!$A:$P,10,FALSE)),"")</f>
        <v/>
      </c>
      <c r="G205" s="110" t="str">
        <f>IFERROR(IF(VLOOKUP($A205,'Annex 2 EHV charges'!$A:$P,11,FALSE)=0,"",VLOOKUP($A205,'Annex 2 EHV charges'!$A:$P,11,FALSE)),"")</f>
        <v/>
      </c>
      <c r="H205" s="110" t="str">
        <f>IFERROR(IF(VLOOKUP($A205,'Annex 2 EHV charges'!$A:$P,12,FALSE)=0,"",VLOOKUP($A205,'Annex 2 EHV charges'!$A:$P,12,FALSE)),"")</f>
        <v/>
      </c>
    </row>
    <row r="206" spans="1:8" x14ac:dyDescent="0.2">
      <c r="A206" s="103" t="str">
        <f t="array" ref="A206">IFERROR(INDEX('Annex 2 EHV charges'!$A$11:$A$136, MATCH(0, IF(ISBLANK('Annex 2 EHV charges'!$A$11:$A$136),1, COUNTIF(A$4:$A205, 'Annex 2 EHV charges'!$A$11:$A$136)), 0)),"")</f>
        <v/>
      </c>
      <c r="B206" s="103" t="str">
        <f>IF($A206="","",VLOOKUP($A206,'Annex 2 EHV charges'!$A:$O,2,0))</f>
        <v/>
      </c>
      <c r="C206" s="104" t="str">
        <f>IF($A206="","",VLOOKUP($A206,'Annex 2 EHV charges'!$A:$O,3,0))</f>
        <v/>
      </c>
      <c r="D206" s="103" t="str">
        <f>IF($A206="","",VLOOKUP($A206,'Annex 2 EHV charges'!$A:$O,7,0))</f>
        <v/>
      </c>
      <c r="E206" s="108" t="str">
        <f>IFERROR(IF(VLOOKUP($A206,'Annex 2 EHV charges'!$A:$P,9,FALSE)=0,"",VLOOKUP($A206,'Annex 2 EHV charges'!$A:$P,9,FALSE)),"")</f>
        <v/>
      </c>
      <c r="F206" s="109" t="str">
        <f>IFERROR(IF(VLOOKUP($A206,'Annex 2 EHV charges'!$A:$P,10,FALSE)=0,"",VLOOKUP($A206,'Annex 2 EHV charges'!$A:$P,10,FALSE)),"")</f>
        <v/>
      </c>
      <c r="G206" s="110" t="str">
        <f>IFERROR(IF(VLOOKUP($A206,'Annex 2 EHV charges'!$A:$P,11,FALSE)=0,"",VLOOKUP($A206,'Annex 2 EHV charges'!$A:$P,11,FALSE)),"")</f>
        <v/>
      </c>
      <c r="H206" s="110" t="str">
        <f>IFERROR(IF(VLOOKUP($A206,'Annex 2 EHV charges'!$A:$P,12,FALSE)=0,"",VLOOKUP($A206,'Annex 2 EHV charges'!$A:$P,12,FALSE)),"")</f>
        <v/>
      </c>
    </row>
    <row r="207" spans="1:8" x14ac:dyDescent="0.2">
      <c r="A207" s="103" t="str">
        <f t="array" ref="A207">IFERROR(INDEX('Annex 2 EHV charges'!$A$11:$A$136, MATCH(0, IF(ISBLANK('Annex 2 EHV charges'!$A$11:$A$136),1, COUNTIF(A$4:$A206, 'Annex 2 EHV charges'!$A$11:$A$136)), 0)),"")</f>
        <v/>
      </c>
      <c r="B207" s="103" t="str">
        <f>IF($A207="","",VLOOKUP($A207,'Annex 2 EHV charges'!$A:$O,2,0))</f>
        <v/>
      </c>
      <c r="C207" s="104" t="str">
        <f>IF($A207="","",VLOOKUP($A207,'Annex 2 EHV charges'!$A:$O,3,0))</f>
        <v/>
      </c>
      <c r="D207" s="103" t="str">
        <f>IF($A207="","",VLOOKUP($A207,'Annex 2 EHV charges'!$A:$O,7,0))</f>
        <v/>
      </c>
      <c r="E207" s="108" t="str">
        <f>IFERROR(IF(VLOOKUP($A207,'Annex 2 EHV charges'!$A:$P,9,FALSE)=0,"",VLOOKUP($A207,'Annex 2 EHV charges'!$A:$P,9,FALSE)),"")</f>
        <v/>
      </c>
      <c r="F207" s="109" t="str">
        <f>IFERROR(IF(VLOOKUP($A207,'Annex 2 EHV charges'!$A:$P,10,FALSE)=0,"",VLOOKUP($A207,'Annex 2 EHV charges'!$A:$P,10,FALSE)),"")</f>
        <v/>
      </c>
      <c r="G207" s="110" t="str">
        <f>IFERROR(IF(VLOOKUP($A207,'Annex 2 EHV charges'!$A:$P,11,FALSE)=0,"",VLOOKUP($A207,'Annex 2 EHV charges'!$A:$P,11,FALSE)),"")</f>
        <v/>
      </c>
      <c r="H207" s="110" t="str">
        <f>IFERROR(IF(VLOOKUP($A207,'Annex 2 EHV charges'!$A:$P,12,FALSE)=0,"",VLOOKUP($A207,'Annex 2 EHV charges'!$A:$P,12,FALSE)),"")</f>
        <v/>
      </c>
    </row>
    <row r="208" spans="1:8" x14ac:dyDescent="0.2">
      <c r="A208" s="103" t="str">
        <f t="array" ref="A208">IFERROR(INDEX('Annex 2 EHV charges'!$A$11:$A$136, MATCH(0, IF(ISBLANK('Annex 2 EHV charges'!$A$11:$A$136),1, COUNTIF(A$4:$A207, 'Annex 2 EHV charges'!$A$11:$A$136)), 0)),"")</f>
        <v/>
      </c>
      <c r="B208" s="103" t="str">
        <f>IF($A208="","",VLOOKUP($A208,'Annex 2 EHV charges'!$A:$O,2,0))</f>
        <v/>
      </c>
      <c r="C208" s="104" t="str">
        <f>IF($A208="","",VLOOKUP($A208,'Annex 2 EHV charges'!$A:$O,3,0))</f>
        <v/>
      </c>
      <c r="D208" s="103" t="str">
        <f>IF($A208="","",VLOOKUP($A208,'Annex 2 EHV charges'!$A:$O,7,0))</f>
        <v/>
      </c>
      <c r="E208" s="108" t="str">
        <f>IFERROR(IF(VLOOKUP($A208,'Annex 2 EHV charges'!$A:$P,9,FALSE)=0,"",VLOOKUP($A208,'Annex 2 EHV charges'!$A:$P,9,FALSE)),"")</f>
        <v/>
      </c>
      <c r="F208" s="109" t="str">
        <f>IFERROR(IF(VLOOKUP($A208,'Annex 2 EHV charges'!$A:$P,10,FALSE)=0,"",VLOOKUP($A208,'Annex 2 EHV charges'!$A:$P,10,FALSE)),"")</f>
        <v/>
      </c>
      <c r="G208" s="110" t="str">
        <f>IFERROR(IF(VLOOKUP($A208,'Annex 2 EHV charges'!$A:$P,11,FALSE)=0,"",VLOOKUP($A208,'Annex 2 EHV charges'!$A:$P,11,FALSE)),"")</f>
        <v/>
      </c>
      <c r="H208" s="110" t="str">
        <f>IFERROR(IF(VLOOKUP($A208,'Annex 2 EHV charges'!$A:$P,12,FALSE)=0,"",VLOOKUP($A208,'Annex 2 EHV charges'!$A:$P,12,FALSE)),"")</f>
        <v/>
      </c>
    </row>
    <row r="209" spans="1:8" x14ac:dyDescent="0.2">
      <c r="A209" s="103" t="str">
        <f t="array" ref="A209">IFERROR(INDEX('Annex 2 EHV charges'!$A$11:$A$136, MATCH(0, IF(ISBLANK('Annex 2 EHV charges'!$A$11:$A$136),1, COUNTIF(A$4:$A208, 'Annex 2 EHV charges'!$A$11:$A$136)), 0)),"")</f>
        <v/>
      </c>
      <c r="B209" s="103" t="str">
        <f>IF($A209="","",VLOOKUP($A209,'Annex 2 EHV charges'!$A:$O,2,0))</f>
        <v/>
      </c>
      <c r="C209" s="104" t="str">
        <f>IF($A209="","",VLOOKUP($A209,'Annex 2 EHV charges'!$A:$O,3,0))</f>
        <v/>
      </c>
      <c r="D209" s="103" t="str">
        <f>IF($A209="","",VLOOKUP($A209,'Annex 2 EHV charges'!$A:$O,7,0))</f>
        <v/>
      </c>
      <c r="E209" s="108" t="str">
        <f>IFERROR(IF(VLOOKUP($A209,'Annex 2 EHV charges'!$A:$P,9,FALSE)=0,"",VLOOKUP($A209,'Annex 2 EHV charges'!$A:$P,9,FALSE)),"")</f>
        <v/>
      </c>
      <c r="F209" s="109" t="str">
        <f>IFERROR(IF(VLOOKUP($A209,'Annex 2 EHV charges'!$A:$P,10,FALSE)=0,"",VLOOKUP($A209,'Annex 2 EHV charges'!$A:$P,10,FALSE)),"")</f>
        <v/>
      </c>
      <c r="G209" s="110" t="str">
        <f>IFERROR(IF(VLOOKUP($A209,'Annex 2 EHV charges'!$A:$P,11,FALSE)=0,"",VLOOKUP($A209,'Annex 2 EHV charges'!$A:$P,11,FALSE)),"")</f>
        <v/>
      </c>
      <c r="H209" s="110" t="str">
        <f>IFERROR(IF(VLOOKUP($A209,'Annex 2 EHV charges'!$A:$P,12,FALSE)=0,"",VLOOKUP($A209,'Annex 2 EHV charges'!$A:$P,12,FALSE)),"")</f>
        <v/>
      </c>
    </row>
    <row r="210" spans="1:8" x14ac:dyDescent="0.2">
      <c r="A210" s="103" t="str">
        <f t="array" ref="A210">IFERROR(INDEX('Annex 2 EHV charges'!$A$11:$A$136, MATCH(0, IF(ISBLANK('Annex 2 EHV charges'!$A$11:$A$136),1, COUNTIF(A$4:$A209, 'Annex 2 EHV charges'!$A$11:$A$136)), 0)),"")</f>
        <v/>
      </c>
      <c r="B210" s="103" t="str">
        <f>IF($A210="","",VLOOKUP($A210,'Annex 2 EHV charges'!$A:$O,2,0))</f>
        <v/>
      </c>
      <c r="C210" s="104" t="str">
        <f>IF($A210="","",VLOOKUP($A210,'Annex 2 EHV charges'!$A:$O,3,0))</f>
        <v/>
      </c>
      <c r="D210" s="103" t="str">
        <f>IF($A210="","",VLOOKUP($A210,'Annex 2 EHV charges'!$A:$O,7,0))</f>
        <v/>
      </c>
      <c r="E210" s="108" t="str">
        <f>IFERROR(IF(VLOOKUP($A210,'Annex 2 EHV charges'!$A:$P,9,FALSE)=0,"",VLOOKUP($A210,'Annex 2 EHV charges'!$A:$P,9,FALSE)),"")</f>
        <v/>
      </c>
      <c r="F210" s="109" t="str">
        <f>IFERROR(IF(VLOOKUP($A210,'Annex 2 EHV charges'!$A:$P,10,FALSE)=0,"",VLOOKUP($A210,'Annex 2 EHV charges'!$A:$P,10,FALSE)),"")</f>
        <v/>
      </c>
      <c r="G210" s="110" t="str">
        <f>IFERROR(IF(VLOOKUP($A210,'Annex 2 EHV charges'!$A:$P,11,FALSE)=0,"",VLOOKUP($A210,'Annex 2 EHV charges'!$A:$P,11,FALSE)),"")</f>
        <v/>
      </c>
      <c r="H210" s="110" t="str">
        <f>IFERROR(IF(VLOOKUP($A210,'Annex 2 EHV charges'!$A:$P,12,FALSE)=0,"",VLOOKUP($A210,'Annex 2 EHV charges'!$A:$P,12,FALSE)),"")</f>
        <v/>
      </c>
    </row>
    <row r="211" spans="1:8" x14ac:dyDescent="0.2">
      <c r="A211" s="103" t="str">
        <f t="array" ref="A211">IFERROR(INDEX('Annex 2 EHV charges'!$A$11:$A$136, MATCH(0, IF(ISBLANK('Annex 2 EHV charges'!$A$11:$A$136),1, COUNTIF(A$4:$A210, 'Annex 2 EHV charges'!$A$11:$A$136)), 0)),"")</f>
        <v/>
      </c>
      <c r="B211" s="103" t="str">
        <f>IF($A211="","",VLOOKUP($A211,'Annex 2 EHV charges'!$A:$O,2,0))</f>
        <v/>
      </c>
      <c r="C211" s="104" t="str">
        <f>IF($A211="","",VLOOKUP($A211,'Annex 2 EHV charges'!$A:$O,3,0))</f>
        <v/>
      </c>
      <c r="D211" s="103" t="str">
        <f>IF($A211="","",VLOOKUP($A211,'Annex 2 EHV charges'!$A:$O,7,0))</f>
        <v/>
      </c>
      <c r="E211" s="108" t="str">
        <f>IFERROR(IF(VLOOKUP($A211,'Annex 2 EHV charges'!$A:$P,9,FALSE)=0,"",VLOOKUP($A211,'Annex 2 EHV charges'!$A:$P,9,FALSE)),"")</f>
        <v/>
      </c>
      <c r="F211" s="109" t="str">
        <f>IFERROR(IF(VLOOKUP($A211,'Annex 2 EHV charges'!$A:$P,10,FALSE)=0,"",VLOOKUP($A211,'Annex 2 EHV charges'!$A:$P,10,FALSE)),"")</f>
        <v/>
      </c>
      <c r="G211" s="110" t="str">
        <f>IFERROR(IF(VLOOKUP($A211,'Annex 2 EHV charges'!$A:$P,11,FALSE)=0,"",VLOOKUP($A211,'Annex 2 EHV charges'!$A:$P,11,FALSE)),"")</f>
        <v/>
      </c>
      <c r="H211" s="110" t="str">
        <f>IFERROR(IF(VLOOKUP($A211,'Annex 2 EHV charges'!$A:$P,12,FALSE)=0,"",VLOOKUP($A211,'Annex 2 EHV charges'!$A:$P,12,FALSE)),"")</f>
        <v/>
      </c>
    </row>
    <row r="212" spans="1:8" x14ac:dyDescent="0.2">
      <c r="A212" s="103" t="str">
        <f t="array" ref="A212">IFERROR(INDEX('Annex 2 EHV charges'!$A$11:$A$136, MATCH(0, IF(ISBLANK('Annex 2 EHV charges'!$A$11:$A$136),1, COUNTIF(A$4:$A211, 'Annex 2 EHV charges'!$A$11:$A$136)), 0)),"")</f>
        <v/>
      </c>
      <c r="B212" s="103" t="str">
        <f>IF($A212="","",VLOOKUP($A212,'Annex 2 EHV charges'!$A:$O,2,0))</f>
        <v/>
      </c>
      <c r="C212" s="104" t="str">
        <f>IF($A212="","",VLOOKUP($A212,'Annex 2 EHV charges'!$A:$O,3,0))</f>
        <v/>
      </c>
      <c r="D212" s="103" t="str">
        <f>IF($A212="","",VLOOKUP($A212,'Annex 2 EHV charges'!$A:$O,7,0))</f>
        <v/>
      </c>
      <c r="E212" s="108" t="str">
        <f>IFERROR(IF(VLOOKUP($A212,'Annex 2 EHV charges'!$A:$P,9,FALSE)=0,"",VLOOKUP($A212,'Annex 2 EHV charges'!$A:$P,9,FALSE)),"")</f>
        <v/>
      </c>
      <c r="F212" s="109" t="str">
        <f>IFERROR(IF(VLOOKUP($A212,'Annex 2 EHV charges'!$A:$P,10,FALSE)=0,"",VLOOKUP($A212,'Annex 2 EHV charges'!$A:$P,10,FALSE)),"")</f>
        <v/>
      </c>
      <c r="G212" s="110" t="str">
        <f>IFERROR(IF(VLOOKUP($A212,'Annex 2 EHV charges'!$A:$P,11,FALSE)=0,"",VLOOKUP($A212,'Annex 2 EHV charges'!$A:$P,11,FALSE)),"")</f>
        <v/>
      </c>
      <c r="H212" s="110" t="str">
        <f>IFERROR(IF(VLOOKUP($A212,'Annex 2 EHV charges'!$A:$P,12,FALSE)=0,"",VLOOKUP($A212,'Annex 2 EHV charges'!$A:$P,12,FALSE)),"")</f>
        <v/>
      </c>
    </row>
    <row r="213" spans="1:8" x14ac:dyDescent="0.2">
      <c r="A213" s="103" t="str">
        <f t="array" ref="A213">IFERROR(INDEX('Annex 2 EHV charges'!$A$11:$A$136, MATCH(0, IF(ISBLANK('Annex 2 EHV charges'!$A$11:$A$136),1, COUNTIF(A$4:$A212, 'Annex 2 EHV charges'!$A$11:$A$136)), 0)),"")</f>
        <v/>
      </c>
      <c r="B213" s="103" t="str">
        <f>IF($A213="","",VLOOKUP($A213,'Annex 2 EHV charges'!$A:$O,2,0))</f>
        <v/>
      </c>
      <c r="C213" s="104" t="str">
        <f>IF($A213="","",VLOOKUP($A213,'Annex 2 EHV charges'!$A:$O,3,0))</f>
        <v/>
      </c>
      <c r="D213" s="103" t="str">
        <f>IF($A213="","",VLOOKUP($A213,'Annex 2 EHV charges'!$A:$O,7,0))</f>
        <v/>
      </c>
      <c r="E213" s="108" t="str">
        <f>IFERROR(IF(VLOOKUP($A213,'Annex 2 EHV charges'!$A:$P,9,FALSE)=0,"",VLOOKUP($A213,'Annex 2 EHV charges'!$A:$P,9,FALSE)),"")</f>
        <v/>
      </c>
      <c r="F213" s="109" t="str">
        <f>IFERROR(IF(VLOOKUP($A213,'Annex 2 EHV charges'!$A:$P,10,FALSE)=0,"",VLOOKUP($A213,'Annex 2 EHV charges'!$A:$P,10,FALSE)),"")</f>
        <v/>
      </c>
      <c r="G213" s="110" t="str">
        <f>IFERROR(IF(VLOOKUP($A213,'Annex 2 EHV charges'!$A:$P,11,FALSE)=0,"",VLOOKUP($A213,'Annex 2 EHV charges'!$A:$P,11,FALSE)),"")</f>
        <v/>
      </c>
      <c r="H213" s="110" t="str">
        <f>IFERROR(IF(VLOOKUP($A213,'Annex 2 EHV charges'!$A:$P,12,FALSE)=0,"",VLOOKUP($A213,'Annex 2 EHV charges'!$A:$P,12,FALSE)),"")</f>
        <v/>
      </c>
    </row>
    <row r="214" spans="1:8" x14ac:dyDescent="0.2">
      <c r="A214" s="103" t="str">
        <f t="array" ref="A214">IFERROR(INDEX('Annex 2 EHV charges'!$A$11:$A$136, MATCH(0, IF(ISBLANK('Annex 2 EHV charges'!$A$11:$A$136),1, COUNTIF(A$4:$A213, 'Annex 2 EHV charges'!$A$11:$A$136)), 0)),"")</f>
        <v/>
      </c>
      <c r="B214" s="103" t="str">
        <f>IF($A214="","",VLOOKUP($A214,'Annex 2 EHV charges'!$A:$O,2,0))</f>
        <v/>
      </c>
      <c r="C214" s="104" t="str">
        <f>IF($A214="","",VLOOKUP($A214,'Annex 2 EHV charges'!$A:$O,3,0))</f>
        <v/>
      </c>
      <c r="D214" s="103" t="str">
        <f>IF($A214="","",VLOOKUP($A214,'Annex 2 EHV charges'!$A:$O,7,0))</f>
        <v/>
      </c>
      <c r="E214" s="108" t="str">
        <f>IFERROR(IF(VLOOKUP($A214,'Annex 2 EHV charges'!$A:$P,9,FALSE)=0,"",VLOOKUP($A214,'Annex 2 EHV charges'!$A:$P,9,FALSE)),"")</f>
        <v/>
      </c>
      <c r="F214" s="109" t="str">
        <f>IFERROR(IF(VLOOKUP($A214,'Annex 2 EHV charges'!$A:$P,10,FALSE)=0,"",VLOOKUP($A214,'Annex 2 EHV charges'!$A:$P,10,FALSE)),"")</f>
        <v/>
      </c>
      <c r="G214" s="110" t="str">
        <f>IFERROR(IF(VLOOKUP($A214,'Annex 2 EHV charges'!$A:$P,11,FALSE)=0,"",VLOOKUP($A214,'Annex 2 EHV charges'!$A:$P,11,FALSE)),"")</f>
        <v/>
      </c>
      <c r="H214" s="110" t="str">
        <f>IFERROR(IF(VLOOKUP($A214,'Annex 2 EHV charges'!$A:$P,12,FALSE)=0,"",VLOOKUP($A214,'Annex 2 EHV charges'!$A:$P,12,FALSE)),"")</f>
        <v/>
      </c>
    </row>
    <row r="215" spans="1:8" x14ac:dyDescent="0.2">
      <c r="A215" s="103" t="str">
        <f t="array" ref="A215">IFERROR(INDEX('Annex 2 EHV charges'!$A$11:$A$136, MATCH(0, IF(ISBLANK('Annex 2 EHV charges'!$A$11:$A$136),1, COUNTIF(A$4:$A214, 'Annex 2 EHV charges'!$A$11:$A$136)), 0)),"")</f>
        <v/>
      </c>
      <c r="B215" s="103" t="str">
        <f>IF($A215="","",VLOOKUP($A215,'Annex 2 EHV charges'!$A:$O,2,0))</f>
        <v/>
      </c>
      <c r="C215" s="104" t="str">
        <f>IF($A215="","",VLOOKUP($A215,'Annex 2 EHV charges'!$A:$O,3,0))</f>
        <v/>
      </c>
      <c r="D215" s="103" t="str">
        <f>IF($A215="","",VLOOKUP($A215,'Annex 2 EHV charges'!$A:$O,7,0))</f>
        <v/>
      </c>
      <c r="E215" s="108" t="str">
        <f>IFERROR(IF(VLOOKUP($A215,'Annex 2 EHV charges'!$A:$P,9,FALSE)=0,"",VLOOKUP($A215,'Annex 2 EHV charges'!$A:$P,9,FALSE)),"")</f>
        <v/>
      </c>
      <c r="F215" s="109" t="str">
        <f>IFERROR(IF(VLOOKUP($A215,'Annex 2 EHV charges'!$A:$P,10,FALSE)=0,"",VLOOKUP($A215,'Annex 2 EHV charges'!$A:$P,10,FALSE)),"")</f>
        <v/>
      </c>
      <c r="G215" s="110" t="str">
        <f>IFERROR(IF(VLOOKUP($A215,'Annex 2 EHV charges'!$A:$P,11,FALSE)=0,"",VLOOKUP($A215,'Annex 2 EHV charges'!$A:$P,11,FALSE)),"")</f>
        <v/>
      </c>
      <c r="H215" s="110" t="str">
        <f>IFERROR(IF(VLOOKUP($A215,'Annex 2 EHV charges'!$A:$P,12,FALSE)=0,"",VLOOKUP($A215,'Annex 2 EHV charges'!$A:$P,12,FALSE)),"")</f>
        <v/>
      </c>
    </row>
    <row r="216" spans="1:8" x14ac:dyDescent="0.2">
      <c r="A216" s="103" t="str">
        <f t="array" ref="A216">IFERROR(INDEX('Annex 2 EHV charges'!$A$11:$A$136, MATCH(0, IF(ISBLANK('Annex 2 EHV charges'!$A$11:$A$136),1, COUNTIF(A$4:$A215, 'Annex 2 EHV charges'!$A$11:$A$136)), 0)),"")</f>
        <v/>
      </c>
      <c r="B216" s="103" t="str">
        <f>IF($A216="","",VLOOKUP($A216,'Annex 2 EHV charges'!$A:$O,2,0))</f>
        <v/>
      </c>
      <c r="C216" s="104" t="str">
        <f>IF($A216="","",VLOOKUP($A216,'Annex 2 EHV charges'!$A:$O,3,0))</f>
        <v/>
      </c>
      <c r="D216" s="103" t="str">
        <f>IF($A216="","",VLOOKUP($A216,'Annex 2 EHV charges'!$A:$O,7,0))</f>
        <v/>
      </c>
      <c r="E216" s="108" t="str">
        <f>IFERROR(IF(VLOOKUP($A216,'Annex 2 EHV charges'!$A:$P,9,FALSE)=0,"",VLOOKUP($A216,'Annex 2 EHV charges'!$A:$P,9,FALSE)),"")</f>
        <v/>
      </c>
      <c r="F216" s="109" t="str">
        <f>IFERROR(IF(VLOOKUP($A216,'Annex 2 EHV charges'!$A:$P,10,FALSE)=0,"",VLOOKUP($A216,'Annex 2 EHV charges'!$A:$P,10,FALSE)),"")</f>
        <v/>
      </c>
      <c r="G216" s="110" t="str">
        <f>IFERROR(IF(VLOOKUP($A216,'Annex 2 EHV charges'!$A:$P,11,FALSE)=0,"",VLOOKUP($A216,'Annex 2 EHV charges'!$A:$P,11,FALSE)),"")</f>
        <v/>
      </c>
      <c r="H216" s="110" t="str">
        <f>IFERROR(IF(VLOOKUP($A216,'Annex 2 EHV charges'!$A:$P,12,FALSE)=0,"",VLOOKUP($A216,'Annex 2 EHV charges'!$A:$P,12,FALSE)),"")</f>
        <v/>
      </c>
    </row>
    <row r="217" spans="1:8" x14ac:dyDescent="0.2">
      <c r="A217" s="103" t="str">
        <f t="array" ref="A217">IFERROR(INDEX('Annex 2 EHV charges'!$A$11:$A$136, MATCH(0, IF(ISBLANK('Annex 2 EHV charges'!$A$11:$A$136),1, COUNTIF(A$4:$A216, 'Annex 2 EHV charges'!$A$11:$A$136)), 0)),"")</f>
        <v/>
      </c>
      <c r="B217" s="103" t="str">
        <f>IF($A217="","",VLOOKUP($A217,'Annex 2 EHV charges'!$A:$O,2,0))</f>
        <v/>
      </c>
      <c r="C217" s="104" t="str">
        <f>IF($A217="","",VLOOKUP($A217,'Annex 2 EHV charges'!$A:$O,3,0))</f>
        <v/>
      </c>
      <c r="D217" s="103" t="str">
        <f>IF($A217="","",VLOOKUP($A217,'Annex 2 EHV charges'!$A:$O,7,0))</f>
        <v/>
      </c>
      <c r="E217" s="108" t="str">
        <f>IFERROR(IF(VLOOKUP($A217,'Annex 2 EHV charges'!$A:$P,9,FALSE)=0,"",VLOOKUP($A217,'Annex 2 EHV charges'!$A:$P,9,FALSE)),"")</f>
        <v/>
      </c>
      <c r="F217" s="109" t="str">
        <f>IFERROR(IF(VLOOKUP($A217,'Annex 2 EHV charges'!$A:$P,10,FALSE)=0,"",VLOOKUP($A217,'Annex 2 EHV charges'!$A:$P,10,FALSE)),"")</f>
        <v/>
      </c>
      <c r="G217" s="110" t="str">
        <f>IFERROR(IF(VLOOKUP($A217,'Annex 2 EHV charges'!$A:$P,11,FALSE)=0,"",VLOOKUP($A217,'Annex 2 EHV charges'!$A:$P,11,FALSE)),"")</f>
        <v/>
      </c>
      <c r="H217" s="110" t="str">
        <f>IFERROR(IF(VLOOKUP($A217,'Annex 2 EHV charges'!$A:$P,12,FALSE)=0,"",VLOOKUP($A217,'Annex 2 EHV charges'!$A:$P,12,FALSE)),"")</f>
        <v/>
      </c>
    </row>
    <row r="218" spans="1:8" x14ac:dyDescent="0.2">
      <c r="A218" s="103" t="str">
        <f t="array" ref="A218">IFERROR(INDEX('Annex 2 EHV charges'!$A$11:$A$136, MATCH(0, IF(ISBLANK('Annex 2 EHV charges'!$A$11:$A$136),1, COUNTIF(A$4:$A217, 'Annex 2 EHV charges'!$A$11:$A$136)), 0)),"")</f>
        <v/>
      </c>
      <c r="B218" s="103" t="str">
        <f>IF($A218="","",VLOOKUP($A218,'Annex 2 EHV charges'!$A:$O,2,0))</f>
        <v/>
      </c>
      <c r="C218" s="104" t="str">
        <f>IF($A218="","",VLOOKUP($A218,'Annex 2 EHV charges'!$A:$O,3,0))</f>
        <v/>
      </c>
      <c r="D218" s="103" t="str">
        <f>IF($A218="","",VLOOKUP($A218,'Annex 2 EHV charges'!$A:$O,7,0))</f>
        <v/>
      </c>
      <c r="E218" s="108" t="str">
        <f>IFERROR(IF(VLOOKUP($A218,'Annex 2 EHV charges'!$A:$P,9,FALSE)=0,"",VLOOKUP($A218,'Annex 2 EHV charges'!$A:$P,9,FALSE)),"")</f>
        <v/>
      </c>
      <c r="F218" s="109" t="str">
        <f>IFERROR(IF(VLOOKUP($A218,'Annex 2 EHV charges'!$A:$P,10,FALSE)=0,"",VLOOKUP($A218,'Annex 2 EHV charges'!$A:$P,10,FALSE)),"")</f>
        <v/>
      </c>
      <c r="G218" s="110" t="str">
        <f>IFERROR(IF(VLOOKUP($A218,'Annex 2 EHV charges'!$A:$P,11,FALSE)=0,"",VLOOKUP($A218,'Annex 2 EHV charges'!$A:$P,11,FALSE)),"")</f>
        <v/>
      </c>
      <c r="H218" s="110" t="str">
        <f>IFERROR(IF(VLOOKUP($A218,'Annex 2 EHV charges'!$A:$P,12,FALSE)=0,"",VLOOKUP($A218,'Annex 2 EHV charges'!$A:$P,12,FALSE)),"")</f>
        <v/>
      </c>
    </row>
    <row r="219" spans="1:8" x14ac:dyDescent="0.2">
      <c r="A219" s="103" t="str">
        <f t="array" ref="A219">IFERROR(INDEX('Annex 2 EHV charges'!$A$11:$A$136, MATCH(0, IF(ISBLANK('Annex 2 EHV charges'!$A$11:$A$136),1, COUNTIF(A$4:$A218, 'Annex 2 EHV charges'!$A$11:$A$136)), 0)),"")</f>
        <v/>
      </c>
      <c r="B219" s="103" t="str">
        <f>IF($A219="","",VLOOKUP($A219,'Annex 2 EHV charges'!$A:$O,2,0))</f>
        <v/>
      </c>
      <c r="C219" s="104" t="str">
        <f>IF($A219="","",VLOOKUP($A219,'Annex 2 EHV charges'!$A:$O,3,0))</f>
        <v/>
      </c>
      <c r="D219" s="103" t="str">
        <f>IF($A219="","",VLOOKUP($A219,'Annex 2 EHV charges'!$A:$O,7,0))</f>
        <v/>
      </c>
      <c r="E219" s="108" t="str">
        <f>IFERROR(IF(VLOOKUP($A219,'Annex 2 EHV charges'!$A:$P,9,FALSE)=0,"",VLOOKUP($A219,'Annex 2 EHV charges'!$A:$P,9,FALSE)),"")</f>
        <v/>
      </c>
      <c r="F219" s="109" t="str">
        <f>IFERROR(IF(VLOOKUP($A219,'Annex 2 EHV charges'!$A:$P,10,FALSE)=0,"",VLOOKUP($A219,'Annex 2 EHV charges'!$A:$P,10,FALSE)),"")</f>
        <v/>
      </c>
      <c r="G219" s="110" t="str">
        <f>IFERROR(IF(VLOOKUP($A219,'Annex 2 EHV charges'!$A:$P,11,FALSE)=0,"",VLOOKUP($A219,'Annex 2 EHV charges'!$A:$P,11,FALSE)),"")</f>
        <v/>
      </c>
      <c r="H219" s="110" t="str">
        <f>IFERROR(IF(VLOOKUP($A219,'Annex 2 EHV charges'!$A:$P,12,FALSE)=0,"",VLOOKUP($A219,'Annex 2 EHV charges'!$A:$P,12,FALSE)),"")</f>
        <v/>
      </c>
    </row>
    <row r="220" spans="1:8" x14ac:dyDescent="0.2">
      <c r="A220" s="103" t="str">
        <f t="array" ref="A220">IFERROR(INDEX('Annex 2 EHV charges'!$A$11:$A$136, MATCH(0, IF(ISBLANK('Annex 2 EHV charges'!$A$11:$A$136),1, COUNTIF(A$4:$A219, 'Annex 2 EHV charges'!$A$11:$A$136)), 0)),"")</f>
        <v/>
      </c>
      <c r="B220" s="103" t="str">
        <f>IF($A220="","",VLOOKUP($A220,'Annex 2 EHV charges'!$A:$O,2,0))</f>
        <v/>
      </c>
      <c r="C220" s="104" t="str">
        <f>IF($A220="","",VLOOKUP($A220,'Annex 2 EHV charges'!$A:$O,3,0))</f>
        <v/>
      </c>
      <c r="D220" s="103" t="str">
        <f>IF($A220="","",VLOOKUP($A220,'Annex 2 EHV charges'!$A:$O,7,0))</f>
        <v/>
      </c>
      <c r="E220" s="108" t="str">
        <f>IFERROR(IF(VLOOKUP($A220,'Annex 2 EHV charges'!$A:$P,9,FALSE)=0,"",VLOOKUP($A220,'Annex 2 EHV charges'!$A:$P,9,FALSE)),"")</f>
        <v/>
      </c>
      <c r="F220" s="109" t="str">
        <f>IFERROR(IF(VLOOKUP($A220,'Annex 2 EHV charges'!$A:$P,10,FALSE)=0,"",VLOOKUP($A220,'Annex 2 EHV charges'!$A:$P,10,FALSE)),"")</f>
        <v/>
      </c>
      <c r="G220" s="110" t="str">
        <f>IFERROR(IF(VLOOKUP($A220,'Annex 2 EHV charges'!$A:$P,11,FALSE)=0,"",VLOOKUP($A220,'Annex 2 EHV charges'!$A:$P,11,FALSE)),"")</f>
        <v/>
      </c>
      <c r="H220" s="110" t="str">
        <f>IFERROR(IF(VLOOKUP($A220,'Annex 2 EHV charges'!$A:$P,12,FALSE)=0,"",VLOOKUP($A220,'Annex 2 EHV charges'!$A:$P,12,FALSE)),"")</f>
        <v/>
      </c>
    </row>
    <row r="221" spans="1:8" x14ac:dyDescent="0.2">
      <c r="A221" s="103" t="str">
        <f t="array" ref="A221">IFERROR(INDEX('Annex 2 EHV charges'!$A$11:$A$136, MATCH(0, IF(ISBLANK('Annex 2 EHV charges'!$A$11:$A$136),1, COUNTIF(A$4:$A220, 'Annex 2 EHV charges'!$A$11:$A$136)), 0)),"")</f>
        <v/>
      </c>
      <c r="B221" s="103" t="str">
        <f>IF($A221="","",VLOOKUP($A221,'Annex 2 EHV charges'!$A:$O,2,0))</f>
        <v/>
      </c>
      <c r="C221" s="104" t="str">
        <f>IF($A221="","",VLOOKUP($A221,'Annex 2 EHV charges'!$A:$O,3,0))</f>
        <v/>
      </c>
      <c r="D221" s="103" t="str">
        <f>IF($A221="","",VLOOKUP($A221,'Annex 2 EHV charges'!$A:$O,7,0))</f>
        <v/>
      </c>
      <c r="E221" s="108" t="str">
        <f>IFERROR(IF(VLOOKUP($A221,'Annex 2 EHV charges'!$A:$P,9,FALSE)=0,"",VLOOKUP($A221,'Annex 2 EHV charges'!$A:$P,9,FALSE)),"")</f>
        <v/>
      </c>
      <c r="F221" s="109" t="str">
        <f>IFERROR(IF(VLOOKUP($A221,'Annex 2 EHV charges'!$A:$P,10,FALSE)=0,"",VLOOKUP($A221,'Annex 2 EHV charges'!$A:$P,10,FALSE)),"")</f>
        <v/>
      </c>
      <c r="G221" s="110" t="str">
        <f>IFERROR(IF(VLOOKUP($A221,'Annex 2 EHV charges'!$A:$P,11,FALSE)=0,"",VLOOKUP($A221,'Annex 2 EHV charges'!$A:$P,11,FALSE)),"")</f>
        <v/>
      </c>
      <c r="H221" s="110" t="str">
        <f>IFERROR(IF(VLOOKUP($A221,'Annex 2 EHV charges'!$A:$P,12,FALSE)=0,"",VLOOKUP($A221,'Annex 2 EHV charges'!$A:$P,12,FALSE)),"")</f>
        <v/>
      </c>
    </row>
    <row r="222" spans="1:8" x14ac:dyDescent="0.2">
      <c r="A222" s="103" t="str">
        <f t="array" ref="A222">IFERROR(INDEX('Annex 2 EHV charges'!$A$11:$A$136, MATCH(0, IF(ISBLANK('Annex 2 EHV charges'!$A$11:$A$136),1, COUNTIF(A$4:$A221, 'Annex 2 EHV charges'!$A$11:$A$136)), 0)),"")</f>
        <v/>
      </c>
      <c r="B222" s="103" t="str">
        <f>IF($A222="","",VLOOKUP($A222,'Annex 2 EHV charges'!$A:$O,2,0))</f>
        <v/>
      </c>
      <c r="C222" s="104" t="str">
        <f>IF($A222="","",VLOOKUP($A222,'Annex 2 EHV charges'!$A:$O,3,0))</f>
        <v/>
      </c>
      <c r="D222" s="103" t="str">
        <f>IF($A222="","",VLOOKUP($A222,'Annex 2 EHV charges'!$A:$O,7,0))</f>
        <v/>
      </c>
      <c r="E222" s="108" t="str">
        <f>IFERROR(IF(VLOOKUP($A222,'Annex 2 EHV charges'!$A:$P,9,FALSE)=0,"",VLOOKUP($A222,'Annex 2 EHV charges'!$A:$P,9,FALSE)),"")</f>
        <v/>
      </c>
      <c r="F222" s="109" t="str">
        <f>IFERROR(IF(VLOOKUP($A222,'Annex 2 EHV charges'!$A:$P,10,FALSE)=0,"",VLOOKUP($A222,'Annex 2 EHV charges'!$A:$P,10,FALSE)),"")</f>
        <v/>
      </c>
      <c r="G222" s="110" t="str">
        <f>IFERROR(IF(VLOOKUP($A222,'Annex 2 EHV charges'!$A:$P,11,FALSE)=0,"",VLOOKUP($A222,'Annex 2 EHV charges'!$A:$P,11,FALSE)),"")</f>
        <v/>
      </c>
      <c r="H222" s="110" t="str">
        <f>IFERROR(IF(VLOOKUP($A222,'Annex 2 EHV charges'!$A:$P,12,FALSE)=0,"",VLOOKUP($A222,'Annex 2 EHV charges'!$A:$P,12,FALSE)),"")</f>
        <v/>
      </c>
    </row>
    <row r="223" spans="1:8" x14ac:dyDescent="0.2">
      <c r="A223" s="103" t="str">
        <f t="array" ref="A223">IFERROR(INDEX('Annex 2 EHV charges'!$A$11:$A$136, MATCH(0, IF(ISBLANK('Annex 2 EHV charges'!$A$11:$A$136),1, COUNTIF(A$4:$A222, 'Annex 2 EHV charges'!$A$11:$A$136)), 0)),"")</f>
        <v/>
      </c>
      <c r="B223" s="103" t="str">
        <f>IF($A223="","",VLOOKUP($A223,'Annex 2 EHV charges'!$A:$O,2,0))</f>
        <v/>
      </c>
      <c r="C223" s="104" t="str">
        <f>IF($A223="","",VLOOKUP($A223,'Annex 2 EHV charges'!$A:$O,3,0))</f>
        <v/>
      </c>
      <c r="D223" s="103" t="str">
        <f>IF($A223="","",VLOOKUP($A223,'Annex 2 EHV charges'!$A:$O,7,0))</f>
        <v/>
      </c>
      <c r="E223" s="108" t="str">
        <f>IFERROR(IF(VLOOKUP($A223,'Annex 2 EHV charges'!$A:$P,9,FALSE)=0,"",VLOOKUP($A223,'Annex 2 EHV charges'!$A:$P,9,FALSE)),"")</f>
        <v/>
      </c>
      <c r="F223" s="109" t="str">
        <f>IFERROR(IF(VLOOKUP($A223,'Annex 2 EHV charges'!$A:$P,10,FALSE)=0,"",VLOOKUP($A223,'Annex 2 EHV charges'!$A:$P,10,FALSE)),"")</f>
        <v/>
      </c>
      <c r="G223" s="110" t="str">
        <f>IFERROR(IF(VLOOKUP($A223,'Annex 2 EHV charges'!$A:$P,11,FALSE)=0,"",VLOOKUP($A223,'Annex 2 EHV charges'!$A:$P,11,FALSE)),"")</f>
        <v/>
      </c>
      <c r="H223" s="110" t="str">
        <f>IFERROR(IF(VLOOKUP($A223,'Annex 2 EHV charges'!$A:$P,12,FALSE)=0,"",VLOOKUP($A223,'Annex 2 EHV charges'!$A:$P,12,FALSE)),"")</f>
        <v/>
      </c>
    </row>
    <row r="224" spans="1:8" x14ac:dyDescent="0.2">
      <c r="A224" s="103" t="str">
        <f t="array" ref="A224">IFERROR(INDEX('Annex 2 EHV charges'!$A$11:$A$136, MATCH(0, IF(ISBLANK('Annex 2 EHV charges'!$A$11:$A$136),1, COUNTIF(A$4:$A223, 'Annex 2 EHV charges'!$A$11:$A$136)), 0)),"")</f>
        <v/>
      </c>
      <c r="B224" s="103" t="str">
        <f>IF($A224="","",VLOOKUP($A224,'Annex 2 EHV charges'!$A:$O,2,0))</f>
        <v/>
      </c>
      <c r="C224" s="104" t="str">
        <f>IF($A224="","",VLOOKUP($A224,'Annex 2 EHV charges'!$A:$O,3,0))</f>
        <v/>
      </c>
      <c r="D224" s="103" t="str">
        <f>IF($A224="","",VLOOKUP($A224,'Annex 2 EHV charges'!$A:$O,7,0))</f>
        <v/>
      </c>
      <c r="E224" s="108" t="str">
        <f>IFERROR(IF(VLOOKUP($A224,'Annex 2 EHV charges'!$A:$P,9,FALSE)=0,"",VLOOKUP($A224,'Annex 2 EHV charges'!$A:$P,9,FALSE)),"")</f>
        <v/>
      </c>
      <c r="F224" s="109" t="str">
        <f>IFERROR(IF(VLOOKUP($A224,'Annex 2 EHV charges'!$A:$P,10,FALSE)=0,"",VLOOKUP($A224,'Annex 2 EHV charges'!$A:$P,10,FALSE)),"")</f>
        <v/>
      </c>
      <c r="G224" s="110" t="str">
        <f>IFERROR(IF(VLOOKUP($A224,'Annex 2 EHV charges'!$A:$P,11,FALSE)=0,"",VLOOKUP($A224,'Annex 2 EHV charges'!$A:$P,11,FALSE)),"")</f>
        <v/>
      </c>
      <c r="H224" s="110" t="str">
        <f>IFERROR(IF(VLOOKUP($A224,'Annex 2 EHV charges'!$A:$P,12,FALSE)=0,"",VLOOKUP($A224,'Annex 2 EHV charges'!$A:$P,12,FALSE)),"")</f>
        <v/>
      </c>
    </row>
    <row r="225" spans="1:8" x14ac:dyDescent="0.2">
      <c r="A225" s="103" t="str">
        <f t="array" ref="A225">IFERROR(INDEX('Annex 2 EHV charges'!$A$11:$A$136, MATCH(0, IF(ISBLANK('Annex 2 EHV charges'!$A$11:$A$136),1, COUNTIF(A$4:$A224, 'Annex 2 EHV charges'!$A$11:$A$136)), 0)),"")</f>
        <v/>
      </c>
      <c r="B225" s="103" t="str">
        <f>IF($A225="","",VLOOKUP($A225,'Annex 2 EHV charges'!$A:$O,2,0))</f>
        <v/>
      </c>
      <c r="C225" s="104" t="str">
        <f>IF($A225="","",VLOOKUP($A225,'Annex 2 EHV charges'!$A:$O,3,0))</f>
        <v/>
      </c>
      <c r="D225" s="103" t="str">
        <f>IF($A225="","",VLOOKUP($A225,'Annex 2 EHV charges'!$A:$O,7,0))</f>
        <v/>
      </c>
      <c r="E225" s="108" t="str">
        <f>IFERROR(IF(VLOOKUP($A225,'Annex 2 EHV charges'!$A:$P,9,FALSE)=0,"",VLOOKUP($A225,'Annex 2 EHV charges'!$A:$P,9,FALSE)),"")</f>
        <v/>
      </c>
      <c r="F225" s="109" t="str">
        <f>IFERROR(IF(VLOOKUP($A225,'Annex 2 EHV charges'!$A:$P,10,FALSE)=0,"",VLOOKUP($A225,'Annex 2 EHV charges'!$A:$P,10,FALSE)),"")</f>
        <v/>
      </c>
      <c r="G225" s="110" t="str">
        <f>IFERROR(IF(VLOOKUP($A225,'Annex 2 EHV charges'!$A:$P,11,FALSE)=0,"",VLOOKUP($A225,'Annex 2 EHV charges'!$A:$P,11,FALSE)),"")</f>
        <v/>
      </c>
      <c r="H225" s="110" t="str">
        <f>IFERROR(IF(VLOOKUP($A225,'Annex 2 EHV charges'!$A:$P,12,FALSE)=0,"",VLOOKUP($A225,'Annex 2 EHV charges'!$A:$P,12,FALSE)),"")</f>
        <v/>
      </c>
    </row>
    <row r="226" spans="1:8" x14ac:dyDescent="0.2">
      <c r="A226" s="103" t="str">
        <f t="array" ref="A226">IFERROR(INDEX('Annex 2 EHV charges'!$A$11:$A$136, MATCH(0, IF(ISBLANK('Annex 2 EHV charges'!$A$11:$A$136),1, COUNTIF(A$4:$A225, 'Annex 2 EHV charges'!$A$11:$A$136)), 0)),"")</f>
        <v/>
      </c>
      <c r="B226" s="103" t="str">
        <f>IF($A226="","",VLOOKUP($A226,'Annex 2 EHV charges'!$A:$O,2,0))</f>
        <v/>
      </c>
      <c r="C226" s="104" t="str">
        <f>IF($A226="","",VLOOKUP($A226,'Annex 2 EHV charges'!$A:$O,3,0))</f>
        <v/>
      </c>
      <c r="D226" s="103" t="str">
        <f>IF($A226="","",VLOOKUP($A226,'Annex 2 EHV charges'!$A:$O,7,0))</f>
        <v/>
      </c>
      <c r="E226" s="108" t="str">
        <f>IFERROR(IF(VLOOKUP($A226,'Annex 2 EHV charges'!$A:$P,9,FALSE)=0,"",VLOOKUP($A226,'Annex 2 EHV charges'!$A:$P,9,FALSE)),"")</f>
        <v/>
      </c>
      <c r="F226" s="109" t="str">
        <f>IFERROR(IF(VLOOKUP($A226,'Annex 2 EHV charges'!$A:$P,10,FALSE)=0,"",VLOOKUP($A226,'Annex 2 EHV charges'!$A:$P,10,FALSE)),"")</f>
        <v/>
      </c>
      <c r="G226" s="110" t="str">
        <f>IFERROR(IF(VLOOKUP($A226,'Annex 2 EHV charges'!$A:$P,11,FALSE)=0,"",VLOOKUP($A226,'Annex 2 EHV charges'!$A:$P,11,FALSE)),"")</f>
        <v/>
      </c>
      <c r="H226" s="110" t="str">
        <f>IFERROR(IF(VLOOKUP($A226,'Annex 2 EHV charges'!$A:$P,12,FALSE)=0,"",VLOOKUP($A226,'Annex 2 EHV charges'!$A:$P,12,FALSE)),"")</f>
        <v/>
      </c>
    </row>
    <row r="227" spans="1:8" x14ac:dyDescent="0.2">
      <c r="A227" s="103" t="str">
        <f t="array" ref="A227">IFERROR(INDEX('Annex 2 EHV charges'!$A$11:$A$136, MATCH(0, IF(ISBLANK('Annex 2 EHV charges'!$A$11:$A$136),1, COUNTIF(A$4:$A226, 'Annex 2 EHV charges'!$A$11:$A$136)), 0)),"")</f>
        <v/>
      </c>
      <c r="B227" s="103" t="str">
        <f>IF($A227="","",VLOOKUP($A227,'Annex 2 EHV charges'!$A:$O,2,0))</f>
        <v/>
      </c>
      <c r="C227" s="104" t="str">
        <f>IF($A227="","",VLOOKUP($A227,'Annex 2 EHV charges'!$A:$O,3,0))</f>
        <v/>
      </c>
      <c r="D227" s="103" t="str">
        <f>IF($A227="","",VLOOKUP($A227,'Annex 2 EHV charges'!$A:$O,7,0))</f>
        <v/>
      </c>
      <c r="E227" s="108" t="str">
        <f>IFERROR(IF(VLOOKUP($A227,'Annex 2 EHV charges'!$A:$P,9,FALSE)=0,"",VLOOKUP($A227,'Annex 2 EHV charges'!$A:$P,9,FALSE)),"")</f>
        <v/>
      </c>
      <c r="F227" s="109" t="str">
        <f>IFERROR(IF(VLOOKUP($A227,'Annex 2 EHV charges'!$A:$P,10,FALSE)=0,"",VLOOKUP($A227,'Annex 2 EHV charges'!$A:$P,10,FALSE)),"")</f>
        <v/>
      </c>
      <c r="G227" s="110" t="str">
        <f>IFERROR(IF(VLOOKUP($A227,'Annex 2 EHV charges'!$A:$P,11,FALSE)=0,"",VLOOKUP($A227,'Annex 2 EHV charges'!$A:$P,11,FALSE)),"")</f>
        <v/>
      </c>
      <c r="H227" s="110" t="str">
        <f>IFERROR(IF(VLOOKUP($A227,'Annex 2 EHV charges'!$A:$P,12,FALSE)=0,"",VLOOKUP($A227,'Annex 2 EHV charges'!$A:$P,12,FALSE)),"")</f>
        <v/>
      </c>
    </row>
    <row r="228" spans="1:8" x14ac:dyDescent="0.2">
      <c r="A228" s="103" t="str">
        <f t="array" ref="A228">IFERROR(INDEX('Annex 2 EHV charges'!$A$11:$A$136, MATCH(0, IF(ISBLANK('Annex 2 EHV charges'!$A$11:$A$136),1, COUNTIF(A$4:$A227, 'Annex 2 EHV charges'!$A$11:$A$136)), 0)),"")</f>
        <v/>
      </c>
      <c r="B228" s="103" t="str">
        <f>IF($A228="","",VLOOKUP($A228,'Annex 2 EHV charges'!$A:$O,2,0))</f>
        <v/>
      </c>
      <c r="C228" s="104" t="str">
        <f>IF($A228="","",VLOOKUP($A228,'Annex 2 EHV charges'!$A:$O,3,0))</f>
        <v/>
      </c>
      <c r="D228" s="103" t="str">
        <f>IF($A228="","",VLOOKUP($A228,'Annex 2 EHV charges'!$A:$O,7,0))</f>
        <v/>
      </c>
      <c r="E228" s="108" t="str">
        <f>IFERROR(IF(VLOOKUP($A228,'Annex 2 EHV charges'!$A:$P,9,FALSE)=0,"",VLOOKUP($A228,'Annex 2 EHV charges'!$A:$P,9,FALSE)),"")</f>
        <v/>
      </c>
      <c r="F228" s="109" t="str">
        <f>IFERROR(IF(VLOOKUP($A228,'Annex 2 EHV charges'!$A:$P,10,FALSE)=0,"",VLOOKUP($A228,'Annex 2 EHV charges'!$A:$P,10,FALSE)),"")</f>
        <v/>
      </c>
      <c r="G228" s="110" t="str">
        <f>IFERROR(IF(VLOOKUP($A228,'Annex 2 EHV charges'!$A:$P,11,FALSE)=0,"",VLOOKUP($A228,'Annex 2 EHV charges'!$A:$P,11,FALSE)),"")</f>
        <v/>
      </c>
      <c r="H228" s="110" t="str">
        <f>IFERROR(IF(VLOOKUP($A228,'Annex 2 EHV charges'!$A:$P,12,FALSE)=0,"",VLOOKUP($A228,'Annex 2 EHV charges'!$A:$P,12,FALSE)),"")</f>
        <v/>
      </c>
    </row>
    <row r="229" spans="1:8" x14ac:dyDescent="0.2">
      <c r="A229" s="103" t="str">
        <f t="array" ref="A229">IFERROR(INDEX('Annex 2 EHV charges'!$A$11:$A$136, MATCH(0, IF(ISBLANK('Annex 2 EHV charges'!$A$11:$A$136),1, COUNTIF(A$4:$A228, 'Annex 2 EHV charges'!$A$11:$A$136)), 0)),"")</f>
        <v/>
      </c>
      <c r="B229" s="103" t="str">
        <f>IF($A229="","",VLOOKUP($A229,'Annex 2 EHV charges'!$A:$O,2,0))</f>
        <v/>
      </c>
      <c r="C229" s="104" t="str">
        <f>IF($A229="","",VLOOKUP($A229,'Annex 2 EHV charges'!$A:$O,3,0))</f>
        <v/>
      </c>
      <c r="D229" s="103" t="str">
        <f>IF($A229="","",VLOOKUP($A229,'Annex 2 EHV charges'!$A:$O,7,0))</f>
        <v/>
      </c>
      <c r="E229" s="108" t="str">
        <f>IFERROR(IF(VLOOKUP($A229,'Annex 2 EHV charges'!$A:$P,9,FALSE)=0,"",VLOOKUP($A229,'Annex 2 EHV charges'!$A:$P,9,FALSE)),"")</f>
        <v/>
      </c>
      <c r="F229" s="109" t="str">
        <f>IFERROR(IF(VLOOKUP($A229,'Annex 2 EHV charges'!$A:$P,10,FALSE)=0,"",VLOOKUP($A229,'Annex 2 EHV charges'!$A:$P,10,FALSE)),"")</f>
        <v/>
      </c>
      <c r="G229" s="110" t="str">
        <f>IFERROR(IF(VLOOKUP($A229,'Annex 2 EHV charges'!$A:$P,11,FALSE)=0,"",VLOOKUP($A229,'Annex 2 EHV charges'!$A:$P,11,FALSE)),"")</f>
        <v/>
      </c>
      <c r="H229" s="110" t="str">
        <f>IFERROR(IF(VLOOKUP($A229,'Annex 2 EHV charges'!$A:$P,12,FALSE)=0,"",VLOOKUP($A229,'Annex 2 EHV charges'!$A:$P,12,FALSE)),"")</f>
        <v/>
      </c>
    </row>
    <row r="230" spans="1:8" x14ac:dyDescent="0.2">
      <c r="A230" s="103" t="str">
        <f t="array" ref="A230">IFERROR(INDEX('Annex 2 EHV charges'!$A$11:$A$136, MATCH(0, IF(ISBLANK('Annex 2 EHV charges'!$A$11:$A$136),1, COUNTIF(A$4:$A229, 'Annex 2 EHV charges'!$A$11:$A$136)), 0)),"")</f>
        <v/>
      </c>
      <c r="B230" s="103" t="str">
        <f>IF($A230="","",VLOOKUP($A230,'Annex 2 EHV charges'!$A:$O,2,0))</f>
        <v/>
      </c>
      <c r="C230" s="104" t="str">
        <f>IF($A230="","",VLOOKUP($A230,'Annex 2 EHV charges'!$A:$O,3,0))</f>
        <v/>
      </c>
      <c r="D230" s="103" t="str">
        <f>IF($A230="","",VLOOKUP($A230,'Annex 2 EHV charges'!$A:$O,7,0))</f>
        <v/>
      </c>
      <c r="E230" s="108" t="str">
        <f>IFERROR(IF(VLOOKUP($A230,'Annex 2 EHV charges'!$A:$P,9,FALSE)=0,"",VLOOKUP($A230,'Annex 2 EHV charges'!$A:$P,9,FALSE)),"")</f>
        <v/>
      </c>
      <c r="F230" s="109" t="str">
        <f>IFERROR(IF(VLOOKUP($A230,'Annex 2 EHV charges'!$A:$P,10,FALSE)=0,"",VLOOKUP($A230,'Annex 2 EHV charges'!$A:$P,10,FALSE)),"")</f>
        <v/>
      </c>
      <c r="G230" s="110" t="str">
        <f>IFERROR(IF(VLOOKUP($A230,'Annex 2 EHV charges'!$A:$P,11,FALSE)=0,"",VLOOKUP($A230,'Annex 2 EHV charges'!$A:$P,11,FALSE)),"")</f>
        <v/>
      </c>
      <c r="H230" s="110" t="str">
        <f>IFERROR(IF(VLOOKUP($A230,'Annex 2 EHV charges'!$A:$P,12,FALSE)=0,"",VLOOKUP($A230,'Annex 2 EHV charges'!$A:$P,12,FALSE)),"")</f>
        <v/>
      </c>
    </row>
    <row r="231" spans="1:8" x14ac:dyDescent="0.2">
      <c r="A231" s="103" t="str">
        <f t="array" ref="A231">IFERROR(INDEX('Annex 2 EHV charges'!$A$11:$A$136, MATCH(0, IF(ISBLANK('Annex 2 EHV charges'!$A$11:$A$136),1, COUNTIF(A$4:$A230, 'Annex 2 EHV charges'!$A$11:$A$136)), 0)),"")</f>
        <v/>
      </c>
      <c r="B231" s="103" t="str">
        <f>IF($A231="","",VLOOKUP($A231,'Annex 2 EHV charges'!$A:$O,2,0))</f>
        <v/>
      </c>
      <c r="C231" s="104" t="str">
        <f>IF($A231="","",VLOOKUP($A231,'Annex 2 EHV charges'!$A:$O,3,0))</f>
        <v/>
      </c>
      <c r="D231" s="103" t="str">
        <f>IF($A231="","",VLOOKUP($A231,'Annex 2 EHV charges'!$A:$O,7,0))</f>
        <v/>
      </c>
      <c r="E231" s="108" t="str">
        <f>IFERROR(IF(VLOOKUP($A231,'Annex 2 EHV charges'!$A:$P,9,FALSE)=0,"",VLOOKUP($A231,'Annex 2 EHV charges'!$A:$P,9,FALSE)),"")</f>
        <v/>
      </c>
      <c r="F231" s="109" t="str">
        <f>IFERROR(IF(VLOOKUP($A231,'Annex 2 EHV charges'!$A:$P,10,FALSE)=0,"",VLOOKUP($A231,'Annex 2 EHV charges'!$A:$P,10,FALSE)),"")</f>
        <v/>
      </c>
      <c r="G231" s="110" t="str">
        <f>IFERROR(IF(VLOOKUP($A231,'Annex 2 EHV charges'!$A:$P,11,FALSE)=0,"",VLOOKUP($A231,'Annex 2 EHV charges'!$A:$P,11,FALSE)),"")</f>
        <v/>
      </c>
      <c r="H231" s="110" t="str">
        <f>IFERROR(IF(VLOOKUP($A231,'Annex 2 EHV charges'!$A:$P,12,FALSE)=0,"",VLOOKUP($A231,'Annex 2 EHV charges'!$A:$P,12,FALSE)),"")</f>
        <v/>
      </c>
    </row>
    <row r="232" spans="1:8" x14ac:dyDescent="0.2">
      <c r="A232" s="103" t="str">
        <f t="array" ref="A232">IFERROR(INDEX('Annex 2 EHV charges'!$A$11:$A$136, MATCH(0, IF(ISBLANK('Annex 2 EHV charges'!$A$11:$A$136),1, COUNTIF(A$4:$A231, 'Annex 2 EHV charges'!$A$11:$A$136)), 0)),"")</f>
        <v/>
      </c>
      <c r="B232" s="103" t="str">
        <f>IF($A232="","",VLOOKUP($A232,'Annex 2 EHV charges'!$A:$O,2,0))</f>
        <v/>
      </c>
      <c r="C232" s="104" t="str">
        <f>IF($A232="","",VLOOKUP($A232,'Annex 2 EHV charges'!$A:$O,3,0))</f>
        <v/>
      </c>
      <c r="D232" s="103" t="str">
        <f>IF($A232="","",VLOOKUP($A232,'Annex 2 EHV charges'!$A:$O,7,0))</f>
        <v/>
      </c>
      <c r="E232" s="108" t="str">
        <f>IFERROR(IF(VLOOKUP($A232,'Annex 2 EHV charges'!$A:$P,9,FALSE)=0,"",VLOOKUP($A232,'Annex 2 EHV charges'!$A:$P,9,FALSE)),"")</f>
        <v/>
      </c>
      <c r="F232" s="109" t="str">
        <f>IFERROR(IF(VLOOKUP($A232,'Annex 2 EHV charges'!$A:$P,10,FALSE)=0,"",VLOOKUP($A232,'Annex 2 EHV charges'!$A:$P,10,FALSE)),"")</f>
        <v/>
      </c>
      <c r="G232" s="110" t="str">
        <f>IFERROR(IF(VLOOKUP($A232,'Annex 2 EHV charges'!$A:$P,11,FALSE)=0,"",VLOOKUP($A232,'Annex 2 EHV charges'!$A:$P,11,FALSE)),"")</f>
        <v/>
      </c>
      <c r="H232" s="110" t="str">
        <f>IFERROR(IF(VLOOKUP($A232,'Annex 2 EHV charges'!$A:$P,12,FALSE)=0,"",VLOOKUP($A232,'Annex 2 EHV charges'!$A:$P,12,FALSE)),"")</f>
        <v/>
      </c>
    </row>
    <row r="233" spans="1:8" x14ac:dyDescent="0.2">
      <c r="A233" s="103" t="str">
        <f t="array" ref="A233">IFERROR(INDEX('Annex 2 EHV charges'!$A$11:$A$136, MATCH(0, IF(ISBLANK('Annex 2 EHV charges'!$A$11:$A$136),1, COUNTIF(A$4:$A232, 'Annex 2 EHV charges'!$A$11:$A$136)), 0)),"")</f>
        <v/>
      </c>
      <c r="B233" s="103" t="str">
        <f>IF($A233="","",VLOOKUP($A233,'Annex 2 EHV charges'!$A:$O,2,0))</f>
        <v/>
      </c>
      <c r="C233" s="104" t="str">
        <f>IF($A233="","",VLOOKUP($A233,'Annex 2 EHV charges'!$A:$O,3,0))</f>
        <v/>
      </c>
      <c r="D233" s="103" t="str">
        <f>IF($A233="","",VLOOKUP($A233,'Annex 2 EHV charges'!$A:$O,7,0))</f>
        <v/>
      </c>
      <c r="E233" s="108" t="str">
        <f>IFERROR(IF(VLOOKUP($A233,'Annex 2 EHV charges'!$A:$P,9,FALSE)=0,"",VLOOKUP($A233,'Annex 2 EHV charges'!$A:$P,9,FALSE)),"")</f>
        <v/>
      </c>
      <c r="F233" s="109" t="str">
        <f>IFERROR(IF(VLOOKUP($A233,'Annex 2 EHV charges'!$A:$P,10,FALSE)=0,"",VLOOKUP($A233,'Annex 2 EHV charges'!$A:$P,10,FALSE)),"")</f>
        <v/>
      </c>
      <c r="G233" s="110" t="str">
        <f>IFERROR(IF(VLOOKUP($A233,'Annex 2 EHV charges'!$A:$P,11,FALSE)=0,"",VLOOKUP($A233,'Annex 2 EHV charges'!$A:$P,11,FALSE)),"")</f>
        <v/>
      </c>
      <c r="H233" s="110" t="str">
        <f>IFERROR(IF(VLOOKUP($A233,'Annex 2 EHV charges'!$A:$P,12,FALSE)=0,"",VLOOKUP($A233,'Annex 2 EHV charges'!$A:$P,12,FALSE)),"")</f>
        <v/>
      </c>
    </row>
    <row r="234" spans="1:8" x14ac:dyDescent="0.2">
      <c r="A234" s="103" t="str">
        <f t="array" ref="A234">IFERROR(INDEX('Annex 2 EHV charges'!$A$11:$A$136, MATCH(0, IF(ISBLANK('Annex 2 EHV charges'!$A$11:$A$136),1, COUNTIF(A$4:$A233, 'Annex 2 EHV charges'!$A$11:$A$136)), 0)),"")</f>
        <v/>
      </c>
      <c r="B234" s="103" t="str">
        <f>IF($A234="","",VLOOKUP($A234,'Annex 2 EHV charges'!$A:$O,2,0))</f>
        <v/>
      </c>
      <c r="C234" s="104" t="str">
        <f>IF($A234="","",VLOOKUP($A234,'Annex 2 EHV charges'!$A:$O,3,0))</f>
        <v/>
      </c>
      <c r="D234" s="103" t="str">
        <f>IF($A234="","",VLOOKUP($A234,'Annex 2 EHV charges'!$A:$O,7,0))</f>
        <v/>
      </c>
      <c r="E234" s="108" t="str">
        <f>IFERROR(IF(VLOOKUP($A234,'Annex 2 EHV charges'!$A:$P,9,FALSE)=0,"",VLOOKUP($A234,'Annex 2 EHV charges'!$A:$P,9,FALSE)),"")</f>
        <v/>
      </c>
      <c r="F234" s="109" t="str">
        <f>IFERROR(IF(VLOOKUP($A234,'Annex 2 EHV charges'!$A:$P,10,FALSE)=0,"",VLOOKUP($A234,'Annex 2 EHV charges'!$A:$P,10,FALSE)),"")</f>
        <v/>
      </c>
      <c r="G234" s="110" t="str">
        <f>IFERROR(IF(VLOOKUP($A234,'Annex 2 EHV charges'!$A:$P,11,FALSE)=0,"",VLOOKUP($A234,'Annex 2 EHV charges'!$A:$P,11,FALSE)),"")</f>
        <v/>
      </c>
      <c r="H234" s="110" t="str">
        <f>IFERROR(IF(VLOOKUP($A234,'Annex 2 EHV charges'!$A:$P,12,FALSE)=0,"",VLOOKUP($A234,'Annex 2 EHV charges'!$A:$P,12,FALSE)),"")</f>
        <v/>
      </c>
    </row>
    <row r="235" spans="1:8" x14ac:dyDescent="0.2">
      <c r="A235" s="103" t="str">
        <f t="array" ref="A235">IFERROR(INDEX('Annex 2 EHV charges'!$A$11:$A$136, MATCH(0, IF(ISBLANK('Annex 2 EHV charges'!$A$11:$A$136),1, COUNTIF(A$4:$A234, 'Annex 2 EHV charges'!$A$11:$A$136)), 0)),"")</f>
        <v/>
      </c>
      <c r="B235" s="103" t="str">
        <f>IF($A235="","",VLOOKUP($A235,'Annex 2 EHV charges'!$A:$O,2,0))</f>
        <v/>
      </c>
      <c r="C235" s="104" t="str">
        <f>IF($A235="","",VLOOKUP($A235,'Annex 2 EHV charges'!$A:$O,3,0))</f>
        <v/>
      </c>
      <c r="D235" s="103" t="str">
        <f>IF($A235="","",VLOOKUP($A235,'Annex 2 EHV charges'!$A:$O,7,0))</f>
        <v/>
      </c>
      <c r="E235" s="108" t="str">
        <f>IFERROR(IF(VLOOKUP($A235,'Annex 2 EHV charges'!$A:$P,9,FALSE)=0,"",VLOOKUP($A235,'Annex 2 EHV charges'!$A:$P,9,FALSE)),"")</f>
        <v/>
      </c>
      <c r="F235" s="109" t="str">
        <f>IFERROR(IF(VLOOKUP($A235,'Annex 2 EHV charges'!$A:$P,10,FALSE)=0,"",VLOOKUP($A235,'Annex 2 EHV charges'!$A:$P,10,FALSE)),"")</f>
        <v/>
      </c>
      <c r="G235" s="110" t="str">
        <f>IFERROR(IF(VLOOKUP($A235,'Annex 2 EHV charges'!$A:$P,11,FALSE)=0,"",VLOOKUP($A235,'Annex 2 EHV charges'!$A:$P,11,FALSE)),"")</f>
        <v/>
      </c>
      <c r="H235" s="110" t="str">
        <f>IFERROR(IF(VLOOKUP($A235,'Annex 2 EHV charges'!$A:$P,12,FALSE)=0,"",VLOOKUP($A235,'Annex 2 EHV charges'!$A:$P,12,FALSE)),"")</f>
        <v/>
      </c>
    </row>
    <row r="236" spans="1:8" x14ac:dyDescent="0.2">
      <c r="A236" s="103" t="str">
        <f t="array" ref="A236">IFERROR(INDEX('Annex 2 EHV charges'!$A$11:$A$136, MATCH(0, IF(ISBLANK('Annex 2 EHV charges'!$A$11:$A$136),1, COUNTIF(A$4:$A235, 'Annex 2 EHV charges'!$A$11:$A$136)), 0)),"")</f>
        <v/>
      </c>
      <c r="B236" s="103" t="str">
        <f>IF($A236="","",VLOOKUP($A236,'Annex 2 EHV charges'!$A:$O,2,0))</f>
        <v/>
      </c>
      <c r="C236" s="104" t="str">
        <f>IF($A236="","",VLOOKUP($A236,'Annex 2 EHV charges'!$A:$O,3,0))</f>
        <v/>
      </c>
      <c r="D236" s="103" t="str">
        <f>IF($A236="","",VLOOKUP($A236,'Annex 2 EHV charges'!$A:$O,7,0))</f>
        <v/>
      </c>
      <c r="E236" s="108" t="str">
        <f>IFERROR(IF(VLOOKUP($A236,'Annex 2 EHV charges'!$A:$P,9,FALSE)=0,"",VLOOKUP($A236,'Annex 2 EHV charges'!$A:$P,9,FALSE)),"")</f>
        <v/>
      </c>
      <c r="F236" s="109" t="str">
        <f>IFERROR(IF(VLOOKUP($A236,'Annex 2 EHV charges'!$A:$P,10,FALSE)=0,"",VLOOKUP($A236,'Annex 2 EHV charges'!$A:$P,10,FALSE)),"")</f>
        <v/>
      </c>
      <c r="G236" s="110" t="str">
        <f>IFERROR(IF(VLOOKUP($A236,'Annex 2 EHV charges'!$A:$P,11,FALSE)=0,"",VLOOKUP($A236,'Annex 2 EHV charges'!$A:$P,11,FALSE)),"")</f>
        <v/>
      </c>
      <c r="H236" s="110" t="str">
        <f>IFERROR(IF(VLOOKUP($A236,'Annex 2 EHV charges'!$A:$P,12,FALSE)=0,"",VLOOKUP($A236,'Annex 2 EHV charges'!$A:$P,12,FALSE)),"")</f>
        <v/>
      </c>
    </row>
    <row r="237" spans="1:8" x14ac:dyDescent="0.2">
      <c r="A237" s="103" t="str">
        <f t="array" ref="A237">IFERROR(INDEX('Annex 2 EHV charges'!$A$11:$A$136, MATCH(0, IF(ISBLANK('Annex 2 EHV charges'!$A$11:$A$136),1, COUNTIF(A$4:$A236, 'Annex 2 EHV charges'!$A$11:$A$136)), 0)),"")</f>
        <v/>
      </c>
      <c r="B237" s="103" t="str">
        <f>IF($A237="","",VLOOKUP($A237,'Annex 2 EHV charges'!$A:$O,2,0))</f>
        <v/>
      </c>
      <c r="C237" s="104" t="str">
        <f>IF($A237="","",VLOOKUP($A237,'Annex 2 EHV charges'!$A:$O,3,0))</f>
        <v/>
      </c>
      <c r="D237" s="103" t="str">
        <f>IF($A237="","",VLOOKUP($A237,'Annex 2 EHV charges'!$A:$O,7,0))</f>
        <v/>
      </c>
      <c r="E237" s="108" t="str">
        <f>IFERROR(IF(VLOOKUP($A237,'Annex 2 EHV charges'!$A:$P,9,FALSE)=0,"",VLOOKUP($A237,'Annex 2 EHV charges'!$A:$P,9,FALSE)),"")</f>
        <v/>
      </c>
      <c r="F237" s="109" t="str">
        <f>IFERROR(IF(VLOOKUP($A237,'Annex 2 EHV charges'!$A:$P,10,FALSE)=0,"",VLOOKUP($A237,'Annex 2 EHV charges'!$A:$P,10,FALSE)),"")</f>
        <v/>
      </c>
      <c r="G237" s="110" t="str">
        <f>IFERROR(IF(VLOOKUP($A237,'Annex 2 EHV charges'!$A:$P,11,FALSE)=0,"",VLOOKUP($A237,'Annex 2 EHV charges'!$A:$P,11,FALSE)),"")</f>
        <v/>
      </c>
      <c r="H237" s="110" t="str">
        <f>IFERROR(IF(VLOOKUP($A237,'Annex 2 EHV charges'!$A:$P,12,FALSE)=0,"",VLOOKUP($A237,'Annex 2 EHV charges'!$A:$P,12,FALSE)),"")</f>
        <v/>
      </c>
    </row>
    <row r="238" spans="1:8" x14ac:dyDescent="0.2">
      <c r="A238" s="103" t="str">
        <f t="array" ref="A238">IFERROR(INDEX('Annex 2 EHV charges'!$A$11:$A$136, MATCH(0, IF(ISBLANK('Annex 2 EHV charges'!$A$11:$A$136),1, COUNTIF(A$4:$A237, 'Annex 2 EHV charges'!$A$11:$A$136)), 0)),"")</f>
        <v/>
      </c>
      <c r="B238" s="103" t="str">
        <f>IF($A238="","",VLOOKUP($A238,'Annex 2 EHV charges'!$A:$O,2,0))</f>
        <v/>
      </c>
      <c r="C238" s="104" t="str">
        <f>IF($A238="","",VLOOKUP($A238,'Annex 2 EHV charges'!$A:$O,3,0))</f>
        <v/>
      </c>
      <c r="D238" s="103" t="str">
        <f>IF($A238="","",VLOOKUP($A238,'Annex 2 EHV charges'!$A:$O,7,0))</f>
        <v/>
      </c>
      <c r="E238" s="108" t="str">
        <f>IFERROR(IF(VLOOKUP($A238,'Annex 2 EHV charges'!$A:$P,9,FALSE)=0,"",VLOOKUP($A238,'Annex 2 EHV charges'!$A:$P,9,FALSE)),"")</f>
        <v/>
      </c>
      <c r="F238" s="109" t="str">
        <f>IFERROR(IF(VLOOKUP($A238,'Annex 2 EHV charges'!$A:$P,10,FALSE)=0,"",VLOOKUP($A238,'Annex 2 EHV charges'!$A:$P,10,FALSE)),"")</f>
        <v/>
      </c>
      <c r="G238" s="110" t="str">
        <f>IFERROR(IF(VLOOKUP($A238,'Annex 2 EHV charges'!$A:$P,11,FALSE)=0,"",VLOOKUP($A238,'Annex 2 EHV charges'!$A:$P,11,FALSE)),"")</f>
        <v/>
      </c>
      <c r="H238" s="110" t="str">
        <f>IFERROR(IF(VLOOKUP($A238,'Annex 2 EHV charges'!$A:$P,12,FALSE)=0,"",VLOOKUP($A238,'Annex 2 EHV charges'!$A:$P,12,FALSE)),"")</f>
        <v/>
      </c>
    </row>
    <row r="239" spans="1:8" x14ac:dyDescent="0.2">
      <c r="A239" s="103" t="str">
        <f t="array" ref="A239">IFERROR(INDEX('Annex 2 EHV charges'!$A$11:$A$136, MATCH(0, IF(ISBLANK('Annex 2 EHV charges'!$A$11:$A$136),1, COUNTIF(A$4:$A238, 'Annex 2 EHV charges'!$A$11:$A$136)), 0)),"")</f>
        <v/>
      </c>
      <c r="B239" s="103" t="str">
        <f>IF($A239="","",VLOOKUP($A239,'Annex 2 EHV charges'!$A:$O,2,0))</f>
        <v/>
      </c>
      <c r="C239" s="104" t="str">
        <f>IF($A239="","",VLOOKUP($A239,'Annex 2 EHV charges'!$A:$O,3,0))</f>
        <v/>
      </c>
      <c r="D239" s="103" t="str">
        <f>IF($A239="","",VLOOKUP($A239,'Annex 2 EHV charges'!$A:$O,7,0))</f>
        <v/>
      </c>
      <c r="E239" s="108" t="str">
        <f>IFERROR(IF(VLOOKUP($A239,'Annex 2 EHV charges'!$A:$P,9,FALSE)=0,"",VLOOKUP($A239,'Annex 2 EHV charges'!$A:$P,9,FALSE)),"")</f>
        <v/>
      </c>
      <c r="F239" s="109" t="str">
        <f>IFERROR(IF(VLOOKUP($A239,'Annex 2 EHV charges'!$A:$P,10,FALSE)=0,"",VLOOKUP($A239,'Annex 2 EHV charges'!$A:$P,10,FALSE)),"")</f>
        <v/>
      </c>
      <c r="G239" s="110" t="str">
        <f>IFERROR(IF(VLOOKUP($A239,'Annex 2 EHV charges'!$A:$P,11,FALSE)=0,"",VLOOKUP($A239,'Annex 2 EHV charges'!$A:$P,11,FALSE)),"")</f>
        <v/>
      </c>
      <c r="H239" s="110" t="str">
        <f>IFERROR(IF(VLOOKUP($A239,'Annex 2 EHV charges'!$A:$P,12,FALSE)=0,"",VLOOKUP($A239,'Annex 2 EHV charges'!$A:$P,12,FALSE)),"")</f>
        <v/>
      </c>
    </row>
    <row r="240" spans="1:8" x14ac:dyDescent="0.2">
      <c r="A240" s="103" t="str">
        <f t="array" ref="A240">IFERROR(INDEX('Annex 2 EHV charges'!$A$11:$A$136, MATCH(0, IF(ISBLANK('Annex 2 EHV charges'!$A$11:$A$136),1, COUNTIF(A$4:$A239, 'Annex 2 EHV charges'!$A$11:$A$136)), 0)),"")</f>
        <v/>
      </c>
      <c r="B240" s="103" t="str">
        <f>IF($A240="","",VLOOKUP($A240,'Annex 2 EHV charges'!$A:$O,2,0))</f>
        <v/>
      </c>
      <c r="C240" s="104" t="str">
        <f>IF($A240="","",VLOOKUP($A240,'Annex 2 EHV charges'!$A:$O,3,0))</f>
        <v/>
      </c>
      <c r="D240" s="103" t="str">
        <f>IF($A240="","",VLOOKUP($A240,'Annex 2 EHV charges'!$A:$O,7,0))</f>
        <v/>
      </c>
      <c r="E240" s="108" t="str">
        <f>IFERROR(IF(VLOOKUP($A240,'Annex 2 EHV charges'!$A:$P,9,FALSE)=0,"",VLOOKUP($A240,'Annex 2 EHV charges'!$A:$P,9,FALSE)),"")</f>
        <v/>
      </c>
      <c r="F240" s="109" t="str">
        <f>IFERROR(IF(VLOOKUP($A240,'Annex 2 EHV charges'!$A:$P,10,FALSE)=0,"",VLOOKUP($A240,'Annex 2 EHV charges'!$A:$P,10,FALSE)),"")</f>
        <v/>
      </c>
      <c r="G240" s="110" t="str">
        <f>IFERROR(IF(VLOOKUP($A240,'Annex 2 EHV charges'!$A:$P,11,FALSE)=0,"",VLOOKUP($A240,'Annex 2 EHV charges'!$A:$P,11,FALSE)),"")</f>
        <v/>
      </c>
      <c r="H240" s="110" t="str">
        <f>IFERROR(IF(VLOOKUP($A240,'Annex 2 EHV charges'!$A:$P,12,FALSE)=0,"",VLOOKUP($A240,'Annex 2 EHV charges'!$A:$P,12,FALSE)),"")</f>
        <v/>
      </c>
    </row>
    <row r="241" spans="1:8" x14ac:dyDescent="0.2">
      <c r="A241" s="103" t="str">
        <f t="array" ref="A241">IFERROR(INDEX('Annex 2 EHV charges'!$A$11:$A$136, MATCH(0, IF(ISBLANK('Annex 2 EHV charges'!$A$11:$A$136),1, COUNTIF(A$4:$A240, 'Annex 2 EHV charges'!$A$11:$A$136)), 0)),"")</f>
        <v/>
      </c>
      <c r="B241" s="103" t="str">
        <f>IF($A241="","",VLOOKUP($A241,'Annex 2 EHV charges'!$A:$O,2,0))</f>
        <v/>
      </c>
      <c r="C241" s="104" t="str">
        <f>IF($A241="","",VLOOKUP($A241,'Annex 2 EHV charges'!$A:$O,3,0))</f>
        <v/>
      </c>
      <c r="D241" s="103" t="str">
        <f>IF($A241="","",VLOOKUP($A241,'Annex 2 EHV charges'!$A:$O,7,0))</f>
        <v/>
      </c>
      <c r="E241" s="108" t="str">
        <f>IFERROR(IF(VLOOKUP($A241,'Annex 2 EHV charges'!$A:$P,9,FALSE)=0,"",VLOOKUP($A241,'Annex 2 EHV charges'!$A:$P,9,FALSE)),"")</f>
        <v/>
      </c>
      <c r="F241" s="109" t="str">
        <f>IFERROR(IF(VLOOKUP($A241,'Annex 2 EHV charges'!$A:$P,10,FALSE)=0,"",VLOOKUP($A241,'Annex 2 EHV charges'!$A:$P,10,FALSE)),"")</f>
        <v/>
      </c>
      <c r="G241" s="110" t="str">
        <f>IFERROR(IF(VLOOKUP($A241,'Annex 2 EHV charges'!$A:$P,11,FALSE)=0,"",VLOOKUP($A241,'Annex 2 EHV charges'!$A:$P,11,FALSE)),"")</f>
        <v/>
      </c>
      <c r="H241" s="110" t="str">
        <f>IFERROR(IF(VLOOKUP($A241,'Annex 2 EHV charges'!$A:$P,12,FALSE)=0,"",VLOOKUP($A241,'Annex 2 EHV charges'!$A:$P,12,FALSE)),"")</f>
        <v/>
      </c>
    </row>
    <row r="242" spans="1:8" x14ac:dyDescent="0.2">
      <c r="A242" s="103" t="str">
        <f t="array" ref="A242">IFERROR(INDEX('Annex 2 EHV charges'!$A$11:$A$136, MATCH(0, IF(ISBLANK('Annex 2 EHV charges'!$A$11:$A$136),1, COUNTIF(A$4:$A241, 'Annex 2 EHV charges'!$A$11:$A$136)), 0)),"")</f>
        <v/>
      </c>
      <c r="B242" s="103" t="str">
        <f>IF($A242="","",VLOOKUP($A242,'Annex 2 EHV charges'!$A:$O,2,0))</f>
        <v/>
      </c>
      <c r="C242" s="104" t="str">
        <f>IF($A242="","",VLOOKUP($A242,'Annex 2 EHV charges'!$A:$O,3,0))</f>
        <v/>
      </c>
      <c r="D242" s="103" t="str">
        <f>IF($A242="","",VLOOKUP($A242,'Annex 2 EHV charges'!$A:$O,7,0))</f>
        <v/>
      </c>
      <c r="E242" s="108" t="str">
        <f>IFERROR(IF(VLOOKUP($A242,'Annex 2 EHV charges'!$A:$P,9,FALSE)=0,"",VLOOKUP($A242,'Annex 2 EHV charges'!$A:$P,9,FALSE)),"")</f>
        <v/>
      </c>
      <c r="F242" s="109" t="str">
        <f>IFERROR(IF(VLOOKUP($A242,'Annex 2 EHV charges'!$A:$P,10,FALSE)=0,"",VLOOKUP($A242,'Annex 2 EHV charges'!$A:$P,10,FALSE)),"")</f>
        <v/>
      </c>
      <c r="G242" s="110" t="str">
        <f>IFERROR(IF(VLOOKUP($A242,'Annex 2 EHV charges'!$A:$P,11,FALSE)=0,"",VLOOKUP($A242,'Annex 2 EHV charges'!$A:$P,11,FALSE)),"")</f>
        <v/>
      </c>
      <c r="H242" s="110" t="str">
        <f>IFERROR(IF(VLOOKUP($A242,'Annex 2 EHV charges'!$A:$P,12,FALSE)=0,"",VLOOKUP($A242,'Annex 2 EHV charges'!$A:$P,12,FALSE)),"")</f>
        <v/>
      </c>
    </row>
    <row r="243" spans="1:8" x14ac:dyDescent="0.2">
      <c r="A243" s="103" t="str">
        <f t="array" ref="A243">IFERROR(INDEX('Annex 2 EHV charges'!$A$11:$A$136, MATCH(0, IF(ISBLANK('Annex 2 EHV charges'!$A$11:$A$136),1, COUNTIF(A$4:$A242, 'Annex 2 EHV charges'!$A$11:$A$136)), 0)),"")</f>
        <v/>
      </c>
      <c r="B243" s="103" t="str">
        <f>IF($A243="","",VLOOKUP($A243,'Annex 2 EHV charges'!$A:$O,2,0))</f>
        <v/>
      </c>
      <c r="C243" s="104" t="str">
        <f>IF($A243="","",VLOOKUP($A243,'Annex 2 EHV charges'!$A:$O,3,0))</f>
        <v/>
      </c>
      <c r="D243" s="103" t="str">
        <f>IF($A243="","",VLOOKUP($A243,'Annex 2 EHV charges'!$A:$O,7,0))</f>
        <v/>
      </c>
      <c r="E243" s="108" t="str">
        <f>IFERROR(IF(VLOOKUP($A243,'Annex 2 EHV charges'!$A:$P,9,FALSE)=0,"",VLOOKUP($A243,'Annex 2 EHV charges'!$A:$P,9,FALSE)),"")</f>
        <v/>
      </c>
      <c r="F243" s="109" t="str">
        <f>IFERROR(IF(VLOOKUP($A243,'Annex 2 EHV charges'!$A:$P,10,FALSE)=0,"",VLOOKUP($A243,'Annex 2 EHV charges'!$A:$P,10,FALSE)),"")</f>
        <v/>
      </c>
      <c r="G243" s="110" t="str">
        <f>IFERROR(IF(VLOOKUP($A243,'Annex 2 EHV charges'!$A:$P,11,FALSE)=0,"",VLOOKUP($A243,'Annex 2 EHV charges'!$A:$P,11,FALSE)),"")</f>
        <v/>
      </c>
      <c r="H243" s="110" t="str">
        <f>IFERROR(IF(VLOOKUP($A243,'Annex 2 EHV charges'!$A:$P,12,FALSE)=0,"",VLOOKUP($A243,'Annex 2 EHV charges'!$A:$P,12,FALSE)),"")</f>
        <v/>
      </c>
    </row>
    <row r="244" spans="1:8" x14ac:dyDescent="0.2">
      <c r="A244" s="103" t="str">
        <f t="array" ref="A244">IFERROR(INDEX('Annex 2 EHV charges'!$A$11:$A$136, MATCH(0, IF(ISBLANK('Annex 2 EHV charges'!$A$11:$A$136),1, COUNTIF(A$4:$A243, 'Annex 2 EHV charges'!$A$11:$A$136)), 0)),"")</f>
        <v/>
      </c>
      <c r="B244" s="103" t="str">
        <f>IF($A244="","",VLOOKUP($A244,'Annex 2 EHV charges'!$A:$O,2,0))</f>
        <v/>
      </c>
      <c r="C244" s="104" t="str">
        <f>IF($A244="","",VLOOKUP($A244,'Annex 2 EHV charges'!$A:$O,3,0))</f>
        <v/>
      </c>
      <c r="D244" s="103" t="str">
        <f>IF($A244="","",VLOOKUP($A244,'Annex 2 EHV charges'!$A:$O,7,0))</f>
        <v/>
      </c>
      <c r="E244" s="108" t="str">
        <f>IFERROR(IF(VLOOKUP($A244,'Annex 2 EHV charges'!$A:$P,9,FALSE)=0,"",VLOOKUP($A244,'Annex 2 EHV charges'!$A:$P,9,FALSE)),"")</f>
        <v/>
      </c>
      <c r="F244" s="109" t="str">
        <f>IFERROR(IF(VLOOKUP($A244,'Annex 2 EHV charges'!$A:$P,10,FALSE)=0,"",VLOOKUP($A244,'Annex 2 EHV charges'!$A:$P,10,FALSE)),"")</f>
        <v/>
      </c>
      <c r="G244" s="110" t="str">
        <f>IFERROR(IF(VLOOKUP($A244,'Annex 2 EHV charges'!$A:$P,11,FALSE)=0,"",VLOOKUP($A244,'Annex 2 EHV charges'!$A:$P,11,FALSE)),"")</f>
        <v/>
      </c>
      <c r="H244" s="110" t="str">
        <f>IFERROR(IF(VLOOKUP($A244,'Annex 2 EHV charges'!$A:$P,12,FALSE)=0,"",VLOOKUP($A244,'Annex 2 EHV charges'!$A:$P,12,FALSE)),"")</f>
        <v/>
      </c>
    </row>
    <row r="245" spans="1:8" x14ac:dyDescent="0.2">
      <c r="A245" s="103" t="str">
        <f t="array" ref="A245">IFERROR(INDEX('Annex 2 EHV charges'!$A$11:$A$136, MATCH(0, IF(ISBLANK('Annex 2 EHV charges'!$A$11:$A$136),1, COUNTIF(A$4:$A244, 'Annex 2 EHV charges'!$A$11:$A$136)), 0)),"")</f>
        <v/>
      </c>
      <c r="B245" s="103" t="str">
        <f>IF($A245="","",VLOOKUP($A245,'Annex 2 EHV charges'!$A:$O,2,0))</f>
        <v/>
      </c>
      <c r="C245" s="104" t="str">
        <f>IF($A245="","",VLOOKUP($A245,'Annex 2 EHV charges'!$A:$O,3,0))</f>
        <v/>
      </c>
      <c r="D245" s="103" t="str">
        <f>IF($A245="","",VLOOKUP($A245,'Annex 2 EHV charges'!$A:$O,7,0))</f>
        <v/>
      </c>
      <c r="E245" s="108" t="str">
        <f>IFERROR(IF(VLOOKUP($A245,'Annex 2 EHV charges'!$A:$P,9,FALSE)=0,"",VLOOKUP($A245,'Annex 2 EHV charges'!$A:$P,9,FALSE)),"")</f>
        <v/>
      </c>
      <c r="F245" s="109" t="str">
        <f>IFERROR(IF(VLOOKUP($A245,'Annex 2 EHV charges'!$A:$P,10,FALSE)=0,"",VLOOKUP($A245,'Annex 2 EHV charges'!$A:$P,10,FALSE)),"")</f>
        <v/>
      </c>
      <c r="G245" s="110" t="str">
        <f>IFERROR(IF(VLOOKUP($A245,'Annex 2 EHV charges'!$A:$P,11,FALSE)=0,"",VLOOKUP($A245,'Annex 2 EHV charges'!$A:$P,11,FALSE)),"")</f>
        <v/>
      </c>
      <c r="H245" s="110" t="str">
        <f>IFERROR(IF(VLOOKUP($A245,'Annex 2 EHV charges'!$A:$P,12,FALSE)=0,"",VLOOKUP($A245,'Annex 2 EHV charges'!$A:$P,12,FALSE)),"")</f>
        <v/>
      </c>
    </row>
    <row r="246" spans="1:8" x14ac:dyDescent="0.2">
      <c r="A246" s="103" t="str">
        <f t="array" ref="A246">IFERROR(INDEX('Annex 2 EHV charges'!$A$11:$A$136, MATCH(0, IF(ISBLANK('Annex 2 EHV charges'!$A$11:$A$136),1, COUNTIF(A$4:$A245, 'Annex 2 EHV charges'!$A$11:$A$136)), 0)),"")</f>
        <v/>
      </c>
      <c r="B246" s="103" t="str">
        <f>IF($A246="","",VLOOKUP($A246,'Annex 2 EHV charges'!$A:$O,2,0))</f>
        <v/>
      </c>
      <c r="C246" s="104" t="str">
        <f>IF($A246="","",VLOOKUP($A246,'Annex 2 EHV charges'!$A:$O,3,0))</f>
        <v/>
      </c>
      <c r="D246" s="103" t="str">
        <f>IF($A246="","",VLOOKUP($A246,'Annex 2 EHV charges'!$A:$O,7,0))</f>
        <v/>
      </c>
      <c r="E246" s="108" t="str">
        <f>IFERROR(IF(VLOOKUP($A246,'Annex 2 EHV charges'!$A:$P,9,FALSE)=0,"",VLOOKUP($A246,'Annex 2 EHV charges'!$A:$P,9,FALSE)),"")</f>
        <v/>
      </c>
      <c r="F246" s="109" t="str">
        <f>IFERROR(IF(VLOOKUP($A246,'Annex 2 EHV charges'!$A:$P,10,FALSE)=0,"",VLOOKUP($A246,'Annex 2 EHV charges'!$A:$P,10,FALSE)),"")</f>
        <v/>
      </c>
      <c r="G246" s="110" t="str">
        <f>IFERROR(IF(VLOOKUP($A246,'Annex 2 EHV charges'!$A:$P,11,FALSE)=0,"",VLOOKUP($A246,'Annex 2 EHV charges'!$A:$P,11,FALSE)),"")</f>
        <v/>
      </c>
      <c r="H246" s="110" t="str">
        <f>IFERROR(IF(VLOOKUP($A246,'Annex 2 EHV charges'!$A:$P,12,FALSE)=0,"",VLOOKUP($A246,'Annex 2 EHV charges'!$A:$P,12,FALSE)),"")</f>
        <v/>
      </c>
    </row>
    <row r="247" spans="1:8" x14ac:dyDescent="0.2">
      <c r="A247" s="103" t="str">
        <f t="array" ref="A247">IFERROR(INDEX('Annex 2 EHV charges'!$A$11:$A$136, MATCH(0, IF(ISBLANK('Annex 2 EHV charges'!$A$11:$A$136),1, COUNTIF(A$4:$A246, 'Annex 2 EHV charges'!$A$11:$A$136)), 0)),"")</f>
        <v/>
      </c>
      <c r="B247" s="103" t="str">
        <f>IF($A247="","",VLOOKUP($A247,'Annex 2 EHV charges'!$A:$O,2,0))</f>
        <v/>
      </c>
      <c r="C247" s="104" t="str">
        <f>IF($A247="","",VLOOKUP($A247,'Annex 2 EHV charges'!$A:$O,3,0))</f>
        <v/>
      </c>
      <c r="D247" s="103" t="str">
        <f>IF($A247="","",VLOOKUP($A247,'Annex 2 EHV charges'!$A:$O,7,0))</f>
        <v/>
      </c>
      <c r="E247" s="108" t="str">
        <f>IFERROR(IF(VLOOKUP($A247,'Annex 2 EHV charges'!$A:$P,9,FALSE)=0,"",VLOOKUP($A247,'Annex 2 EHV charges'!$A:$P,9,FALSE)),"")</f>
        <v/>
      </c>
      <c r="F247" s="109" t="str">
        <f>IFERROR(IF(VLOOKUP($A247,'Annex 2 EHV charges'!$A:$P,10,FALSE)=0,"",VLOOKUP($A247,'Annex 2 EHV charges'!$A:$P,10,FALSE)),"")</f>
        <v/>
      </c>
      <c r="G247" s="110" t="str">
        <f>IFERROR(IF(VLOOKUP($A247,'Annex 2 EHV charges'!$A:$P,11,FALSE)=0,"",VLOOKUP($A247,'Annex 2 EHV charges'!$A:$P,11,FALSE)),"")</f>
        <v/>
      </c>
      <c r="H247" s="110" t="str">
        <f>IFERROR(IF(VLOOKUP($A247,'Annex 2 EHV charges'!$A:$P,12,FALSE)=0,"",VLOOKUP($A247,'Annex 2 EHV charges'!$A:$P,12,FALSE)),"")</f>
        <v/>
      </c>
    </row>
    <row r="248" spans="1:8" x14ac:dyDescent="0.2">
      <c r="A248" s="103" t="str">
        <f t="array" ref="A248">IFERROR(INDEX('Annex 2 EHV charges'!$A$11:$A$136, MATCH(0, IF(ISBLANK('Annex 2 EHV charges'!$A$11:$A$136),1, COUNTIF(A$4:$A247, 'Annex 2 EHV charges'!$A$11:$A$136)), 0)),"")</f>
        <v/>
      </c>
      <c r="B248" s="103" t="str">
        <f>IF($A248="","",VLOOKUP($A248,'Annex 2 EHV charges'!$A:$O,2,0))</f>
        <v/>
      </c>
      <c r="C248" s="104" t="str">
        <f>IF($A248="","",VLOOKUP($A248,'Annex 2 EHV charges'!$A:$O,3,0))</f>
        <v/>
      </c>
      <c r="D248" s="103" t="str">
        <f>IF($A248="","",VLOOKUP($A248,'Annex 2 EHV charges'!$A:$O,7,0))</f>
        <v/>
      </c>
      <c r="E248" s="108" t="str">
        <f>IFERROR(IF(VLOOKUP($A248,'Annex 2 EHV charges'!$A:$P,9,FALSE)=0,"",VLOOKUP($A248,'Annex 2 EHV charges'!$A:$P,9,FALSE)),"")</f>
        <v/>
      </c>
      <c r="F248" s="109" t="str">
        <f>IFERROR(IF(VLOOKUP($A248,'Annex 2 EHV charges'!$A:$P,10,FALSE)=0,"",VLOOKUP($A248,'Annex 2 EHV charges'!$A:$P,10,FALSE)),"")</f>
        <v/>
      </c>
      <c r="G248" s="110" t="str">
        <f>IFERROR(IF(VLOOKUP($A248,'Annex 2 EHV charges'!$A:$P,11,FALSE)=0,"",VLOOKUP($A248,'Annex 2 EHV charges'!$A:$P,11,FALSE)),"")</f>
        <v/>
      </c>
      <c r="H248" s="110" t="str">
        <f>IFERROR(IF(VLOOKUP($A248,'Annex 2 EHV charges'!$A:$P,12,FALSE)=0,"",VLOOKUP($A248,'Annex 2 EHV charges'!$A:$P,12,FALSE)),"")</f>
        <v/>
      </c>
    </row>
    <row r="249" spans="1:8" x14ac:dyDescent="0.2">
      <c r="A249" s="103" t="str">
        <f t="array" ref="A249">IFERROR(INDEX('Annex 2 EHV charges'!$A$11:$A$136, MATCH(0, IF(ISBLANK('Annex 2 EHV charges'!$A$11:$A$136),1, COUNTIF(A$4:$A248, 'Annex 2 EHV charges'!$A$11:$A$136)), 0)),"")</f>
        <v/>
      </c>
      <c r="B249" s="103" t="str">
        <f>IF($A249="","",VLOOKUP($A249,'Annex 2 EHV charges'!$A:$O,2,0))</f>
        <v/>
      </c>
      <c r="C249" s="104" t="str">
        <f>IF($A249="","",VLOOKUP($A249,'Annex 2 EHV charges'!$A:$O,3,0))</f>
        <v/>
      </c>
      <c r="D249" s="103" t="str">
        <f>IF($A249="","",VLOOKUP($A249,'Annex 2 EHV charges'!$A:$O,7,0))</f>
        <v/>
      </c>
      <c r="E249" s="108" t="str">
        <f>IFERROR(IF(VLOOKUP($A249,'Annex 2 EHV charges'!$A:$P,9,FALSE)=0,"",VLOOKUP($A249,'Annex 2 EHV charges'!$A:$P,9,FALSE)),"")</f>
        <v/>
      </c>
      <c r="F249" s="109" t="str">
        <f>IFERROR(IF(VLOOKUP($A249,'Annex 2 EHV charges'!$A:$P,10,FALSE)=0,"",VLOOKUP($A249,'Annex 2 EHV charges'!$A:$P,10,FALSE)),"")</f>
        <v/>
      </c>
      <c r="G249" s="110" t="str">
        <f>IFERROR(IF(VLOOKUP($A249,'Annex 2 EHV charges'!$A:$P,11,FALSE)=0,"",VLOOKUP($A249,'Annex 2 EHV charges'!$A:$P,11,FALSE)),"")</f>
        <v/>
      </c>
      <c r="H249" s="110" t="str">
        <f>IFERROR(IF(VLOOKUP($A249,'Annex 2 EHV charges'!$A:$P,12,FALSE)=0,"",VLOOKUP($A249,'Annex 2 EHV charges'!$A:$P,12,FALSE)),"")</f>
        <v/>
      </c>
    </row>
    <row r="250" spans="1:8" x14ac:dyDescent="0.2">
      <c r="A250" s="103" t="str">
        <f t="array" ref="A250">IFERROR(INDEX('Annex 2 EHV charges'!$A$11:$A$136, MATCH(0, IF(ISBLANK('Annex 2 EHV charges'!$A$11:$A$136),1, COUNTIF(A$4:$A249, 'Annex 2 EHV charges'!$A$11:$A$136)), 0)),"")</f>
        <v/>
      </c>
      <c r="B250" s="103" t="str">
        <f>IF($A250="","",VLOOKUP($A250,'Annex 2 EHV charges'!$A:$O,2,0))</f>
        <v/>
      </c>
      <c r="C250" s="104" t="str">
        <f>IF($A250="","",VLOOKUP($A250,'Annex 2 EHV charges'!$A:$O,3,0))</f>
        <v/>
      </c>
      <c r="D250" s="103" t="str">
        <f>IF($A250="","",VLOOKUP($A250,'Annex 2 EHV charges'!$A:$O,7,0))</f>
        <v/>
      </c>
      <c r="E250" s="108" t="str">
        <f>IFERROR(IF(VLOOKUP($A250,'Annex 2 EHV charges'!$A:$P,9,FALSE)=0,"",VLOOKUP($A250,'Annex 2 EHV charges'!$A:$P,9,FALSE)),"")</f>
        <v/>
      </c>
      <c r="F250" s="109" t="str">
        <f>IFERROR(IF(VLOOKUP($A250,'Annex 2 EHV charges'!$A:$P,10,FALSE)=0,"",VLOOKUP($A250,'Annex 2 EHV charges'!$A:$P,10,FALSE)),"")</f>
        <v/>
      </c>
      <c r="G250" s="110" t="str">
        <f>IFERROR(IF(VLOOKUP($A250,'Annex 2 EHV charges'!$A:$P,11,FALSE)=0,"",VLOOKUP($A250,'Annex 2 EHV charges'!$A:$P,11,FALSE)),"")</f>
        <v/>
      </c>
      <c r="H250" s="110" t="str">
        <f>IFERROR(IF(VLOOKUP($A250,'Annex 2 EHV charges'!$A:$P,12,FALSE)=0,"",VLOOKUP($A250,'Annex 2 EHV charges'!$A:$P,12,FALSE)),"")</f>
        <v/>
      </c>
    </row>
    <row r="251" spans="1:8" x14ac:dyDescent="0.2">
      <c r="A251" s="103" t="str">
        <f t="array" ref="A251">IFERROR(INDEX('Annex 2 EHV charges'!$A$11:$A$136, MATCH(0, IF(ISBLANK('Annex 2 EHV charges'!$A$11:$A$136),1, COUNTIF(A$4:$A250, 'Annex 2 EHV charges'!$A$11:$A$136)), 0)),"")</f>
        <v/>
      </c>
      <c r="B251" s="103" t="str">
        <f>IF($A251="","",VLOOKUP($A251,'Annex 2 EHV charges'!$A:$O,2,0))</f>
        <v/>
      </c>
      <c r="C251" s="104" t="str">
        <f>IF($A251="","",VLOOKUP($A251,'Annex 2 EHV charges'!$A:$O,3,0))</f>
        <v/>
      </c>
      <c r="D251" s="103" t="str">
        <f>IF($A251="","",VLOOKUP($A251,'Annex 2 EHV charges'!$A:$O,7,0))</f>
        <v/>
      </c>
      <c r="E251" s="108" t="str">
        <f>IFERROR(IF(VLOOKUP($A251,'Annex 2 EHV charges'!$A:$P,9,FALSE)=0,"",VLOOKUP($A251,'Annex 2 EHV charges'!$A:$P,9,FALSE)),"")</f>
        <v/>
      </c>
      <c r="F251" s="109" t="str">
        <f>IFERROR(IF(VLOOKUP($A251,'Annex 2 EHV charges'!$A:$P,10,FALSE)=0,"",VLOOKUP($A251,'Annex 2 EHV charges'!$A:$P,10,FALSE)),"")</f>
        <v/>
      </c>
      <c r="G251" s="110" t="str">
        <f>IFERROR(IF(VLOOKUP($A251,'Annex 2 EHV charges'!$A:$P,11,FALSE)=0,"",VLOOKUP($A251,'Annex 2 EHV charges'!$A:$P,11,FALSE)),"")</f>
        <v/>
      </c>
      <c r="H251" s="110" t="str">
        <f>IFERROR(IF(VLOOKUP($A251,'Annex 2 EHV charges'!$A:$P,12,FALSE)=0,"",VLOOKUP($A251,'Annex 2 EHV charges'!$A:$P,12,FALSE)),"")</f>
        <v/>
      </c>
    </row>
    <row r="252" spans="1:8" x14ac:dyDescent="0.2">
      <c r="A252" s="103" t="str">
        <f t="array" ref="A252">IFERROR(INDEX('Annex 2 EHV charges'!$A$11:$A$136, MATCH(0, IF(ISBLANK('Annex 2 EHV charges'!$A$11:$A$136),1, COUNTIF(A$4:$A251, 'Annex 2 EHV charges'!$A$11:$A$136)), 0)),"")</f>
        <v/>
      </c>
      <c r="B252" s="103" t="str">
        <f>IF($A252="","",VLOOKUP($A252,'Annex 2 EHV charges'!$A:$O,2,0))</f>
        <v/>
      </c>
      <c r="C252" s="104" t="str">
        <f>IF($A252="","",VLOOKUP($A252,'Annex 2 EHV charges'!$A:$O,3,0))</f>
        <v/>
      </c>
      <c r="D252" s="103" t="str">
        <f>IF($A252="","",VLOOKUP($A252,'Annex 2 EHV charges'!$A:$O,7,0))</f>
        <v/>
      </c>
      <c r="E252" s="108" t="str">
        <f>IFERROR(IF(VLOOKUP($A252,'Annex 2 EHV charges'!$A:$P,9,FALSE)=0,"",VLOOKUP($A252,'Annex 2 EHV charges'!$A:$P,9,FALSE)),"")</f>
        <v/>
      </c>
      <c r="F252" s="109" t="str">
        <f>IFERROR(IF(VLOOKUP($A252,'Annex 2 EHV charges'!$A:$P,10,FALSE)=0,"",VLOOKUP($A252,'Annex 2 EHV charges'!$A:$P,10,FALSE)),"")</f>
        <v/>
      </c>
      <c r="G252" s="110" t="str">
        <f>IFERROR(IF(VLOOKUP($A252,'Annex 2 EHV charges'!$A:$P,11,FALSE)=0,"",VLOOKUP($A252,'Annex 2 EHV charges'!$A:$P,11,FALSE)),"")</f>
        <v/>
      </c>
      <c r="H252" s="110" t="str">
        <f>IFERROR(IF(VLOOKUP($A252,'Annex 2 EHV charges'!$A:$P,12,FALSE)=0,"",VLOOKUP($A252,'Annex 2 EHV charges'!$A:$P,12,FALSE)),"")</f>
        <v/>
      </c>
    </row>
    <row r="253" spans="1:8" x14ac:dyDescent="0.2">
      <c r="A253" s="103" t="str">
        <f t="array" ref="A253">IFERROR(INDEX('Annex 2 EHV charges'!$A$11:$A$136, MATCH(0, IF(ISBLANK('Annex 2 EHV charges'!$A$11:$A$136),1, COUNTIF(A$4:$A252, 'Annex 2 EHV charges'!$A$11:$A$136)), 0)),"")</f>
        <v/>
      </c>
      <c r="B253" s="103" t="str">
        <f>IF($A253="","",VLOOKUP($A253,'Annex 2 EHV charges'!$A:$O,2,0))</f>
        <v/>
      </c>
      <c r="C253" s="104" t="str">
        <f>IF($A253="","",VLOOKUP($A253,'Annex 2 EHV charges'!$A:$O,3,0))</f>
        <v/>
      </c>
      <c r="D253" s="103" t="str">
        <f>IF($A253="","",VLOOKUP($A253,'Annex 2 EHV charges'!$A:$O,7,0))</f>
        <v/>
      </c>
      <c r="E253" s="108" t="str">
        <f>IFERROR(IF(VLOOKUP($A253,'Annex 2 EHV charges'!$A:$P,9,FALSE)=0,"",VLOOKUP($A253,'Annex 2 EHV charges'!$A:$P,9,FALSE)),"")</f>
        <v/>
      </c>
      <c r="F253" s="109" t="str">
        <f>IFERROR(IF(VLOOKUP($A253,'Annex 2 EHV charges'!$A:$P,10,FALSE)=0,"",VLOOKUP($A253,'Annex 2 EHV charges'!$A:$P,10,FALSE)),"")</f>
        <v/>
      </c>
      <c r="G253" s="110" t="str">
        <f>IFERROR(IF(VLOOKUP($A253,'Annex 2 EHV charges'!$A:$P,11,FALSE)=0,"",VLOOKUP($A253,'Annex 2 EHV charges'!$A:$P,11,FALSE)),"")</f>
        <v/>
      </c>
      <c r="H253" s="110" t="str">
        <f>IFERROR(IF(VLOOKUP($A253,'Annex 2 EHV charges'!$A:$P,12,FALSE)=0,"",VLOOKUP($A253,'Annex 2 EHV charges'!$A:$P,12,FALSE)),"")</f>
        <v/>
      </c>
    </row>
    <row r="254" spans="1:8" x14ac:dyDescent="0.2">
      <c r="A254" s="103" t="str">
        <f t="array" ref="A254">IFERROR(INDEX('Annex 2 EHV charges'!$A$11:$A$136, MATCH(0, IF(ISBLANK('Annex 2 EHV charges'!$A$11:$A$136),1, COUNTIF(A$4:$A253, 'Annex 2 EHV charges'!$A$11:$A$136)), 0)),"")</f>
        <v/>
      </c>
      <c r="B254" s="103" t="str">
        <f>IF($A254="","",VLOOKUP($A254,'Annex 2 EHV charges'!$A:$O,2,0))</f>
        <v/>
      </c>
      <c r="C254" s="104" t="str">
        <f>IF($A254="","",VLOOKUP($A254,'Annex 2 EHV charges'!$A:$O,3,0))</f>
        <v/>
      </c>
      <c r="D254" s="103" t="str">
        <f>IF($A254="","",VLOOKUP($A254,'Annex 2 EHV charges'!$A:$O,7,0))</f>
        <v/>
      </c>
      <c r="E254" s="108" t="str">
        <f>IFERROR(IF(VLOOKUP($A254,'Annex 2 EHV charges'!$A:$P,9,FALSE)=0,"",VLOOKUP($A254,'Annex 2 EHV charges'!$A:$P,9,FALSE)),"")</f>
        <v/>
      </c>
      <c r="F254" s="109" t="str">
        <f>IFERROR(IF(VLOOKUP($A254,'Annex 2 EHV charges'!$A:$P,10,FALSE)=0,"",VLOOKUP($A254,'Annex 2 EHV charges'!$A:$P,10,FALSE)),"")</f>
        <v/>
      </c>
      <c r="G254" s="110" t="str">
        <f>IFERROR(IF(VLOOKUP($A254,'Annex 2 EHV charges'!$A:$P,11,FALSE)=0,"",VLOOKUP($A254,'Annex 2 EHV charges'!$A:$P,11,FALSE)),"")</f>
        <v/>
      </c>
      <c r="H254" s="110" t="str">
        <f>IFERROR(IF(VLOOKUP($A254,'Annex 2 EHV charges'!$A:$P,12,FALSE)=0,"",VLOOKUP($A254,'Annex 2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workbookViewId="0">
      <selection sqref="A1:H1"/>
    </sheetView>
  </sheetViews>
  <sheetFormatPr defaultColWidth="9.140625" defaultRowHeight="12.75" x14ac:dyDescent="0.2"/>
  <cols>
    <col min="1" max="1" width="14.7109375" style="53" customWidth="1"/>
    <col min="2" max="2" width="8.7109375" style="53" customWidth="1"/>
    <col min="3" max="3" width="15.7109375" style="61" bestFit="1" customWidth="1"/>
    <col min="4" max="4" width="50.7109375" style="61" customWidth="1"/>
    <col min="5" max="5" width="14.7109375" style="62" customWidth="1"/>
    <col min="6" max="7" width="14.7109375" style="63" customWidth="1"/>
    <col min="8" max="8" width="14.7109375" style="53" customWidth="1"/>
    <col min="9" max="9" width="15.5703125" style="53" customWidth="1"/>
    <col min="10" max="16384" width="9.140625" style="53"/>
  </cols>
  <sheetData>
    <row r="1" spans="1:15" ht="66.75" customHeight="1" x14ac:dyDescent="0.2">
      <c r="A1" s="278" t="s">
        <v>75</v>
      </c>
      <c r="B1" s="278"/>
      <c r="C1" s="278"/>
      <c r="D1" s="278"/>
      <c r="E1" s="278"/>
      <c r="F1" s="278"/>
      <c r="G1" s="278"/>
      <c r="H1" s="278"/>
    </row>
    <row r="2" spans="1:15" s="54" customFormat="1" ht="25.5" customHeight="1" x14ac:dyDescent="0.2">
      <c r="A2" s="275" t="str">
        <f>Overview!B4&amp; " - Effective from "&amp;Overview!D4&amp;" - "&amp;Overview!E4&amp;" EDCM export charges"</f>
        <v>Fulcrum Electricity Assets Ltd - GSP_G - Effective from 1 April 2023 - v2 Final, with LLFs and new sites EDCM export charges</v>
      </c>
      <c r="B2" s="276"/>
      <c r="C2" s="276"/>
      <c r="D2" s="276"/>
      <c r="E2" s="276"/>
      <c r="F2" s="276"/>
      <c r="G2" s="276"/>
      <c r="H2" s="277"/>
    </row>
    <row r="3" spans="1:15" s="90" customFormat="1" ht="18" x14ac:dyDescent="0.2">
      <c r="A3" s="94"/>
      <c r="B3" s="94"/>
      <c r="C3" s="94"/>
      <c r="D3" s="95"/>
      <c r="E3" s="96"/>
      <c r="F3" s="96"/>
      <c r="G3" s="97"/>
      <c r="H3" s="97"/>
      <c r="I3" s="87"/>
      <c r="J3" s="87"/>
      <c r="K3" s="87"/>
      <c r="L3" s="87"/>
      <c r="M3" s="87"/>
      <c r="N3" s="87"/>
      <c r="O3" s="87"/>
    </row>
    <row r="4" spans="1:15" ht="60.75" customHeight="1" x14ac:dyDescent="0.2">
      <c r="A4" s="55" t="s">
        <v>60</v>
      </c>
      <c r="B4" s="56" t="s">
        <v>39</v>
      </c>
      <c r="C4" s="55" t="s">
        <v>41</v>
      </c>
      <c r="D4" s="57" t="s">
        <v>33</v>
      </c>
      <c r="E4" s="57" t="str">
        <f>'Annex 2 EHV charges'!M10</f>
        <v>Export
Super Red
unit charge
(p/kWh)</v>
      </c>
      <c r="F4" s="57" t="str">
        <f>'Annex 2 EHV charges'!N10</f>
        <v>Export
fixed charge
(p/day)</v>
      </c>
      <c r="G4" s="57" t="str">
        <f>'Annex 2 EHV charges'!O10</f>
        <v>Export
capacity charge
(p/kVA/day)</v>
      </c>
      <c r="H4" s="57" t="str">
        <f>'Annex 2 EHV charges'!P10</f>
        <v>Export
exceeded capacity charge
(p/kVA/day)</v>
      </c>
    </row>
    <row r="5" spans="1:15" ht="12.75" customHeight="1" x14ac:dyDescent="0.2">
      <c r="A5" s="104" t="str">
        <f t="array" ref="A5">IFERROR(INDEX('Annex 2 EHV charges'!$D$11:$D$136, MATCH(0, IF(ISBLANK('Annex 2 EHV charges'!$D$11:$D$136),1, COUNTIF(A$4:$A4, 'Annex 2 EHV charges'!$D$11:$D$136)), 0)),"")</f>
        <v/>
      </c>
      <c r="B5" s="103" t="str">
        <f>IF($A5="","",VLOOKUP($A5,'Annex 2 EHV charges'!$D:$O,2,0))</f>
        <v/>
      </c>
      <c r="C5" s="104" t="str">
        <f>IF($A5="","",VLOOKUP($A5,'Annex 2 EHV charges'!$D:$O,3,0))</f>
        <v/>
      </c>
      <c r="D5" s="103" t="str">
        <f>IF($A5="","",VLOOKUP($A5,'Annex 2 EHV charges'!$D:$O,4,0))</f>
        <v/>
      </c>
      <c r="E5" s="105" t="str">
        <f>IFERROR(IF(VLOOKUP($A5,'Annex 2 EHV charges'!$D:$P,10,FALSE)=0,"",VLOOKUP($A5,'Annex 2 EHV charges'!$D:$P,10,FALSE)),"")</f>
        <v/>
      </c>
      <c r="F5" s="106" t="str">
        <f>IFERROR(IF(VLOOKUP($A5,'Annex 2 EHV charges'!$D:$P,11,FALSE)=0,"",VLOOKUP($A5,'Annex 2 EHV charges'!$D:$P,11,FALSE)),"")</f>
        <v/>
      </c>
      <c r="G5" s="107" t="str">
        <f>IFERROR(IF(VLOOKUP($A5,'Annex 2 EHV charges'!$D:$P,12,FALSE)=0,"",VLOOKUP($A5,'Annex 2 EHV charges'!$D:$P,12,FALSE)),"")</f>
        <v/>
      </c>
      <c r="H5" s="107" t="str">
        <f>IFERROR(IF(VLOOKUP($A5,'Annex 2 EHV charges'!$D:$P,13,FALSE)=0,"",VLOOKUP($A5,'Annex 2 EHV charges'!$D:$P,13,FALSE)),"")</f>
        <v/>
      </c>
    </row>
    <row r="6" spans="1:15" ht="12.75" customHeight="1" x14ac:dyDescent="0.2">
      <c r="A6" s="104" t="str">
        <f t="array" ref="A6">IFERROR(INDEX('Annex 2 EHV charges'!$D$11:$D$136, MATCH(0, IF(ISBLANK('Annex 2 EHV charges'!$D$11:$D$136),1, COUNTIF(A$4:$A5, 'Annex 2 EHV charges'!$D$11:$D$136)), 0)),"")</f>
        <v/>
      </c>
      <c r="B6" s="103" t="str">
        <f>IF($A6="","",VLOOKUP($A6,'Annex 2 EHV charges'!$D:$O,2,0))</f>
        <v/>
      </c>
      <c r="C6" s="104" t="str">
        <f>IF($A6="","",VLOOKUP($A6,'Annex 2 EHV charges'!$D:$O,3,0))</f>
        <v/>
      </c>
      <c r="D6" s="103" t="str">
        <f>IF($A6="","",VLOOKUP($A6,'Annex 2 EHV charges'!$D:$O,4,0))</f>
        <v/>
      </c>
      <c r="E6" s="105" t="str">
        <f>IFERROR(IF(VLOOKUP($A6,'Annex 2 EHV charges'!$D:$P,10,FALSE)=0,"",VLOOKUP($A6,'Annex 2 EHV charges'!$D:$P,10,FALSE)),"")</f>
        <v/>
      </c>
      <c r="F6" s="106" t="str">
        <f>IFERROR(IF(VLOOKUP($A6,'Annex 2 EHV charges'!$D:$P,11,FALSE)=0,"",VLOOKUP($A6,'Annex 2 EHV charges'!$D:$P,11,FALSE)),"")</f>
        <v/>
      </c>
      <c r="G6" s="107" t="str">
        <f>IFERROR(IF(VLOOKUP($A6,'Annex 2 EHV charges'!$D:$P,12,FALSE)=0,"",VLOOKUP($A6,'Annex 2 EHV charges'!$D:$P,12,FALSE)),"")</f>
        <v/>
      </c>
      <c r="H6" s="107" t="str">
        <f>IFERROR(IF(VLOOKUP($A6,'Annex 2 EHV charges'!$D:$P,13,FALSE)=0,"",VLOOKUP($A6,'Annex 2 EHV charges'!$D:$P,13,FALSE)),"")</f>
        <v/>
      </c>
    </row>
    <row r="7" spans="1:15" ht="12.75" customHeight="1" x14ac:dyDescent="0.2">
      <c r="A7" s="104" t="str">
        <f t="array" ref="A7">IFERROR(INDEX('Annex 2 EHV charges'!$D$11:$D$136, MATCH(0, IF(ISBLANK('Annex 2 EHV charges'!$D$11:$D$136),1, COUNTIF(A$4:$A6, 'Annex 2 EHV charges'!$D$11:$D$136)), 0)),"")</f>
        <v/>
      </c>
      <c r="B7" s="103" t="str">
        <f>IF($A7="","",VLOOKUP($A7,'Annex 2 EHV charges'!$D:$O,2,0))</f>
        <v/>
      </c>
      <c r="C7" s="104" t="str">
        <f>IF($A7="","",VLOOKUP($A7,'Annex 2 EHV charges'!$D:$O,3,0))</f>
        <v/>
      </c>
      <c r="D7" s="103" t="str">
        <f>IF($A7="","",VLOOKUP($A7,'Annex 2 EHV charges'!$D:$O,4,0))</f>
        <v/>
      </c>
      <c r="E7" s="105" t="str">
        <f>IFERROR(IF(VLOOKUP($A7,'Annex 2 EHV charges'!$D:$P,10,FALSE)=0,"",VLOOKUP($A7,'Annex 2 EHV charges'!$D:$P,10,FALSE)),"")</f>
        <v/>
      </c>
      <c r="F7" s="106" t="str">
        <f>IFERROR(IF(VLOOKUP($A7,'Annex 2 EHV charges'!$D:$P,11,FALSE)=0,"",VLOOKUP($A7,'Annex 2 EHV charges'!$D:$P,11,FALSE)),"")</f>
        <v/>
      </c>
      <c r="G7" s="107" t="str">
        <f>IFERROR(IF(VLOOKUP($A7,'Annex 2 EHV charges'!$D:$P,12,FALSE)=0,"",VLOOKUP($A7,'Annex 2 EHV charges'!$D:$P,12,FALSE)),"")</f>
        <v/>
      </c>
      <c r="H7" s="107" t="str">
        <f>IFERROR(IF(VLOOKUP($A7,'Annex 2 EHV charges'!$D:$P,13,FALSE)=0,"",VLOOKUP($A7,'Annex 2 EHV charges'!$D:$P,13,FALSE)),"")</f>
        <v/>
      </c>
    </row>
    <row r="8" spans="1:15" ht="12.75" customHeight="1" x14ac:dyDescent="0.2">
      <c r="A8" s="104" t="str">
        <f t="array" ref="A8">IFERROR(INDEX('Annex 2 EHV charges'!$D$11:$D$136, MATCH(0, IF(ISBLANK('Annex 2 EHV charges'!$D$11:$D$136),1, COUNTIF(A$4:$A7, 'Annex 2 EHV charges'!$D$11:$D$136)), 0)),"")</f>
        <v/>
      </c>
      <c r="B8" s="103" t="str">
        <f>IF($A8="","",VLOOKUP($A8,'Annex 2 EHV charges'!$D:$O,2,0))</f>
        <v/>
      </c>
      <c r="C8" s="104" t="str">
        <f>IF($A8="","",VLOOKUP($A8,'Annex 2 EHV charges'!$D:$O,3,0))</f>
        <v/>
      </c>
      <c r="D8" s="103" t="str">
        <f>IF($A8="","",VLOOKUP($A8,'Annex 2 EHV charges'!$D:$O,4,0))</f>
        <v/>
      </c>
      <c r="E8" s="105" t="str">
        <f>IFERROR(IF(VLOOKUP($A8,'Annex 2 EHV charges'!$D:$P,10,FALSE)=0,"",VLOOKUP($A8,'Annex 2 EHV charges'!$D:$P,10,FALSE)),"")</f>
        <v/>
      </c>
      <c r="F8" s="106" t="str">
        <f>IFERROR(IF(VLOOKUP($A8,'Annex 2 EHV charges'!$D:$P,11,FALSE)=0,"",VLOOKUP($A8,'Annex 2 EHV charges'!$D:$P,11,FALSE)),"")</f>
        <v/>
      </c>
      <c r="G8" s="107" t="str">
        <f>IFERROR(IF(VLOOKUP($A8,'Annex 2 EHV charges'!$D:$P,12,FALSE)=0,"",VLOOKUP($A8,'Annex 2 EHV charges'!$D:$P,12,FALSE)),"")</f>
        <v/>
      </c>
      <c r="H8" s="107" t="str">
        <f>IFERROR(IF(VLOOKUP($A8,'Annex 2 EHV charges'!$D:$P,13,FALSE)=0,"",VLOOKUP($A8,'Annex 2 EHV charges'!$D:$P,13,FALSE)),"")</f>
        <v/>
      </c>
    </row>
    <row r="9" spans="1:15" ht="12.75" customHeight="1" x14ac:dyDescent="0.2">
      <c r="A9" s="104" t="str">
        <f t="array" ref="A9">IFERROR(INDEX('Annex 2 EHV charges'!$D$11:$D$136, MATCH(0, IF(ISBLANK('Annex 2 EHV charges'!$D$11:$D$136),1, COUNTIF(A$4:$A8, 'Annex 2 EHV charges'!$D$11:$D$136)), 0)),"")</f>
        <v/>
      </c>
      <c r="B9" s="103" t="str">
        <f>IF($A9="","",VLOOKUP($A9,'Annex 2 EHV charges'!$D:$O,2,0))</f>
        <v/>
      </c>
      <c r="C9" s="104" t="str">
        <f>IF($A9="","",VLOOKUP($A9,'Annex 2 EHV charges'!$D:$O,3,0))</f>
        <v/>
      </c>
      <c r="D9" s="103" t="str">
        <f>IF($A9="","",VLOOKUP($A9,'Annex 2 EHV charges'!$D:$O,4,0))</f>
        <v/>
      </c>
      <c r="E9" s="105" t="str">
        <f>IFERROR(IF(VLOOKUP($A9,'Annex 2 EHV charges'!$D:$P,10,FALSE)=0,"",VLOOKUP($A9,'Annex 2 EHV charges'!$D:$P,10,FALSE)),"")</f>
        <v/>
      </c>
      <c r="F9" s="106" t="str">
        <f>IFERROR(IF(VLOOKUP($A9,'Annex 2 EHV charges'!$D:$P,11,FALSE)=0,"",VLOOKUP($A9,'Annex 2 EHV charges'!$D:$P,11,FALSE)),"")</f>
        <v/>
      </c>
      <c r="G9" s="107" t="str">
        <f>IFERROR(IF(VLOOKUP($A9,'Annex 2 EHV charges'!$D:$P,12,FALSE)=0,"",VLOOKUP($A9,'Annex 2 EHV charges'!$D:$P,12,FALSE)),"")</f>
        <v/>
      </c>
      <c r="H9" s="107" t="str">
        <f>IFERROR(IF(VLOOKUP($A9,'Annex 2 EHV charges'!$D:$P,13,FALSE)=0,"",VLOOKUP($A9,'Annex 2 EHV charges'!$D:$P,13,FALSE)),"")</f>
        <v/>
      </c>
    </row>
    <row r="10" spans="1:15" ht="12.75" customHeight="1" x14ac:dyDescent="0.2">
      <c r="A10" s="104" t="str">
        <f t="array" ref="A10">IFERROR(INDEX('Annex 2 EHV charges'!$D$11:$D$136, MATCH(0, IF(ISBLANK('Annex 2 EHV charges'!$D$11:$D$136),1, COUNTIF(A$4:$A9, 'Annex 2 EHV charges'!$D$11:$D$136)), 0)),"")</f>
        <v/>
      </c>
      <c r="B10" s="103" t="str">
        <f>IF($A10="","",VLOOKUP($A10,'Annex 2 EHV charges'!$D:$O,2,0))</f>
        <v/>
      </c>
      <c r="C10" s="104" t="str">
        <f>IF($A10="","",VLOOKUP($A10,'Annex 2 EHV charges'!$D:$O,3,0))</f>
        <v/>
      </c>
      <c r="D10" s="103" t="str">
        <f>IF($A10="","",VLOOKUP($A10,'Annex 2 EHV charges'!$D:$O,4,0))</f>
        <v/>
      </c>
      <c r="E10" s="105" t="str">
        <f>IFERROR(IF(VLOOKUP($A10,'Annex 2 EHV charges'!$D:$P,10,FALSE)=0,"",VLOOKUP($A10,'Annex 2 EHV charges'!$D:$P,10,FALSE)),"")</f>
        <v/>
      </c>
      <c r="F10" s="106" t="str">
        <f>IFERROR(IF(VLOOKUP($A10,'Annex 2 EHV charges'!$D:$P,11,FALSE)=0,"",VLOOKUP($A10,'Annex 2 EHV charges'!$D:$P,11,FALSE)),"")</f>
        <v/>
      </c>
      <c r="G10" s="107" t="str">
        <f>IFERROR(IF(VLOOKUP($A10,'Annex 2 EHV charges'!$D:$P,12,FALSE)=0,"",VLOOKUP($A10,'Annex 2 EHV charges'!$D:$P,12,FALSE)),"")</f>
        <v/>
      </c>
      <c r="H10" s="107" t="str">
        <f>IFERROR(IF(VLOOKUP($A10,'Annex 2 EHV charges'!$D:$P,13,FALSE)=0,"",VLOOKUP($A10,'Annex 2 EHV charges'!$D:$P,13,FALSE)),"")</f>
        <v/>
      </c>
    </row>
    <row r="11" spans="1:15" ht="12.75" customHeight="1" x14ac:dyDescent="0.2">
      <c r="A11" s="104" t="str">
        <f t="array" ref="A11">IFERROR(INDEX('Annex 2 EHV charges'!$D$11:$D$136, MATCH(0, IF(ISBLANK('Annex 2 EHV charges'!$D$11:$D$136),1, COUNTIF(A$4:$A10, 'Annex 2 EHV charges'!$D$11:$D$136)), 0)),"")</f>
        <v/>
      </c>
      <c r="B11" s="103" t="str">
        <f>IF($A11="","",VLOOKUP($A11,'Annex 2 EHV charges'!$D:$O,2,0))</f>
        <v/>
      </c>
      <c r="C11" s="104" t="str">
        <f>IF($A11="","",VLOOKUP($A11,'Annex 2 EHV charges'!$D:$O,3,0))</f>
        <v/>
      </c>
      <c r="D11" s="103" t="str">
        <f>IF($A11="","",VLOOKUP($A11,'Annex 2 EHV charges'!$D:$O,4,0))</f>
        <v/>
      </c>
      <c r="E11" s="105" t="str">
        <f>IFERROR(IF(VLOOKUP($A11,'Annex 2 EHV charges'!$D:$P,10,FALSE)=0,"",VLOOKUP($A11,'Annex 2 EHV charges'!$D:$P,10,FALSE)),"")</f>
        <v/>
      </c>
      <c r="F11" s="106" t="str">
        <f>IFERROR(IF(VLOOKUP($A11,'Annex 2 EHV charges'!$D:$P,11,FALSE)=0,"",VLOOKUP($A11,'Annex 2 EHV charges'!$D:$P,11,FALSE)),"")</f>
        <v/>
      </c>
      <c r="G11" s="107" t="str">
        <f>IFERROR(IF(VLOOKUP($A11,'Annex 2 EHV charges'!$D:$P,12,FALSE)=0,"",VLOOKUP($A11,'Annex 2 EHV charges'!$D:$P,12,FALSE)),"")</f>
        <v/>
      </c>
      <c r="H11" s="107" t="str">
        <f>IFERROR(IF(VLOOKUP($A11,'Annex 2 EHV charges'!$D:$P,13,FALSE)=0,"",VLOOKUP($A11,'Annex 2 EHV charges'!$D:$P,13,FALSE)),"")</f>
        <v/>
      </c>
    </row>
    <row r="12" spans="1:15" ht="12.75" customHeight="1" x14ac:dyDescent="0.2">
      <c r="A12" s="104" t="str">
        <f t="array" ref="A12">IFERROR(INDEX('Annex 2 EHV charges'!$D$11:$D$136, MATCH(0, IF(ISBLANK('Annex 2 EHV charges'!$D$11:$D$136),1, COUNTIF(A$4:$A11, 'Annex 2 EHV charges'!$D$11:$D$136)), 0)),"")</f>
        <v/>
      </c>
      <c r="B12" s="103" t="str">
        <f>IF($A12="","",VLOOKUP($A12,'Annex 2 EHV charges'!$D:$O,2,0))</f>
        <v/>
      </c>
      <c r="C12" s="104" t="str">
        <f>IF($A12="","",VLOOKUP($A12,'Annex 2 EHV charges'!$D:$O,3,0))</f>
        <v/>
      </c>
      <c r="D12" s="103" t="str">
        <f>IF($A12="","",VLOOKUP($A12,'Annex 2 EHV charges'!$D:$O,4,0))</f>
        <v/>
      </c>
      <c r="E12" s="105" t="str">
        <f>IFERROR(IF(VLOOKUP($A12,'Annex 2 EHV charges'!$D:$P,10,FALSE)=0,"",VLOOKUP($A12,'Annex 2 EHV charges'!$D:$P,10,FALSE)),"")</f>
        <v/>
      </c>
      <c r="F12" s="106" t="str">
        <f>IFERROR(IF(VLOOKUP($A12,'Annex 2 EHV charges'!$D:$P,11,FALSE)=0,"",VLOOKUP($A12,'Annex 2 EHV charges'!$D:$P,11,FALSE)),"")</f>
        <v/>
      </c>
      <c r="G12" s="107" t="str">
        <f>IFERROR(IF(VLOOKUP($A12,'Annex 2 EHV charges'!$D:$P,12,FALSE)=0,"",VLOOKUP($A12,'Annex 2 EHV charges'!$D:$P,12,FALSE)),"")</f>
        <v/>
      </c>
      <c r="H12" s="107" t="str">
        <f>IFERROR(IF(VLOOKUP($A12,'Annex 2 EHV charges'!$D:$P,13,FALSE)=0,"",VLOOKUP($A12,'Annex 2 EHV charges'!$D:$P,13,FALSE)),"")</f>
        <v/>
      </c>
    </row>
    <row r="13" spans="1:15" ht="12.75" customHeight="1" x14ac:dyDescent="0.2">
      <c r="A13" s="104" t="str">
        <f t="array" ref="A13">IFERROR(INDEX('Annex 2 EHV charges'!$D$11:$D$136, MATCH(0, IF(ISBLANK('Annex 2 EHV charges'!$D$11:$D$136),1, COUNTIF(A$4:$A12, 'Annex 2 EHV charges'!$D$11:$D$136)), 0)),"")</f>
        <v/>
      </c>
      <c r="B13" s="103" t="str">
        <f>IF($A13="","",VLOOKUP($A13,'Annex 2 EHV charges'!$D:$O,2,0))</f>
        <v/>
      </c>
      <c r="C13" s="104" t="str">
        <f>IF($A13="","",VLOOKUP($A13,'Annex 2 EHV charges'!$D:$O,3,0))</f>
        <v/>
      </c>
      <c r="D13" s="103" t="str">
        <f>IF($A13="","",VLOOKUP($A13,'Annex 2 EHV charges'!$D:$O,4,0))</f>
        <v/>
      </c>
      <c r="E13" s="105" t="str">
        <f>IFERROR(IF(VLOOKUP($A13,'Annex 2 EHV charges'!$D:$P,10,FALSE)=0,"",VLOOKUP($A13,'Annex 2 EHV charges'!$D:$P,10,FALSE)),"")</f>
        <v/>
      </c>
      <c r="F13" s="106" t="str">
        <f>IFERROR(IF(VLOOKUP($A13,'Annex 2 EHV charges'!$D:$P,11,FALSE)=0,"",VLOOKUP($A13,'Annex 2 EHV charges'!$D:$P,11,FALSE)),"")</f>
        <v/>
      </c>
      <c r="G13" s="107" t="str">
        <f>IFERROR(IF(VLOOKUP($A13,'Annex 2 EHV charges'!$D:$P,12,FALSE)=0,"",VLOOKUP($A13,'Annex 2 EHV charges'!$D:$P,12,FALSE)),"")</f>
        <v/>
      </c>
      <c r="H13" s="107" t="str">
        <f>IFERROR(IF(VLOOKUP($A13,'Annex 2 EHV charges'!$D:$P,13,FALSE)=0,"",VLOOKUP($A13,'Annex 2 EHV charges'!$D:$P,13,FALSE)),"")</f>
        <v/>
      </c>
    </row>
    <row r="14" spans="1:15" ht="12.75" customHeight="1" x14ac:dyDescent="0.2">
      <c r="A14" s="104" t="str">
        <f t="array" ref="A14">IFERROR(INDEX('Annex 2 EHV charges'!$D$11:$D$136, MATCH(0, IF(ISBLANK('Annex 2 EHV charges'!$D$11:$D$136),1, COUNTIF(A$4:$A13, 'Annex 2 EHV charges'!$D$11:$D$136)), 0)),"")</f>
        <v/>
      </c>
      <c r="B14" s="103" t="str">
        <f>IF($A14="","",VLOOKUP($A14,'Annex 2 EHV charges'!$D:$O,2,0))</f>
        <v/>
      </c>
      <c r="C14" s="104" t="str">
        <f>IF($A14="","",VLOOKUP($A14,'Annex 2 EHV charges'!$D:$O,3,0))</f>
        <v/>
      </c>
      <c r="D14" s="103" t="str">
        <f>IF($A14="","",VLOOKUP($A14,'Annex 2 EHV charges'!$D:$O,4,0))</f>
        <v/>
      </c>
      <c r="E14" s="105" t="str">
        <f>IFERROR(IF(VLOOKUP($A14,'Annex 2 EHV charges'!$D:$P,10,FALSE)=0,"",VLOOKUP($A14,'Annex 2 EHV charges'!$D:$P,10,FALSE)),"")</f>
        <v/>
      </c>
      <c r="F14" s="106" t="str">
        <f>IFERROR(IF(VLOOKUP($A14,'Annex 2 EHV charges'!$D:$P,11,FALSE)=0,"",VLOOKUP($A14,'Annex 2 EHV charges'!$D:$P,11,FALSE)),"")</f>
        <v/>
      </c>
      <c r="G14" s="107" t="str">
        <f>IFERROR(IF(VLOOKUP($A14,'Annex 2 EHV charges'!$D:$P,12,FALSE)=0,"",VLOOKUP($A14,'Annex 2 EHV charges'!$D:$P,12,FALSE)),"")</f>
        <v/>
      </c>
      <c r="H14" s="107" t="str">
        <f>IFERROR(IF(VLOOKUP($A14,'Annex 2 EHV charges'!$D:$P,13,FALSE)=0,"",VLOOKUP($A14,'Annex 2 EHV charges'!$D:$P,13,FALSE)),"")</f>
        <v/>
      </c>
    </row>
    <row r="15" spans="1:15" ht="12.75" customHeight="1" x14ac:dyDescent="0.2">
      <c r="A15" s="104" t="str">
        <f t="array" ref="A15">IFERROR(INDEX('Annex 2 EHV charges'!$D$11:$D$136, MATCH(0, IF(ISBLANK('Annex 2 EHV charges'!$D$11:$D$136),1, COUNTIF(A$4:$A14, 'Annex 2 EHV charges'!$D$11:$D$136)), 0)),"")</f>
        <v/>
      </c>
      <c r="B15" s="103" t="str">
        <f>IF($A15="","",VLOOKUP($A15,'Annex 2 EHV charges'!$D:$O,2,0))</f>
        <v/>
      </c>
      <c r="C15" s="104" t="str">
        <f>IF($A15="","",VLOOKUP($A15,'Annex 2 EHV charges'!$D:$O,3,0))</f>
        <v/>
      </c>
      <c r="D15" s="103" t="str">
        <f>IF($A15="","",VLOOKUP($A15,'Annex 2 EHV charges'!$D:$O,4,0))</f>
        <v/>
      </c>
      <c r="E15" s="105" t="str">
        <f>IFERROR(IF(VLOOKUP($A15,'Annex 2 EHV charges'!$D:$P,10,FALSE)=0,"",VLOOKUP($A15,'Annex 2 EHV charges'!$D:$P,10,FALSE)),"")</f>
        <v/>
      </c>
      <c r="F15" s="106" t="str">
        <f>IFERROR(IF(VLOOKUP($A15,'Annex 2 EHV charges'!$D:$P,11,FALSE)=0,"",VLOOKUP($A15,'Annex 2 EHV charges'!$D:$P,11,FALSE)),"")</f>
        <v/>
      </c>
      <c r="G15" s="107" t="str">
        <f>IFERROR(IF(VLOOKUP($A15,'Annex 2 EHV charges'!$D:$P,12,FALSE)=0,"",VLOOKUP($A15,'Annex 2 EHV charges'!$D:$P,12,FALSE)),"")</f>
        <v/>
      </c>
      <c r="H15" s="107" t="str">
        <f>IFERROR(IF(VLOOKUP($A15,'Annex 2 EHV charges'!$D:$P,13,FALSE)=0,"",VLOOKUP($A15,'Annex 2 EHV charges'!$D:$P,13,FALSE)),"")</f>
        <v/>
      </c>
    </row>
    <row r="16" spans="1:15" ht="12.75" customHeight="1" x14ac:dyDescent="0.2">
      <c r="A16" s="104" t="str">
        <f t="array" ref="A16">IFERROR(INDEX('Annex 2 EHV charges'!$D$11:$D$136, MATCH(0, IF(ISBLANK('Annex 2 EHV charges'!$D$11:$D$136),1, COUNTIF(A$4:$A15, 'Annex 2 EHV charges'!$D$11:$D$136)), 0)),"")</f>
        <v/>
      </c>
      <c r="B16" s="103" t="str">
        <f>IF($A16="","",VLOOKUP($A16,'Annex 2 EHV charges'!$D:$O,2,0))</f>
        <v/>
      </c>
      <c r="C16" s="104" t="str">
        <f>IF($A16="","",VLOOKUP($A16,'Annex 2 EHV charges'!$D:$O,3,0))</f>
        <v/>
      </c>
      <c r="D16" s="103" t="str">
        <f>IF($A16="","",VLOOKUP($A16,'Annex 2 EHV charges'!$D:$O,4,0))</f>
        <v/>
      </c>
      <c r="E16" s="105" t="str">
        <f>IFERROR(IF(VLOOKUP($A16,'Annex 2 EHV charges'!$D:$P,10,FALSE)=0,"",VLOOKUP($A16,'Annex 2 EHV charges'!$D:$P,10,FALSE)),"")</f>
        <v/>
      </c>
      <c r="F16" s="106" t="str">
        <f>IFERROR(IF(VLOOKUP($A16,'Annex 2 EHV charges'!$D:$P,11,FALSE)=0,"",VLOOKUP($A16,'Annex 2 EHV charges'!$D:$P,11,FALSE)),"")</f>
        <v/>
      </c>
      <c r="G16" s="107" t="str">
        <f>IFERROR(IF(VLOOKUP($A16,'Annex 2 EHV charges'!$D:$P,12,FALSE)=0,"",VLOOKUP($A16,'Annex 2 EHV charges'!$D:$P,12,FALSE)),"")</f>
        <v/>
      </c>
      <c r="H16" s="107" t="str">
        <f>IFERROR(IF(VLOOKUP($A16,'Annex 2 EHV charges'!$D:$P,13,FALSE)=0,"",VLOOKUP($A16,'Annex 2 EHV charges'!$D:$P,13,FALSE)),"")</f>
        <v/>
      </c>
    </row>
    <row r="17" spans="1:8" ht="12.75" customHeight="1" x14ac:dyDescent="0.2">
      <c r="A17" s="104" t="str">
        <f t="array" ref="A17">IFERROR(INDEX('Annex 2 EHV charges'!$D$11:$D$136, MATCH(0, IF(ISBLANK('Annex 2 EHV charges'!$D$11:$D$136),1, COUNTIF(A$4:$A16, 'Annex 2 EHV charges'!$D$11:$D$136)), 0)),"")</f>
        <v/>
      </c>
      <c r="B17" s="103" t="str">
        <f>IF($A17="","",VLOOKUP($A17,'Annex 2 EHV charges'!$D:$O,2,0))</f>
        <v/>
      </c>
      <c r="C17" s="104" t="str">
        <f>IF($A17="","",VLOOKUP($A17,'Annex 2 EHV charges'!$D:$O,3,0))</f>
        <v/>
      </c>
      <c r="D17" s="103" t="str">
        <f>IF($A17="","",VLOOKUP($A17,'Annex 2 EHV charges'!$D:$O,4,0))</f>
        <v/>
      </c>
      <c r="E17" s="105" t="str">
        <f>IFERROR(IF(VLOOKUP($A17,'Annex 2 EHV charges'!$D:$P,10,FALSE)=0,"",VLOOKUP($A17,'Annex 2 EHV charges'!$D:$P,10,FALSE)),"")</f>
        <v/>
      </c>
      <c r="F17" s="106" t="str">
        <f>IFERROR(IF(VLOOKUP($A17,'Annex 2 EHV charges'!$D:$P,11,FALSE)=0,"",VLOOKUP($A17,'Annex 2 EHV charges'!$D:$P,11,FALSE)),"")</f>
        <v/>
      </c>
      <c r="G17" s="107" t="str">
        <f>IFERROR(IF(VLOOKUP($A17,'Annex 2 EHV charges'!$D:$P,12,FALSE)=0,"",VLOOKUP($A17,'Annex 2 EHV charges'!$D:$P,12,FALSE)),"")</f>
        <v/>
      </c>
      <c r="H17" s="107" t="str">
        <f>IFERROR(IF(VLOOKUP($A17,'Annex 2 EHV charges'!$D:$P,13,FALSE)=0,"",VLOOKUP($A17,'Annex 2 EHV charges'!$D:$P,13,FALSE)),"")</f>
        <v/>
      </c>
    </row>
    <row r="18" spans="1:8" ht="12.75" customHeight="1" x14ac:dyDescent="0.2">
      <c r="A18" s="104" t="str">
        <f t="array" ref="A18">IFERROR(INDEX('Annex 2 EHV charges'!$D$11:$D$136, MATCH(0, IF(ISBLANK('Annex 2 EHV charges'!$D$11:$D$136),1, COUNTIF(A$4:$A17, 'Annex 2 EHV charges'!$D$11:$D$136)), 0)),"")</f>
        <v/>
      </c>
      <c r="B18" s="103" t="str">
        <f>IF($A18="","",VLOOKUP($A18,'Annex 2 EHV charges'!$D:$O,2,0))</f>
        <v/>
      </c>
      <c r="C18" s="104" t="str">
        <f>IF($A18="","",VLOOKUP($A18,'Annex 2 EHV charges'!$D:$O,3,0))</f>
        <v/>
      </c>
      <c r="D18" s="103" t="str">
        <f>IF($A18="","",VLOOKUP($A18,'Annex 2 EHV charges'!$D:$O,4,0))</f>
        <v/>
      </c>
      <c r="E18" s="105" t="str">
        <f>IFERROR(IF(VLOOKUP($A18,'Annex 2 EHV charges'!$D:$P,10,FALSE)=0,"",VLOOKUP($A18,'Annex 2 EHV charges'!$D:$P,10,FALSE)),"")</f>
        <v/>
      </c>
      <c r="F18" s="106" t="str">
        <f>IFERROR(IF(VLOOKUP($A18,'Annex 2 EHV charges'!$D:$P,11,FALSE)=0,"",VLOOKUP($A18,'Annex 2 EHV charges'!$D:$P,11,FALSE)),"")</f>
        <v/>
      </c>
      <c r="G18" s="107" t="str">
        <f>IFERROR(IF(VLOOKUP($A18,'Annex 2 EHV charges'!$D:$P,12,FALSE)=0,"",VLOOKUP($A18,'Annex 2 EHV charges'!$D:$P,12,FALSE)),"")</f>
        <v/>
      </c>
      <c r="H18" s="107" t="str">
        <f>IFERROR(IF(VLOOKUP($A18,'Annex 2 EHV charges'!$D:$P,13,FALSE)=0,"",VLOOKUP($A18,'Annex 2 EHV charges'!$D:$P,13,FALSE)),"")</f>
        <v/>
      </c>
    </row>
    <row r="19" spans="1:8" ht="12.75" customHeight="1" x14ac:dyDescent="0.2">
      <c r="A19" s="104" t="str">
        <f t="array" ref="A19">IFERROR(INDEX('Annex 2 EHV charges'!$D$11:$D$136, MATCH(0, IF(ISBLANK('Annex 2 EHV charges'!$D$11:$D$136),1, COUNTIF(A$4:$A18, 'Annex 2 EHV charges'!$D$11:$D$136)), 0)),"")</f>
        <v/>
      </c>
      <c r="B19" s="103" t="str">
        <f>IF($A19="","",VLOOKUP($A19,'Annex 2 EHV charges'!$D:$O,2,0))</f>
        <v/>
      </c>
      <c r="C19" s="104" t="str">
        <f>IF($A19="","",VLOOKUP($A19,'Annex 2 EHV charges'!$D:$O,3,0))</f>
        <v/>
      </c>
      <c r="D19" s="103" t="str">
        <f>IF($A19="","",VLOOKUP($A19,'Annex 2 EHV charges'!$D:$O,4,0))</f>
        <v/>
      </c>
      <c r="E19" s="105" t="str">
        <f>IFERROR(IF(VLOOKUP($A19,'Annex 2 EHV charges'!$D:$P,10,FALSE)=0,"",VLOOKUP($A19,'Annex 2 EHV charges'!$D:$P,10,FALSE)),"")</f>
        <v/>
      </c>
      <c r="F19" s="106" t="str">
        <f>IFERROR(IF(VLOOKUP($A19,'Annex 2 EHV charges'!$D:$P,11,FALSE)=0,"",VLOOKUP($A19,'Annex 2 EHV charges'!$D:$P,11,FALSE)),"")</f>
        <v/>
      </c>
      <c r="G19" s="107" t="str">
        <f>IFERROR(IF(VLOOKUP($A19,'Annex 2 EHV charges'!$D:$P,12,FALSE)=0,"",VLOOKUP($A19,'Annex 2 EHV charges'!$D:$P,12,FALSE)),"")</f>
        <v/>
      </c>
      <c r="H19" s="107" t="str">
        <f>IFERROR(IF(VLOOKUP($A19,'Annex 2 EHV charges'!$D:$P,13,FALSE)=0,"",VLOOKUP($A19,'Annex 2 EHV charges'!$D:$P,13,FALSE)),"")</f>
        <v/>
      </c>
    </row>
    <row r="20" spans="1:8" ht="12.75" customHeight="1" x14ac:dyDescent="0.2">
      <c r="A20" s="104" t="str">
        <f t="array" ref="A20">IFERROR(INDEX('Annex 2 EHV charges'!$D$11:$D$136, MATCH(0, IF(ISBLANK('Annex 2 EHV charges'!$D$11:$D$136),1, COUNTIF(A$4:$A19, 'Annex 2 EHV charges'!$D$11:$D$136)), 0)),"")</f>
        <v/>
      </c>
      <c r="B20" s="103" t="str">
        <f>IF($A20="","",VLOOKUP($A20,'Annex 2 EHV charges'!$D:$O,2,0))</f>
        <v/>
      </c>
      <c r="C20" s="104" t="str">
        <f>IF($A20="","",VLOOKUP($A20,'Annex 2 EHV charges'!$D:$O,3,0))</f>
        <v/>
      </c>
      <c r="D20" s="103" t="str">
        <f>IF($A20="","",VLOOKUP($A20,'Annex 2 EHV charges'!$D:$O,4,0))</f>
        <v/>
      </c>
      <c r="E20" s="105" t="str">
        <f>IFERROR(IF(VLOOKUP($A20,'Annex 2 EHV charges'!$D:$P,10,FALSE)=0,"",VLOOKUP($A20,'Annex 2 EHV charges'!$D:$P,10,FALSE)),"")</f>
        <v/>
      </c>
      <c r="F20" s="106" t="str">
        <f>IFERROR(IF(VLOOKUP($A20,'Annex 2 EHV charges'!$D:$P,11,FALSE)=0,"",VLOOKUP($A20,'Annex 2 EHV charges'!$D:$P,11,FALSE)),"")</f>
        <v/>
      </c>
      <c r="G20" s="107" t="str">
        <f>IFERROR(IF(VLOOKUP($A20,'Annex 2 EHV charges'!$D:$P,12,FALSE)=0,"",VLOOKUP($A20,'Annex 2 EHV charges'!$D:$P,12,FALSE)),"")</f>
        <v/>
      </c>
      <c r="H20" s="107" t="str">
        <f>IFERROR(IF(VLOOKUP($A20,'Annex 2 EHV charges'!$D:$P,13,FALSE)=0,"",VLOOKUP($A20,'Annex 2 EHV charges'!$D:$P,13,FALSE)),"")</f>
        <v/>
      </c>
    </row>
    <row r="21" spans="1:8" ht="12.75" customHeight="1" x14ac:dyDescent="0.2">
      <c r="A21" s="104" t="str">
        <f t="array" ref="A21">IFERROR(INDEX('Annex 2 EHV charges'!$D$11:$D$136, MATCH(0, IF(ISBLANK('Annex 2 EHV charges'!$D$11:$D$136),1, COUNTIF(A$4:$A20, 'Annex 2 EHV charges'!$D$11:$D$136)), 0)),"")</f>
        <v/>
      </c>
      <c r="B21" s="103" t="str">
        <f>IF($A21="","",VLOOKUP($A21,'Annex 2 EHV charges'!$D:$O,2,0))</f>
        <v/>
      </c>
      <c r="C21" s="104" t="str">
        <f>IF($A21="","",VLOOKUP($A21,'Annex 2 EHV charges'!$D:$O,3,0))</f>
        <v/>
      </c>
      <c r="D21" s="103" t="str">
        <f>IF($A21="","",VLOOKUP($A21,'Annex 2 EHV charges'!$D:$O,4,0))</f>
        <v/>
      </c>
      <c r="E21" s="105" t="str">
        <f>IFERROR(IF(VLOOKUP($A21,'Annex 2 EHV charges'!$D:$P,10,FALSE)=0,"",VLOOKUP($A21,'Annex 2 EHV charges'!$D:$P,10,FALSE)),"")</f>
        <v/>
      </c>
      <c r="F21" s="106" t="str">
        <f>IFERROR(IF(VLOOKUP($A21,'Annex 2 EHV charges'!$D:$P,11,FALSE)=0,"",VLOOKUP($A21,'Annex 2 EHV charges'!$D:$P,11,FALSE)),"")</f>
        <v/>
      </c>
      <c r="G21" s="107" t="str">
        <f>IFERROR(IF(VLOOKUP($A21,'Annex 2 EHV charges'!$D:$P,12,FALSE)=0,"",VLOOKUP($A21,'Annex 2 EHV charges'!$D:$P,12,FALSE)),"")</f>
        <v/>
      </c>
      <c r="H21" s="107" t="str">
        <f>IFERROR(IF(VLOOKUP($A21,'Annex 2 EHV charges'!$D:$P,13,FALSE)=0,"",VLOOKUP($A21,'Annex 2 EHV charges'!$D:$P,13,FALSE)),"")</f>
        <v/>
      </c>
    </row>
    <row r="22" spans="1:8" ht="12.75" customHeight="1" x14ac:dyDescent="0.2">
      <c r="A22" s="104" t="str">
        <f t="array" ref="A22">IFERROR(INDEX('Annex 2 EHV charges'!$D$11:$D$136, MATCH(0, IF(ISBLANK('Annex 2 EHV charges'!$D$11:$D$136),1, COUNTIF(A$4:$A21, 'Annex 2 EHV charges'!$D$11:$D$136)), 0)),"")</f>
        <v/>
      </c>
      <c r="B22" s="103" t="str">
        <f>IF($A22="","",VLOOKUP($A22,'Annex 2 EHV charges'!$D:$O,2,0))</f>
        <v/>
      </c>
      <c r="C22" s="104" t="str">
        <f>IF($A22="","",VLOOKUP($A22,'Annex 2 EHV charges'!$D:$O,3,0))</f>
        <v/>
      </c>
      <c r="D22" s="103" t="str">
        <f>IF($A22="","",VLOOKUP($A22,'Annex 2 EHV charges'!$D:$O,4,0))</f>
        <v/>
      </c>
      <c r="E22" s="105" t="str">
        <f>IFERROR(IF(VLOOKUP($A22,'Annex 2 EHV charges'!$D:$P,10,FALSE)=0,"",VLOOKUP($A22,'Annex 2 EHV charges'!$D:$P,10,FALSE)),"")</f>
        <v/>
      </c>
      <c r="F22" s="106" t="str">
        <f>IFERROR(IF(VLOOKUP($A22,'Annex 2 EHV charges'!$D:$P,11,FALSE)=0,"",VLOOKUP($A22,'Annex 2 EHV charges'!$D:$P,11,FALSE)),"")</f>
        <v/>
      </c>
      <c r="G22" s="107" t="str">
        <f>IFERROR(IF(VLOOKUP($A22,'Annex 2 EHV charges'!$D:$P,12,FALSE)=0,"",VLOOKUP($A22,'Annex 2 EHV charges'!$D:$P,12,FALSE)),"")</f>
        <v/>
      </c>
      <c r="H22" s="107" t="str">
        <f>IFERROR(IF(VLOOKUP($A22,'Annex 2 EHV charges'!$D:$P,13,FALSE)=0,"",VLOOKUP($A22,'Annex 2 EHV charges'!$D:$P,13,FALSE)),"")</f>
        <v/>
      </c>
    </row>
    <row r="23" spans="1:8" ht="12.75" customHeight="1" x14ac:dyDescent="0.2">
      <c r="A23" s="104" t="str">
        <f t="array" ref="A23">IFERROR(INDEX('Annex 2 EHV charges'!$D$11:$D$136, MATCH(0, IF(ISBLANK('Annex 2 EHV charges'!$D$11:$D$136),1, COUNTIF(A$4:$A22, 'Annex 2 EHV charges'!$D$11:$D$136)), 0)),"")</f>
        <v/>
      </c>
      <c r="B23" s="103" t="str">
        <f>IF($A23="","",VLOOKUP($A23,'Annex 2 EHV charges'!$D:$O,2,0))</f>
        <v/>
      </c>
      <c r="C23" s="104" t="str">
        <f>IF($A23="","",VLOOKUP($A23,'Annex 2 EHV charges'!$D:$O,3,0))</f>
        <v/>
      </c>
      <c r="D23" s="103" t="str">
        <f>IF($A23="","",VLOOKUP($A23,'Annex 2 EHV charges'!$D:$O,4,0))</f>
        <v/>
      </c>
      <c r="E23" s="105" t="str">
        <f>IFERROR(IF(VLOOKUP($A23,'Annex 2 EHV charges'!$D:$P,10,FALSE)=0,"",VLOOKUP($A23,'Annex 2 EHV charges'!$D:$P,10,FALSE)),"")</f>
        <v/>
      </c>
      <c r="F23" s="106" t="str">
        <f>IFERROR(IF(VLOOKUP($A23,'Annex 2 EHV charges'!$D:$P,11,FALSE)=0,"",VLOOKUP($A23,'Annex 2 EHV charges'!$D:$P,11,FALSE)),"")</f>
        <v/>
      </c>
      <c r="G23" s="107" t="str">
        <f>IFERROR(IF(VLOOKUP($A23,'Annex 2 EHV charges'!$D:$P,12,FALSE)=0,"",VLOOKUP($A23,'Annex 2 EHV charges'!$D:$P,12,FALSE)),"")</f>
        <v/>
      </c>
      <c r="H23" s="107" t="str">
        <f>IFERROR(IF(VLOOKUP($A23,'Annex 2 EHV charges'!$D:$P,13,FALSE)=0,"",VLOOKUP($A23,'Annex 2 EHV charges'!$D:$P,13,FALSE)),"")</f>
        <v/>
      </c>
    </row>
    <row r="24" spans="1:8" ht="12.75" customHeight="1" x14ac:dyDescent="0.2">
      <c r="A24" s="104" t="str">
        <f t="array" ref="A24">IFERROR(INDEX('Annex 2 EHV charges'!$D$11:$D$136, MATCH(0, IF(ISBLANK('Annex 2 EHV charges'!$D$11:$D$136),1, COUNTIF(A$4:$A23, 'Annex 2 EHV charges'!$D$11:$D$136)), 0)),"")</f>
        <v/>
      </c>
      <c r="B24" s="103" t="str">
        <f>IF($A24="","",VLOOKUP($A24,'Annex 2 EHV charges'!$D:$O,2,0))</f>
        <v/>
      </c>
      <c r="C24" s="104" t="str">
        <f>IF($A24="","",VLOOKUP($A24,'Annex 2 EHV charges'!$D:$O,3,0))</f>
        <v/>
      </c>
      <c r="D24" s="103" t="str">
        <f>IF($A24="","",VLOOKUP($A24,'Annex 2 EHV charges'!$D:$O,4,0))</f>
        <v/>
      </c>
      <c r="E24" s="105" t="str">
        <f>IFERROR(IF(VLOOKUP($A24,'Annex 2 EHV charges'!$D:$P,10,FALSE)=0,"",VLOOKUP($A24,'Annex 2 EHV charges'!$D:$P,10,FALSE)),"")</f>
        <v/>
      </c>
      <c r="F24" s="106" t="str">
        <f>IFERROR(IF(VLOOKUP($A24,'Annex 2 EHV charges'!$D:$P,11,FALSE)=0,"",VLOOKUP($A24,'Annex 2 EHV charges'!$D:$P,11,FALSE)),"")</f>
        <v/>
      </c>
      <c r="G24" s="107" t="str">
        <f>IFERROR(IF(VLOOKUP($A24,'Annex 2 EHV charges'!$D:$P,12,FALSE)=0,"",VLOOKUP($A24,'Annex 2 EHV charges'!$D:$P,12,FALSE)),"")</f>
        <v/>
      </c>
      <c r="H24" s="107" t="str">
        <f>IFERROR(IF(VLOOKUP($A24,'Annex 2 EHV charges'!$D:$P,13,FALSE)=0,"",VLOOKUP($A24,'Annex 2 EHV charges'!$D:$P,13,FALSE)),"")</f>
        <v/>
      </c>
    </row>
    <row r="25" spans="1:8" ht="12.75" customHeight="1" x14ac:dyDescent="0.2">
      <c r="A25" s="104" t="str">
        <f t="array" ref="A25">IFERROR(INDEX('Annex 2 EHV charges'!$D$11:$D$136, MATCH(0, IF(ISBLANK('Annex 2 EHV charges'!$D$11:$D$136),1, COUNTIF(A$4:$A24, 'Annex 2 EHV charges'!$D$11:$D$136)), 0)),"")</f>
        <v/>
      </c>
      <c r="B25" s="103" t="str">
        <f>IF($A25="","",VLOOKUP($A25,'Annex 2 EHV charges'!$D:$O,2,0))</f>
        <v/>
      </c>
      <c r="C25" s="104" t="str">
        <f>IF($A25="","",VLOOKUP($A25,'Annex 2 EHV charges'!$D:$O,3,0))</f>
        <v/>
      </c>
      <c r="D25" s="103" t="str">
        <f>IF($A25="","",VLOOKUP($A25,'Annex 2 EHV charges'!$D:$O,4,0))</f>
        <v/>
      </c>
      <c r="E25" s="105" t="str">
        <f>IFERROR(IF(VLOOKUP($A25,'Annex 2 EHV charges'!$D:$P,10,FALSE)=0,"",VLOOKUP($A25,'Annex 2 EHV charges'!$D:$P,10,FALSE)),"")</f>
        <v/>
      </c>
      <c r="F25" s="106" t="str">
        <f>IFERROR(IF(VLOOKUP($A25,'Annex 2 EHV charges'!$D:$P,11,FALSE)=0,"",VLOOKUP($A25,'Annex 2 EHV charges'!$D:$P,11,FALSE)),"")</f>
        <v/>
      </c>
      <c r="G25" s="107" t="str">
        <f>IFERROR(IF(VLOOKUP($A25,'Annex 2 EHV charges'!$D:$P,12,FALSE)=0,"",VLOOKUP($A25,'Annex 2 EHV charges'!$D:$P,12,FALSE)),"")</f>
        <v/>
      </c>
      <c r="H25" s="107" t="str">
        <f>IFERROR(IF(VLOOKUP($A25,'Annex 2 EHV charges'!$D:$P,13,FALSE)=0,"",VLOOKUP($A25,'Annex 2 EHV charges'!$D:$P,13,FALSE)),"")</f>
        <v/>
      </c>
    </row>
    <row r="26" spans="1:8" ht="12.75" customHeight="1" x14ac:dyDescent="0.2">
      <c r="A26" s="104" t="str">
        <f t="array" ref="A26">IFERROR(INDEX('Annex 2 EHV charges'!$D$11:$D$136, MATCH(0, IF(ISBLANK('Annex 2 EHV charges'!$D$11:$D$136),1, COUNTIF(A$4:$A25, 'Annex 2 EHV charges'!$D$11:$D$136)), 0)),"")</f>
        <v/>
      </c>
      <c r="B26" s="103" t="str">
        <f>IF($A26="","",VLOOKUP($A26,'Annex 2 EHV charges'!$D:$O,2,0))</f>
        <v/>
      </c>
      <c r="C26" s="104" t="str">
        <f>IF($A26="","",VLOOKUP($A26,'Annex 2 EHV charges'!$D:$O,3,0))</f>
        <v/>
      </c>
      <c r="D26" s="103" t="str">
        <f>IF($A26="","",VLOOKUP($A26,'Annex 2 EHV charges'!$D:$O,4,0))</f>
        <v/>
      </c>
      <c r="E26" s="105" t="str">
        <f>IFERROR(IF(VLOOKUP($A26,'Annex 2 EHV charges'!$D:$P,10,FALSE)=0,"",VLOOKUP($A26,'Annex 2 EHV charges'!$D:$P,10,FALSE)),"")</f>
        <v/>
      </c>
      <c r="F26" s="106" t="str">
        <f>IFERROR(IF(VLOOKUP($A26,'Annex 2 EHV charges'!$D:$P,11,FALSE)=0,"",VLOOKUP($A26,'Annex 2 EHV charges'!$D:$P,11,FALSE)),"")</f>
        <v/>
      </c>
      <c r="G26" s="107" t="str">
        <f>IFERROR(IF(VLOOKUP($A26,'Annex 2 EHV charges'!$D:$P,12,FALSE)=0,"",VLOOKUP($A26,'Annex 2 EHV charges'!$D:$P,12,FALSE)),"")</f>
        <v/>
      </c>
      <c r="H26" s="107" t="str">
        <f>IFERROR(IF(VLOOKUP($A26,'Annex 2 EHV charges'!$D:$P,13,FALSE)=0,"",VLOOKUP($A26,'Annex 2 EHV charges'!$D:$P,13,FALSE)),"")</f>
        <v/>
      </c>
    </row>
    <row r="27" spans="1:8" ht="12.75" customHeight="1" x14ac:dyDescent="0.2">
      <c r="A27" s="104" t="str">
        <f t="array" ref="A27">IFERROR(INDEX('Annex 2 EHV charges'!$D$11:$D$136, MATCH(0, IF(ISBLANK('Annex 2 EHV charges'!$D$11:$D$136),1, COUNTIF(A$4:$A26, 'Annex 2 EHV charges'!$D$11:$D$136)), 0)),"")</f>
        <v/>
      </c>
      <c r="B27" s="103" t="str">
        <f>IF($A27="","",VLOOKUP($A27,'Annex 2 EHV charges'!$D:$O,2,0))</f>
        <v/>
      </c>
      <c r="C27" s="104" t="str">
        <f>IF($A27="","",VLOOKUP($A27,'Annex 2 EHV charges'!$D:$O,3,0))</f>
        <v/>
      </c>
      <c r="D27" s="103" t="str">
        <f>IF($A27="","",VLOOKUP($A27,'Annex 2 EHV charges'!$D:$O,4,0))</f>
        <v/>
      </c>
      <c r="E27" s="105" t="str">
        <f>IFERROR(IF(VLOOKUP($A27,'Annex 2 EHV charges'!$D:$P,10,FALSE)=0,"",VLOOKUP($A27,'Annex 2 EHV charges'!$D:$P,10,FALSE)),"")</f>
        <v/>
      </c>
      <c r="F27" s="106" t="str">
        <f>IFERROR(IF(VLOOKUP($A27,'Annex 2 EHV charges'!$D:$P,11,FALSE)=0,"",VLOOKUP($A27,'Annex 2 EHV charges'!$D:$P,11,FALSE)),"")</f>
        <v/>
      </c>
      <c r="G27" s="107" t="str">
        <f>IFERROR(IF(VLOOKUP($A27,'Annex 2 EHV charges'!$D:$P,12,FALSE)=0,"",VLOOKUP($A27,'Annex 2 EHV charges'!$D:$P,12,FALSE)),"")</f>
        <v/>
      </c>
      <c r="H27" s="107" t="str">
        <f>IFERROR(IF(VLOOKUP($A27,'Annex 2 EHV charges'!$D:$P,13,FALSE)=0,"",VLOOKUP($A27,'Annex 2 EHV charges'!$D:$P,13,FALSE)),"")</f>
        <v/>
      </c>
    </row>
    <row r="28" spans="1:8" ht="12.75" customHeight="1" x14ac:dyDescent="0.2">
      <c r="A28" s="104" t="str">
        <f t="array" ref="A28">IFERROR(INDEX('Annex 2 EHV charges'!$D$11:$D$136, MATCH(0, IF(ISBLANK('Annex 2 EHV charges'!$D$11:$D$136),1, COUNTIF(A$4:$A27, 'Annex 2 EHV charges'!$D$11:$D$136)), 0)),"")</f>
        <v/>
      </c>
      <c r="B28" s="103" t="str">
        <f>IF($A28="","",VLOOKUP($A28,'Annex 2 EHV charges'!$D:$O,2,0))</f>
        <v/>
      </c>
      <c r="C28" s="104" t="str">
        <f>IF($A28="","",VLOOKUP($A28,'Annex 2 EHV charges'!$D:$O,3,0))</f>
        <v/>
      </c>
      <c r="D28" s="103" t="str">
        <f>IF($A28="","",VLOOKUP($A28,'Annex 2 EHV charges'!$D:$O,4,0))</f>
        <v/>
      </c>
      <c r="E28" s="105" t="str">
        <f>IFERROR(IF(VLOOKUP($A28,'Annex 2 EHV charges'!$D:$P,10,FALSE)=0,"",VLOOKUP($A28,'Annex 2 EHV charges'!$D:$P,10,FALSE)),"")</f>
        <v/>
      </c>
      <c r="F28" s="106" t="str">
        <f>IFERROR(IF(VLOOKUP($A28,'Annex 2 EHV charges'!$D:$P,11,FALSE)=0,"",VLOOKUP($A28,'Annex 2 EHV charges'!$D:$P,11,FALSE)),"")</f>
        <v/>
      </c>
      <c r="G28" s="107" t="str">
        <f>IFERROR(IF(VLOOKUP($A28,'Annex 2 EHV charges'!$D:$P,12,FALSE)=0,"",VLOOKUP($A28,'Annex 2 EHV charges'!$D:$P,12,FALSE)),"")</f>
        <v/>
      </c>
      <c r="H28" s="107" t="str">
        <f>IFERROR(IF(VLOOKUP($A28,'Annex 2 EHV charges'!$D:$P,13,FALSE)=0,"",VLOOKUP($A28,'Annex 2 EHV charges'!$D:$P,13,FALSE)),"")</f>
        <v/>
      </c>
    </row>
    <row r="29" spans="1:8" ht="12.75" customHeight="1" x14ac:dyDescent="0.2">
      <c r="A29" s="104" t="str">
        <f t="array" ref="A29">IFERROR(INDEX('Annex 2 EHV charges'!$D$11:$D$136, MATCH(0, IF(ISBLANK('Annex 2 EHV charges'!$D$11:$D$136),1, COUNTIF(A$4:$A28, 'Annex 2 EHV charges'!$D$11:$D$136)), 0)),"")</f>
        <v/>
      </c>
      <c r="B29" s="103" t="str">
        <f>IF($A29="","",VLOOKUP($A29,'Annex 2 EHV charges'!$D:$O,2,0))</f>
        <v/>
      </c>
      <c r="C29" s="104" t="str">
        <f>IF($A29="","",VLOOKUP($A29,'Annex 2 EHV charges'!$D:$O,3,0))</f>
        <v/>
      </c>
      <c r="D29" s="103" t="str">
        <f>IF($A29="","",VLOOKUP($A29,'Annex 2 EHV charges'!$D:$O,4,0))</f>
        <v/>
      </c>
      <c r="E29" s="105" t="str">
        <f>IFERROR(IF(VLOOKUP($A29,'Annex 2 EHV charges'!$D:$P,10,FALSE)=0,"",VLOOKUP($A29,'Annex 2 EHV charges'!$D:$P,10,FALSE)),"")</f>
        <v/>
      </c>
      <c r="F29" s="106" t="str">
        <f>IFERROR(IF(VLOOKUP($A29,'Annex 2 EHV charges'!$D:$P,11,FALSE)=0,"",VLOOKUP($A29,'Annex 2 EHV charges'!$D:$P,11,FALSE)),"")</f>
        <v/>
      </c>
      <c r="G29" s="107" t="str">
        <f>IFERROR(IF(VLOOKUP($A29,'Annex 2 EHV charges'!$D:$P,12,FALSE)=0,"",VLOOKUP($A29,'Annex 2 EHV charges'!$D:$P,12,FALSE)),"")</f>
        <v/>
      </c>
      <c r="H29" s="107" t="str">
        <f>IFERROR(IF(VLOOKUP($A29,'Annex 2 EHV charges'!$D:$P,13,FALSE)=0,"",VLOOKUP($A29,'Annex 2 EHV charges'!$D:$P,13,FALSE)),"")</f>
        <v/>
      </c>
    </row>
    <row r="30" spans="1:8" ht="12.75" customHeight="1" x14ac:dyDescent="0.2">
      <c r="A30" s="104" t="str">
        <f t="array" ref="A30">IFERROR(INDEX('Annex 2 EHV charges'!$D$11:$D$136, MATCH(0, IF(ISBLANK('Annex 2 EHV charges'!$D$11:$D$136),1, COUNTIF(A$4:$A29, 'Annex 2 EHV charges'!$D$11:$D$136)), 0)),"")</f>
        <v/>
      </c>
      <c r="B30" s="103" t="str">
        <f>IF($A30="","",VLOOKUP($A30,'Annex 2 EHV charges'!$D:$O,2,0))</f>
        <v/>
      </c>
      <c r="C30" s="104" t="str">
        <f>IF($A30="","",VLOOKUP($A30,'Annex 2 EHV charges'!$D:$O,3,0))</f>
        <v/>
      </c>
      <c r="D30" s="103" t="str">
        <f>IF($A30="","",VLOOKUP($A30,'Annex 2 EHV charges'!$D:$O,4,0))</f>
        <v/>
      </c>
      <c r="E30" s="105" t="str">
        <f>IFERROR(IF(VLOOKUP($A30,'Annex 2 EHV charges'!$D:$P,10,FALSE)=0,"",VLOOKUP($A30,'Annex 2 EHV charges'!$D:$P,10,FALSE)),"")</f>
        <v/>
      </c>
      <c r="F30" s="106" t="str">
        <f>IFERROR(IF(VLOOKUP($A30,'Annex 2 EHV charges'!$D:$P,11,FALSE)=0,"",VLOOKUP($A30,'Annex 2 EHV charges'!$D:$P,11,FALSE)),"")</f>
        <v/>
      </c>
      <c r="G30" s="107" t="str">
        <f>IFERROR(IF(VLOOKUP($A30,'Annex 2 EHV charges'!$D:$P,12,FALSE)=0,"",VLOOKUP($A30,'Annex 2 EHV charges'!$D:$P,12,FALSE)),"")</f>
        <v/>
      </c>
      <c r="H30" s="107" t="str">
        <f>IFERROR(IF(VLOOKUP($A30,'Annex 2 EHV charges'!$D:$P,13,FALSE)=0,"",VLOOKUP($A30,'Annex 2 EHV charges'!$D:$P,13,FALSE)),"")</f>
        <v/>
      </c>
    </row>
    <row r="31" spans="1:8" ht="12.75" customHeight="1" x14ac:dyDescent="0.2">
      <c r="A31" s="104" t="str">
        <f t="array" ref="A31">IFERROR(INDEX('Annex 2 EHV charges'!$D$11:$D$136, MATCH(0, IF(ISBLANK('Annex 2 EHV charges'!$D$11:$D$136),1, COUNTIF(A$4:$A30, 'Annex 2 EHV charges'!$D$11:$D$136)), 0)),"")</f>
        <v/>
      </c>
      <c r="B31" s="103" t="str">
        <f>IF($A31="","",VLOOKUP($A31,'Annex 2 EHV charges'!$D:$O,2,0))</f>
        <v/>
      </c>
      <c r="C31" s="104" t="str">
        <f>IF($A31="","",VLOOKUP($A31,'Annex 2 EHV charges'!$D:$O,3,0))</f>
        <v/>
      </c>
      <c r="D31" s="103" t="str">
        <f>IF($A31="","",VLOOKUP($A31,'Annex 2 EHV charges'!$D:$O,4,0))</f>
        <v/>
      </c>
      <c r="E31" s="105" t="str">
        <f>IFERROR(IF(VLOOKUP($A31,'Annex 2 EHV charges'!$D:$P,10,FALSE)=0,"",VLOOKUP($A31,'Annex 2 EHV charges'!$D:$P,10,FALSE)),"")</f>
        <v/>
      </c>
      <c r="F31" s="106" t="str">
        <f>IFERROR(IF(VLOOKUP($A31,'Annex 2 EHV charges'!$D:$P,11,FALSE)=0,"",VLOOKUP($A31,'Annex 2 EHV charges'!$D:$P,11,FALSE)),"")</f>
        <v/>
      </c>
      <c r="G31" s="107" t="str">
        <f>IFERROR(IF(VLOOKUP($A31,'Annex 2 EHV charges'!$D:$P,12,FALSE)=0,"",VLOOKUP($A31,'Annex 2 EHV charges'!$D:$P,12,FALSE)),"")</f>
        <v/>
      </c>
      <c r="H31" s="107" t="str">
        <f>IFERROR(IF(VLOOKUP($A31,'Annex 2 EHV charges'!$D:$P,13,FALSE)=0,"",VLOOKUP($A31,'Annex 2 EHV charges'!$D:$P,13,FALSE)),"")</f>
        <v/>
      </c>
    </row>
    <row r="32" spans="1:8" ht="12.75" customHeight="1" x14ac:dyDescent="0.2">
      <c r="A32" s="104" t="str">
        <f t="array" ref="A32">IFERROR(INDEX('Annex 2 EHV charges'!$D$11:$D$136, MATCH(0, IF(ISBLANK('Annex 2 EHV charges'!$D$11:$D$136),1, COUNTIF(A$4:$A31, 'Annex 2 EHV charges'!$D$11:$D$136)), 0)),"")</f>
        <v/>
      </c>
      <c r="B32" s="103" t="str">
        <f>IF($A32="","",VLOOKUP($A32,'Annex 2 EHV charges'!$D:$O,2,0))</f>
        <v/>
      </c>
      <c r="C32" s="104" t="str">
        <f>IF($A32="","",VLOOKUP($A32,'Annex 2 EHV charges'!$D:$O,3,0))</f>
        <v/>
      </c>
      <c r="D32" s="103" t="str">
        <f>IF($A32="","",VLOOKUP($A32,'Annex 2 EHV charges'!$D:$O,4,0))</f>
        <v/>
      </c>
      <c r="E32" s="105" t="str">
        <f>IFERROR(IF(VLOOKUP($A32,'Annex 2 EHV charges'!$D:$P,10,FALSE)=0,"",VLOOKUP($A32,'Annex 2 EHV charges'!$D:$P,10,FALSE)),"")</f>
        <v/>
      </c>
      <c r="F32" s="106" t="str">
        <f>IFERROR(IF(VLOOKUP($A32,'Annex 2 EHV charges'!$D:$P,11,FALSE)=0,"",VLOOKUP($A32,'Annex 2 EHV charges'!$D:$P,11,FALSE)),"")</f>
        <v/>
      </c>
      <c r="G32" s="107" t="str">
        <f>IFERROR(IF(VLOOKUP($A32,'Annex 2 EHV charges'!$D:$P,12,FALSE)=0,"",VLOOKUP($A32,'Annex 2 EHV charges'!$D:$P,12,FALSE)),"")</f>
        <v/>
      </c>
      <c r="H32" s="107" t="str">
        <f>IFERROR(IF(VLOOKUP($A32,'Annex 2 EHV charges'!$D:$P,13,FALSE)=0,"",VLOOKUP($A32,'Annex 2 EHV charges'!$D:$P,13,FALSE)),"")</f>
        <v/>
      </c>
    </row>
    <row r="33" spans="1:8" ht="12.75" customHeight="1" x14ac:dyDescent="0.2">
      <c r="A33" s="104" t="str">
        <f t="array" ref="A33">IFERROR(INDEX('Annex 2 EHV charges'!$D$11:$D$136, MATCH(0, IF(ISBLANK('Annex 2 EHV charges'!$D$11:$D$136),1, COUNTIF(A$4:$A32, 'Annex 2 EHV charges'!$D$11:$D$136)), 0)),"")</f>
        <v/>
      </c>
      <c r="B33" s="103" t="str">
        <f>IF($A33="","",VLOOKUP($A33,'Annex 2 EHV charges'!$D:$O,2,0))</f>
        <v/>
      </c>
      <c r="C33" s="104" t="str">
        <f>IF($A33="","",VLOOKUP($A33,'Annex 2 EHV charges'!$D:$O,3,0))</f>
        <v/>
      </c>
      <c r="D33" s="103" t="str">
        <f>IF($A33="","",VLOOKUP($A33,'Annex 2 EHV charges'!$D:$O,4,0))</f>
        <v/>
      </c>
      <c r="E33" s="105" t="str">
        <f>IFERROR(IF(VLOOKUP($A33,'Annex 2 EHV charges'!$D:$P,10,FALSE)=0,"",VLOOKUP($A33,'Annex 2 EHV charges'!$D:$P,10,FALSE)),"")</f>
        <v/>
      </c>
      <c r="F33" s="106" t="str">
        <f>IFERROR(IF(VLOOKUP($A33,'Annex 2 EHV charges'!$D:$P,11,FALSE)=0,"",VLOOKUP($A33,'Annex 2 EHV charges'!$D:$P,11,FALSE)),"")</f>
        <v/>
      </c>
      <c r="G33" s="107" t="str">
        <f>IFERROR(IF(VLOOKUP($A33,'Annex 2 EHV charges'!$D:$P,12,FALSE)=0,"",VLOOKUP($A33,'Annex 2 EHV charges'!$D:$P,12,FALSE)),"")</f>
        <v/>
      </c>
      <c r="H33" s="107" t="str">
        <f>IFERROR(IF(VLOOKUP($A33,'Annex 2 EHV charges'!$D:$P,13,FALSE)=0,"",VLOOKUP($A33,'Annex 2 EHV charges'!$D:$P,13,FALSE)),"")</f>
        <v/>
      </c>
    </row>
    <row r="34" spans="1:8" ht="12.75" customHeight="1" x14ac:dyDescent="0.2">
      <c r="A34" s="104" t="str">
        <f t="array" ref="A34">IFERROR(INDEX('Annex 2 EHV charges'!$D$11:$D$136, MATCH(0, IF(ISBLANK('Annex 2 EHV charges'!$D$11:$D$136),1, COUNTIF(A$4:$A33, 'Annex 2 EHV charges'!$D$11:$D$136)), 0)),"")</f>
        <v/>
      </c>
      <c r="B34" s="103" t="str">
        <f>IF($A34="","",VLOOKUP($A34,'Annex 2 EHV charges'!$D:$O,2,0))</f>
        <v/>
      </c>
      <c r="C34" s="104" t="str">
        <f>IF($A34="","",VLOOKUP($A34,'Annex 2 EHV charges'!$D:$O,3,0))</f>
        <v/>
      </c>
      <c r="D34" s="103" t="str">
        <f>IF($A34="","",VLOOKUP($A34,'Annex 2 EHV charges'!$D:$O,4,0))</f>
        <v/>
      </c>
      <c r="E34" s="105" t="str">
        <f>IFERROR(IF(VLOOKUP($A34,'Annex 2 EHV charges'!$D:$P,10,FALSE)=0,"",VLOOKUP($A34,'Annex 2 EHV charges'!$D:$P,10,FALSE)),"")</f>
        <v/>
      </c>
      <c r="F34" s="106" t="str">
        <f>IFERROR(IF(VLOOKUP($A34,'Annex 2 EHV charges'!$D:$P,11,FALSE)=0,"",VLOOKUP($A34,'Annex 2 EHV charges'!$D:$P,11,FALSE)),"")</f>
        <v/>
      </c>
      <c r="G34" s="107" t="str">
        <f>IFERROR(IF(VLOOKUP($A34,'Annex 2 EHV charges'!$D:$P,12,FALSE)=0,"",VLOOKUP($A34,'Annex 2 EHV charges'!$D:$P,12,FALSE)),"")</f>
        <v/>
      </c>
      <c r="H34" s="107" t="str">
        <f>IFERROR(IF(VLOOKUP($A34,'Annex 2 EHV charges'!$D:$P,13,FALSE)=0,"",VLOOKUP($A34,'Annex 2 EHV charges'!$D:$P,13,FALSE)),"")</f>
        <v/>
      </c>
    </row>
    <row r="35" spans="1:8" ht="12.75" customHeight="1" x14ac:dyDescent="0.2">
      <c r="A35" s="104" t="str">
        <f t="array" ref="A35">IFERROR(INDEX('Annex 2 EHV charges'!$D$11:$D$136, MATCH(0, IF(ISBLANK('Annex 2 EHV charges'!$D$11:$D$136),1, COUNTIF(A$4:$A34, 'Annex 2 EHV charges'!$D$11:$D$136)), 0)),"")</f>
        <v/>
      </c>
      <c r="B35" s="103" t="str">
        <f>IF($A35="","",VLOOKUP($A35,'Annex 2 EHV charges'!$D:$O,2,0))</f>
        <v/>
      </c>
      <c r="C35" s="104" t="str">
        <f>IF($A35="","",VLOOKUP($A35,'Annex 2 EHV charges'!$D:$O,3,0))</f>
        <v/>
      </c>
      <c r="D35" s="103" t="str">
        <f>IF($A35="","",VLOOKUP($A35,'Annex 2 EHV charges'!$D:$O,4,0))</f>
        <v/>
      </c>
      <c r="E35" s="105" t="str">
        <f>IFERROR(IF(VLOOKUP($A35,'Annex 2 EHV charges'!$D:$P,10,FALSE)=0,"",VLOOKUP($A35,'Annex 2 EHV charges'!$D:$P,10,FALSE)),"")</f>
        <v/>
      </c>
      <c r="F35" s="106" t="str">
        <f>IFERROR(IF(VLOOKUP($A35,'Annex 2 EHV charges'!$D:$P,11,FALSE)=0,"",VLOOKUP($A35,'Annex 2 EHV charges'!$D:$P,11,FALSE)),"")</f>
        <v/>
      </c>
      <c r="G35" s="107" t="str">
        <f>IFERROR(IF(VLOOKUP($A35,'Annex 2 EHV charges'!$D:$P,12,FALSE)=0,"",VLOOKUP($A35,'Annex 2 EHV charges'!$D:$P,12,FALSE)),"")</f>
        <v/>
      </c>
      <c r="H35" s="107" t="str">
        <f>IFERROR(IF(VLOOKUP($A35,'Annex 2 EHV charges'!$D:$P,13,FALSE)=0,"",VLOOKUP($A35,'Annex 2 EHV charges'!$D:$P,13,FALSE)),"")</f>
        <v/>
      </c>
    </row>
    <row r="36" spans="1:8" ht="12.75" customHeight="1" x14ac:dyDescent="0.2">
      <c r="A36" s="104" t="str">
        <f t="array" ref="A36">IFERROR(INDEX('Annex 2 EHV charges'!$D$11:$D$136, MATCH(0, IF(ISBLANK('Annex 2 EHV charges'!$D$11:$D$136),1, COUNTIF(A$4:$A35, 'Annex 2 EHV charges'!$D$11:$D$136)), 0)),"")</f>
        <v/>
      </c>
      <c r="B36" s="103" t="str">
        <f>IF($A36="","",VLOOKUP($A36,'Annex 2 EHV charges'!$D:$O,2,0))</f>
        <v/>
      </c>
      <c r="C36" s="104" t="str">
        <f>IF($A36="","",VLOOKUP($A36,'Annex 2 EHV charges'!$D:$O,3,0))</f>
        <v/>
      </c>
      <c r="D36" s="103" t="str">
        <f>IF($A36="","",VLOOKUP($A36,'Annex 2 EHV charges'!$D:$O,4,0))</f>
        <v/>
      </c>
      <c r="E36" s="105" t="str">
        <f>IFERROR(IF(VLOOKUP($A36,'Annex 2 EHV charges'!$D:$P,10,FALSE)=0,"",VLOOKUP($A36,'Annex 2 EHV charges'!$D:$P,10,FALSE)),"")</f>
        <v/>
      </c>
      <c r="F36" s="106" t="str">
        <f>IFERROR(IF(VLOOKUP($A36,'Annex 2 EHV charges'!$D:$P,11,FALSE)=0,"",VLOOKUP($A36,'Annex 2 EHV charges'!$D:$P,11,FALSE)),"")</f>
        <v/>
      </c>
      <c r="G36" s="107" t="str">
        <f>IFERROR(IF(VLOOKUP($A36,'Annex 2 EHV charges'!$D:$P,12,FALSE)=0,"",VLOOKUP($A36,'Annex 2 EHV charges'!$D:$P,12,FALSE)),"")</f>
        <v/>
      </c>
      <c r="H36" s="107" t="str">
        <f>IFERROR(IF(VLOOKUP($A36,'Annex 2 EHV charges'!$D:$P,13,FALSE)=0,"",VLOOKUP($A36,'Annex 2 EHV charges'!$D:$P,13,FALSE)),"")</f>
        <v/>
      </c>
    </row>
    <row r="37" spans="1:8" ht="12.75" customHeight="1" x14ac:dyDescent="0.2">
      <c r="A37" s="104" t="str">
        <f t="array" ref="A37">IFERROR(INDEX('Annex 2 EHV charges'!$D$11:$D$136, MATCH(0, IF(ISBLANK('Annex 2 EHV charges'!$D$11:$D$136),1, COUNTIF(A$4:$A36, 'Annex 2 EHV charges'!$D$11:$D$136)), 0)),"")</f>
        <v/>
      </c>
      <c r="B37" s="103" t="str">
        <f>IF($A37="","",VLOOKUP($A37,'Annex 2 EHV charges'!$D:$O,2,0))</f>
        <v/>
      </c>
      <c r="C37" s="104" t="str">
        <f>IF($A37="","",VLOOKUP($A37,'Annex 2 EHV charges'!$D:$O,3,0))</f>
        <v/>
      </c>
      <c r="D37" s="103" t="str">
        <f>IF($A37="","",VLOOKUP($A37,'Annex 2 EHV charges'!$D:$O,4,0))</f>
        <v/>
      </c>
      <c r="E37" s="105" t="str">
        <f>IFERROR(IF(VLOOKUP($A37,'Annex 2 EHV charges'!$D:$P,10,FALSE)=0,"",VLOOKUP($A37,'Annex 2 EHV charges'!$D:$P,10,FALSE)),"")</f>
        <v/>
      </c>
      <c r="F37" s="106" t="str">
        <f>IFERROR(IF(VLOOKUP($A37,'Annex 2 EHV charges'!$D:$P,11,FALSE)=0,"",VLOOKUP($A37,'Annex 2 EHV charges'!$D:$P,11,FALSE)),"")</f>
        <v/>
      </c>
      <c r="G37" s="107" t="str">
        <f>IFERROR(IF(VLOOKUP($A37,'Annex 2 EHV charges'!$D:$P,12,FALSE)=0,"",VLOOKUP($A37,'Annex 2 EHV charges'!$D:$P,12,FALSE)),"")</f>
        <v/>
      </c>
      <c r="H37" s="107" t="str">
        <f>IFERROR(IF(VLOOKUP($A37,'Annex 2 EHV charges'!$D:$P,13,FALSE)=0,"",VLOOKUP($A37,'Annex 2 EHV charges'!$D:$P,13,FALSE)),"")</f>
        <v/>
      </c>
    </row>
    <row r="38" spans="1:8" ht="12.75" customHeight="1" x14ac:dyDescent="0.2">
      <c r="A38" s="104" t="str">
        <f t="array" ref="A38">IFERROR(INDEX('Annex 2 EHV charges'!$D$11:$D$136, MATCH(0, IF(ISBLANK('Annex 2 EHV charges'!$D$11:$D$136),1, COUNTIF(A$4:$A37, 'Annex 2 EHV charges'!$D$11:$D$136)), 0)),"")</f>
        <v/>
      </c>
      <c r="B38" s="103" t="str">
        <f>IF($A38="","",VLOOKUP($A38,'Annex 2 EHV charges'!$D:$O,2,0))</f>
        <v/>
      </c>
      <c r="C38" s="104" t="str">
        <f>IF($A38="","",VLOOKUP($A38,'Annex 2 EHV charges'!$D:$O,3,0))</f>
        <v/>
      </c>
      <c r="D38" s="103" t="str">
        <f>IF($A38="","",VLOOKUP($A38,'Annex 2 EHV charges'!$D:$O,4,0))</f>
        <v/>
      </c>
      <c r="E38" s="105" t="str">
        <f>IFERROR(IF(VLOOKUP($A38,'Annex 2 EHV charges'!$D:$P,10,FALSE)=0,"",VLOOKUP($A38,'Annex 2 EHV charges'!$D:$P,10,FALSE)),"")</f>
        <v/>
      </c>
      <c r="F38" s="106" t="str">
        <f>IFERROR(IF(VLOOKUP($A38,'Annex 2 EHV charges'!$D:$P,11,FALSE)=0,"",VLOOKUP($A38,'Annex 2 EHV charges'!$D:$P,11,FALSE)),"")</f>
        <v/>
      </c>
      <c r="G38" s="107" t="str">
        <f>IFERROR(IF(VLOOKUP($A38,'Annex 2 EHV charges'!$D:$P,12,FALSE)=0,"",VLOOKUP($A38,'Annex 2 EHV charges'!$D:$P,12,FALSE)),"")</f>
        <v/>
      </c>
      <c r="H38" s="107" t="str">
        <f>IFERROR(IF(VLOOKUP($A38,'Annex 2 EHV charges'!$D:$P,13,FALSE)=0,"",VLOOKUP($A38,'Annex 2 EHV charges'!$D:$P,13,FALSE)),"")</f>
        <v/>
      </c>
    </row>
    <row r="39" spans="1:8" ht="12.75" customHeight="1" x14ac:dyDescent="0.2">
      <c r="A39" s="104" t="str">
        <f t="array" ref="A39">IFERROR(INDEX('Annex 2 EHV charges'!$D$11:$D$136, MATCH(0, IF(ISBLANK('Annex 2 EHV charges'!$D$11:$D$136),1, COUNTIF(A$4:$A38, 'Annex 2 EHV charges'!$D$11:$D$136)), 0)),"")</f>
        <v/>
      </c>
      <c r="B39" s="103" t="str">
        <f>IF($A39="","",VLOOKUP($A39,'Annex 2 EHV charges'!$D:$O,2,0))</f>
        <v/>
      </c>
      <c r="C39" s="104" t="str">
        <f>IF($A39="","",VLOOKUP($A39,'Annex 2 EHV charges'!$D:$O,3,0))</f>
        <v/>
      </c>
      <c r="D39" s="103" t="str">
        <f>IF($A39="","",VLOOKUP($A39,'Annex 2 EHV charges'!$D:$O,4,0))</f>
        <v/>
      </c>
      <c r="E39" s="105" t="str">
        <f>IFERROR(IF(VLOOKUP($A39,'Annex 2 EHV charges'!$D:$P,10,FALSE)=0,"",VLOOKUP($A39,'Annex 2 EHV charges'!$D:$P,10,FALSE)),"")</f>
        <v/>
      </c>
      <c r="F39" s="106" t="str">
        <f>IFERROR(IF(VLOOKUP($A39,'Annex 2 EHV charges'!$D:$P,11,FALSE)=0,"",VLOOKUP($A39,'Annex 2 EHV charges'!$D:$P,11,FALSE)),"")</f>
        <v/>
      </c>
      <c r="G39" s="107" t="str">
        <f>IFERROR(IF(VLOOKUP($A39,'Annex 2 EHV charges'!$D:$P,12,FALSE)=0,"",VLOOKUP($A39,'Annex 2 EHV charges'!$D:$P,12,FALSE)),"")</f>
        <v/>
      </c>
      <c r="H39" s="107" t="str">
        <f>IFERROR(IF(VLOOKUP($A39,'Annex 2 EHV charges'!$D:$P,13,FALSE)=0,"",VLOOKUP($A39,'Annex 2 EHV charges'!$D:$P,13,FALSE)),"")</f>
        <v/>
      </c>
    </row>
    <row r="40" spans="1:8" ht="12.75" customHeight="1" x14ac:dyDescent="0.2">
      <c r="A40" s="104" t="str">
        <f t="array" ref="A40">IFERROR(INDEX('Annex 2 EHV charges'!$D$11:$D$136, MATCH(0, IF(ISBLANK('Annex 2 EHV charges'!$D$11:$D$136),1, COUNTIF(A$4:$A39, 'Annex 2 EHV charges'!$D$11:$D$136)), 0)),"")</f>
        <v/>
      </c>
      <c r="B40" s="103" t="str">
        <f>IF($A40="","",VLOOKUP($A40,'Annex 2 EHV charges'!$D:$O,2,0))</f>
        <v/>
      </c>
      <c r="C40" s="104" t="str">
        <f>IF($A40="","",VLOOKUP($A40,'Annex 2 EHV charges'!$D:$O,3,0))</f>
        <v/>
      </c>
      <c r="D40" s="103" t="str">
        <f>IF($A40="","",VLOOKUP($A40,'Annex 2 EHV charges'!$D:$O,4,0))</f>
        <v/>
      </c>
      <c r="E40" s="105" t="str">
        <f>IFERROR(IF(VLOOKUP($A40,'Annex 2 EHV charges'!$D:$P,10,FALSE)=0,"",VLOOKUP($A40,'Annex 2 EHV charges'!$D:$P,10,FALSE)),"")</f>
        <v/>
      </c>
      <c r="F40" s="106" t="str">
        <f>IFERROR(IF(VLOOKUP($A40,'Annex 2 EHV charges'!$D:$P,11,FALSE)=0,"",VLOOKUP($A40,'Annex 2 EHV charges'!$D:$P,11,FALSE)),"")</f>
        <v/>
      </c>
      <c r="G40" s="107" t="str">
        <f>IFERROR(IF(VLOOKUP($A40,'Annex 2 EHV charges'!$D:$P,12,FALSE)=0,"",VLOOKUP($A40,'Annex 2 EHV charges'!$D:$P,12,FALSE)),"")</f>
        <v/>
      </c>
      <c r="H40" s="107" t="str">
        <f>IFERROR(IF(VLOOKUP($A40,'Annex 2 EHV charges'!$D:$P,13,FALSE)=0,"",VLOOKUP($A40,'Annex 2 EHV charges'!$D:$P,13,FALSE)),"")</f>
        <v/>
      </c>
    </row>
    <row r="41" spans="1:8" ht="12.75" customHeight="1" x14ac:dyDescent="0.2">
      <c r="A41" s="104" t="str">
        <f t="array" ref="A41">IFERROR(INDEX('Annex 2 EHV charges'!$D$11:$D$136, MATCH(0, IF(ISBLANK('Annex 2 EHV charges'!$D$11:$D$136),1, COUNTIF(A$4:$A40, 'Annex 2 EHV charges'!$D$11:$D$136)), 0)),"")</f>
        <v/>
      </c>
      <c r="B41" s="103" t="str">
        <f>IF($A41="","",VLOOKUP($A41,'Annex 2 EHV charges'!$D:$O,2,0))</f>
        <v/>
      </c>
      <c r="C41" s="104" t="str">
        <f>IF($A41="","",VLOOKUP($A41,'Annex 2 EHV charges'!$D:$O,3,0))</f>
        <v/>
      </c>
      <c r="D41" s="103" t="str">
        <f>IF($A41="","",VLOOKUP($A41,'Annex 2 EHV charges'!$D:$O,4,0))</f>
        <v/>
      </c>
      <c r="E41" s="105" t="str">
        <f>IFERROR(IF(VLOOKUP($A41,'Annex 2 EHV charges'!$D:$P,10,FALSE)=0,"",VLOOKUP($A41,'Annex 2 EHV charges'!$D:$P,10,FALSE)),"")</f>
        <v/>
      </c>
      <c r="F41" s="106" t="str">
        <f>IFERROR(IF(VLOOKUP($A41,'Annex 2 EHV charges'!$D:$P,11,FALSE)=0,"",VLOOKUP($A41,'Annex 2 EHV charges'!$D:$P,11,FALSE)),"")</f>
        <v/>
      </c>
      <c r="G41" s="107" t="str">
        <f>IFERROR(IF(VLOOKUP($A41,'Annex 2 EHV charges'!$D:$P,12,FALSE)=0,"",VLOOKUP($A41,'Annex 2 EHV charges'!$D:$P,12,FALSE)),"")</f>
        <v/>
      </c>
      <c r="H41" s="107" t="str">
        <f>IFERROR(IF(VLOOKUP($A41,'Annex 2 EHV charges'!$D:$P,13,FALSE)=0,"",VLOOKUP($A41,'Annex 2 EHV charges'!$D:$P,13,FALSE)),"")</f>
        <v/>
      </c>
    </row>
    <row r="42" spans="1:8" ht="12.75" customHeight="1" x14ac:dyDescent="0.2">
      <c r="A42" s="104" t="str">
        <f t="array" ref="A42">IFERROR(INDEX('Annex 2 EHV charges'!$D$11:$D$136, MATCH(0, IF(ISBLANK('Annex 2 EHV charges'!$D$11:$D$136),1, COUNTIF(A$4:$A41, 'Annex 2 EHV charges'!$D$11:$D$136)), 0)),"")</f>
        <v/>
      </c>
      <c r="B42" s="103" t="str">
        <f>IF($A42="","",VLOOKUP($A42,'Annex 2 EHV charges'!$D:$O,2,0))</f>
        <v/>
      </c>
      <c r="C42" s="104" t="str">
        <f>IF($A42="","",VLOOKUP($A42,'Annex 2 EHV charges'!$D:$O,3,0))</f>
        <v/>
      </c>
      <c r="D42" s="103" t="str">
        <f>IF($A42="","",VLOOKUP($A42,'Annex 2 EHV charges'!$D:$O,4,0))</f>
        <v/>
      </c>
      <c r="E42" s="105" t="str">
        <f>IFERROR(IF(VLOOKUP($A42,'Annex 2 EHV charges'!$D:$P,10,FALSE)=0,"",VLOOKUP($A42,'Annex 2 EHV charges'!$D:$P,10,FALSE)),"")</f>
        <v/>
      </c>
      <c r="F42" s="106" t="str">
        <f>IFERROR(IF(VLOOKUP($A42,'Annex 2 EHV charges'!$D:$P,11,FALSE)=0,"",VLOOKUP($A42,'Annex 2 EHV charges'!$D:$P,11,FALSE)),"")</f>
        <v/>
      </c>
      <c r="G42" s="107" t="str">
        <f>IFERROR(IF(VLOOKUP($A42,'Annex 2 EHV charges'!$D:$P,12,FALSE)=0,"",VLOOKUP($A42,'Annex 2 EHV charges'!$D:$P,12,FALSE)),"")</f>
        <v/>
      </c>
      <c r="H42" s="107" t="str">
        <f>IFERROR(IF(VLOOKUP($A42,'Annex 2 EHV charges'!$D:$P,13,FALSE)=0,"",VLOOKUP($A42,'Annex 2 EHV charges'!$D:$P,13,FALSE)),"")</f>
        <v/>
      </c>
    </row>
    <row r="43" spans="1:8" ht="12.75" customHeight="1" x14ac:dyDescent="0.2">
      <c r="A43" s="104" t="str">
        <f t="array" ref="A43">IFERROR(INDEX('Annex 2 EHV charges'!$D$11:$D$136, MATCH(0, IF(ISBLANK('Annex 2 EHV charges'!$D$11:$D$136),1, COUNTIF(A$4:$A42, 'Annex 2 EHV charges'!$D$11:$D$136)), 0)),"")</f>
        <v/>
      </c>
      <c r="B43" s="103" t="str">
        <f>IF($A43="","",VLOOKUP($A43,'Annex 2 EHV charges'!$D:$O,2,0))</f>
        <v/>
      </c>
      <c r="C43" s="104" t="str">
        <f>IF($A43="","",VLOOKUP($A43,'Annex 2 EHV charges'!$D:$O,3,0))</f>
        <v/>
      </c>
      <c r="D43" s="103" t="str">
        <f>IF($A43="","",VLOOKUP($A43,'Annex 2 EHV charges'!$D:$O,4,0))</f>
        <v/>
      </c>
      <c r="E43" s="105" t="str">
        <f>IFERROR(IF(VLOOKUP($A43,'Annex 2 EHV charges'!$D:$P,10,FALSE)=0,"",VLOOKUP($A43,'Annex 2 EHV charges'!$D:$P,10,FALSE)),"")</f>
        <v/>
      </c>
      <c r="F43" s="106" t="str">
        <f>IFERROR(IF(VLOOKUP($A43,'Annex 2 EHV charges'!$D:$P,11,FALSE)=0,"",VLOOKUP($A43,'Annex 2 EHV charges'!$D:$P,11,FALSE)),"")</f>
        <v/>
      </c>
      <c r="G43" s="107" t="str">
        <f>IFERROR(IF(VLOOKUP($A43,'Annex 2 EHV charges'!$D:$P,12,FALSE)=0,"",VLOOKUP($A43,'Annex 2 EHV charges'!$D:$P,12,FALSE)),"")</f>
        <v/>
      </c>
      <c r="H43" s="107" t="str">
        <f>IFERROR(IF(VLOOKUP($A43,'Annex 2 EHV charges'!$D:$P,13,FALSE)=0,"",VLOOKUP($A43,'Annex 2 EHV charges'!$D:$P,13,FALSE)),"")</f>
        <v/>
      </c>
    </row>
    <row r="44" spans="1:8" ht="12.75" customHeight="1" x14ac:dyDescent="0.2">
      <c r="A44" s="104" t="str">
        <f t="array" ref="A44">IFERROR(INDEX('Annex 2 EHV charges'!$D$11:$D$136, MATCH(0, IF(ISBLANK('Annex 2 EHV charges'!$D$11:$D$136),1, COUNTIF(A$4:$A43, 'Annex 2 EHV charges'!$D$11:$D$136)), 0)),"")</f>
        <v/>
      </c>
      <c r="B44" s="103" t="str">
        <f>IF($A44="","",VLOOKUP($A44,'Annex 2 EHV charges'!$D:$O,2,0))</f>
        <v/>
      </c>
      <c r="C44" s="104" t="str">
        <f>IF($A44="","",VLOOKUP($A44,'Annex 2 EHV charges'!$D:$O,3,0))</f>
        <v/>
      </c>
      <c r="D44" s="103" t="str">
        <f>IF($A44="","",VLOOKUP($A44,'Annex 2 EHV charges'!$D:$O,4,0))</f>
        <v/>
      </c>
      <c r="E44" s="105" t="str">
        <f>IFERROR(IF(VLOOKUP($A44,'Annex 2 EHV charges'!$D:$P,10,FALSE)=0,"",VLOOKUP($A44,'Annex 2 EHV charges'!$D:$P,10,FALSE)),"")</f>
        <v/>
      </c>
      <c r="F44" s="106" t="str">
        <f>IFERROR(IF(VLOOKUP($A44,'Annex 2 EHV charges'!$D:$P,11,FALSE)=0,"",VLOOKUP($A44,'Annex 2 EHV charges'!$D:$P,11,FALSE)),"")</f>
        <v/>
      </c>
      <c r="G44" s="107" t="str">
        <f>IFERROR(IF(VLOOKUP($A44,'Annex 2 EHV charges'!$D:$P,12,FALSE)=0,"",VLOOKUP($A44,'Annex 2 EHV charges'!$D:$P,12,FALSE)),"")</f>
        <v/>
      </c>
      <c r="H44" s="107" t="str">
        <f>IFERROR(IF(VLOOKUP($A44,'Annex 2 EHV charges'!$D:$P,13,FALSE)=0,"",VLOOKUP($A44,'Annex 2 EHV charges'!$D:$P,13,FALSE)),"")</f>
        <v/>
      </c>
    </row>
    <row r="45" spans="1:8" ht="12.75" customHeight="1" x14ac:dyDescent="0.2">
      <c r="A45" s="104" t="str">
        <f t="array" ref="A45">IFERROR(INDEX('Annex 2 EHV charges'!$D$11:$D$136, MATCH(0, IF(ISBLANK('Annex 2 EHV charges'!$D$11:$D$136),1, COUNTIF(A$4:$A44, 'Annex 2 EHV charges'!$D$11:$D$136)), 0)),"")</f>
        <v/>
      </c>
      <c r="B45" s="103" t="str">
        <f>IF($A45="","",VLOOKUP($A45,'Annex 2 EHV charges'!$D:$O,2,0))</f>
        <v/>
      </c>
      <c r="C45" s="104" t="str">
        <f>IF($A45="","",VLOOKUP($A45,'Annex 2 EHV charges'!$D:$O,3,0))</f>
        <v/>
      </c>
      <c r="D45" s="103" t="str">
        <f>IF($A45="","",VLOOKUP($A45,'Annex 2 EHV charges'!$D:$O,4,0))</f>
        <v/>
      </c>
      <c r="E45" s="105" t="str">
        <f>IFERROR(IF(VLOOKUP($A45,'Annex 2 EHV charges'!$D:$P,10,FALSE)=0,"",VLOOKUP($A45,'Annex 2 EHV charges'!$D:$P,10,FALSE)),"")</f>
        <v/>
      </c>
      <c r="F45" s="106" t="str">
        <f>IFERROR(IF(VLOOKUP($A45,'Annex 2 EHV charges'!$D:$P,11,FALSE)=0,"",VLOOKUP($A45,'Annex 2 EHV charges'!$D:$P,11,FALSE)),"")</f>
        <v/>
      </c>
      <c r="G45" s="107" t="str">
        <f>IFERROR(IF(VLOOKUP($A45,'Annex 2 EHV charges'!$D:$P,12,FALSE)=0,"",VLOOKUP($A45,'Annex 2 EHV charges'!$D:$P,12,FALSE)),"")</f>
        <v/>
      </c>
      <c r="H45" s="107" t="str">
        <f>IFERROR(IF(VLOOKUP($A45,'Annex 2 EHV charges'!$D:$P,13,FALSE)=0,"",VLOOKUP($A45,'Annex 2 EHV charges'!$D:$P,13,FALSE)),"")</f>
        <v/>
      </c>
    </row>
    <row r="46" spans="1:8" ht="12.75" customHeight="1" x14ac:dyDescent="0.2">
      <c r="A46" s="104" t="str">
        <f t="array" ref="A46">IFERROR(INDEX('Annex 2 EHV charges'!$D$11:$D$136, MATCH(0, IF(ISBLANK('Annex 2 EHV charges'!$D$11:$D$136),1, COUNTIF(A$4:$A45, 'Annex 2 EHV charges'!$D$11:$D$136)), 0)),"")</f>
        <v/>
      </c>
      <c r="B46" s="103" t="str">
        <f>IF($A46="","",VLOOKUP($A46,'Annex 2 EHV charges'!$D:$O,2,0))</f>
        <v/>
      </c>
      <c r="C46" s="104" t="str">
        <f>IF($A46="","",VLOOKUP($A46,'Annex 2 EHV charges'!$D:$O,3,0))</f>
        <v/>
      </c>
      <c r="D46" s="103" t="str">
        <f>IF($A46="","",VLOOKUP($A46,'Annex 2 EHV charges'!$D:$O,4,0))</f>
        <v/>
      </c>
      <c r="E46" s="105" t="str">
        <f>IFERROR(IF(VLOOKUP($A46,'Annex 2 EHV charges'!$D:$P,10,FALSE)=0,"",VLOOKUP($A46,'Annex 2 EHV charges'!$D:$P,10,FALSE)),"")</f>
        <v/>
      </c>
      <c r="F46" s="106" t="str">
        <f>IFERROR(IF(VLOOKUP($A46,'Annex 2 EHV charges'!$D:$P,11,FALSE)=0,"",VLOOKUP($A46,'Annex 2 EHV charges'!$D:$P,11,FALSE)),"")</f>
        <v/>
      </c>
      <c r="G46" s="107" t="str">
        <f>IFERROR(IF(VLOOKUP($A46,'Annex 2 EHV charges'!$D:$P,12,FALSE)=0,"",VLOOKUP($A46,'Annex 2 EHV charges'!$D:$P,12,FALSE)),"")</f>
        <v/>
      </c>
      <c r="H46" s="107" t="str">
        <f>IFERROR(IF(VLOOKUP($A46,'Annex 2 EHV charges'!$D:$P,13,FALSE)=0,"",VLOOKUP($A46,'Annex 2 EHV charges'!$D:$P,13,FALSE)),"")</f>
        <v/>
      </c>
    </row>
    <row r="47" spans="1:8" ht="12.75" customHeight="1" x14ac:dyDescent="0.2">
      <c r="A47" s="104" t="str">
        <f t="array" ref="A47">IFERROR(INDEX('Annex 2 EHV charges'!$D$11:$D$136, MATCH(0, IF(ISBLANK('Annex 2 EHV charges'!$D$11:$D$136),1, COUNTIF(A$4:$A46, 'Annex 2 EHV charges'!$D$11:$D$136)), 0)),"")</f>
        <v/>
      </c>
      <c r="B47" s="103" t="str">
        <f>IF($A47="","",VLOOKUP($A47,'Annex 2 EHV charges'!$D:$O,2,0))</f>
        <v/>
      </c>
      <c r="C47" s="104" t="str">
        <f>IF($A47="","",VLOOKUP($A47,'Annex 2 EHV charges'!$D:$O,3,0))</f>
        <v/>
      </c>
      <c r="D47" s="103" t="str">
        <f>IF($A47="","",VLOOKUP($A47,'Annex 2 EHV charges'!$D:$O,4,0))</f>
        <v/>
      </c>
      <c r="E47" s="105" t="str">
        <f>IFERROR(IF(VLOOKUP($A47,'Annex 2 EHV charges'!$D:$P,10,FALSE)=0,"",VLOOKUP($A47,'Annex 2 EHV charges'!$D:$P,10,FALSE)),"")</f>
        <v/>
      </c>
      <c r="F47" s="106" t="str">
        <f>IFERROR(IF(VLOOKUP($A47,'Annex 2 EHV charges'!$D:$P,11,FALSE)=0,"",VLOOKUP($A47,'Annex 2 EHV charges'!$D:$P,11,FALSE)),"")</f>
        <v/>
      </c>
      <c r="G47" s="107" t="str">
        <f>IFERROR(IF(VLOOKUP($A47,'Annex 2 EHV charges'!$D:$P,12,FALSE)=0,"",VLOOKUP($A47,'Annex 2 EHV charges'!$D:$P,12,FALSE)),"")</f>
        <v/>
      </c>
      <c r="H47" s="107" t="str">
        <f>IFERROR(IF(VLOOKUP($A47,'Annex 2 EHV charges'!$D:$P,13,FALSE)=0,"",VLOOKUP($A47,'Annex 2 EHV charges'!$D:$P,13,FALSE)),"")</f>
        <v/>
      </c>
    </row>
    <row r="48" spans="1:8" ht="12.75" customHeight="1" x14ac:dyDescent="0.2">
      <c r="A48" s="104" t="str">
        <f t="array" ref="A48">IFERROR(INDEX('Annex 2 EHV charges'!$D$11:$D$136, MATCH(0, IF(ISBLANK('Annex 2 EHV charges'!$D$11:$D$136),1, COUNTIF(A$4:$A47, 'Annex 2 EHV charges'!$D$11:$D$136)), 0)),"")</f>
        <v/>
      </c>
      <c r="B48" s="103" t="str">
        <f>IF($A48="","",VLOOKUP($A48,'Annex 2 EHV charges'!$D:$O,2,0))</f>
        <v/>
      </c>
      <c r="C48" s="104" t="str">
        <f>IF($A48="","",VLOOKUP($A48,'Annex 2 EHV charges'!$D:$O,3,0))</f>
        <v/>
      </c>
      <c r="D48" s="103" t="str">
        <f>IF($A48="","",VLOOKUP($A48,'Annex 2 EHV charges'!$D:$O,4,0))</f>
        <v/>
      </c>
      <c r="E48" s="105" t="str">
        <f>IFERROR(IF(VLOOKUP($A48,'Annex 2 EHV charges'!$D:$P,10,FALSE)=0,"",VLOOKUP($A48,'Annex 2 EHV charges'!$D:$P,10,FALSE)),"")</f>
        <v/>
      </c>
      <c r="F48" s="106" t="str">
        <f>IFERROR(IF(VLOOKUP($A48,'Annex 2 EHV charges'!$D:$P,11,FALSE)=0,"",VLOOKUP($A48,'Annex 2 EHV charges'!$D:$P,11,FALSE)),"")</f>
        <v/>
      </c>
      <c r="G48" s="107" t="str">
        <f>IFERROR(IF(VLOOKUP($A48,'Annex 2 EHV charges'!$D:$P,12,FALSE)=0,"",VLOOKUP($A48,'Annex 2 EHV charges'!$D:$P,12,FALSE)),"")</f>
        <v/>
      </c>
      <c r="H48" s="107" t="str">
        <f>IFERROR(IF(VLOOKUP($A48,'Annex 2 EHV charges'!$D:$P,13,FALSE)=0,"",VLOOKUP($A48,'Annex 2 EHV charges'!$D:$P,13,FALSE)),"")</f>
        <v/>
      </c>
    </row>
    <row r="49" spans="1:8" ht="12.75" customHeight="1" x14ac:dyDescent="0.2">
      <c r="A49" s="104" t="str">
        <f t="array" ref="A49">IFERROR(INDEX('Annex 2 EHV charges'!$D$11:$D$136, MATCH(0, IF(ISBLANK('Annex 2 EHV charges'!$D$11:$D$136),1, COUNTIF(A$4:$A48, 'Annex 2 EHV charges'!$D$11:$D$136)), 0)),"")</f>
        <v/>
      </c>
      <c r="B49" s="103" t="str">
        <f>IF($A49="","",VLOOKUP($A49,'Annex 2 EHV charges'!$D:$O,2,0))</f>
        <v/>
      </c>
      <c r="C49" s="104" t="str">
        <f>IF($A49="","",VLOOKUP($A49,'Annex 2 EHV charges'!$D:$O,3,0))</f>
        <v/>
      </c>
      <c r="D49" s="103" t="str">
        <f>IF($A49="","",VLOOKUP($A49,'Annex 2 EHV charges'!$D:$O,4,0))</f>
        <v/>
      </c>
      <c r="E49" s="105" t="str">
        <f>IFERROR(IF(VLOOKUP($A49,'Annex 2 EHV charges'!$D:$P,10,FALSE)=0,"",VLOOKUP($A49,'Annex 2 EHV charges'!$D:$P,10,FALSE)),"")</f>
        <v/>
      </c>
      <c r="F49" s="106" t="str">
        <f>IFERROR(IF(VLOOKUP($A49,'Annex 2 EHV charges'!$D:$P,11,FALSE)=0,"",VLOOKUP($A49,'Annex 2 EHV charges'!$D:$P,11,FALSE)),"")</f>
        <v/>
      </c>
      <c r="G49" s="107" t="str">
        <f>IFERROR(IF(VLOOKUP($A49,'Annex 2 EHV charges'!$D:$P,12,FALSE)=0,"",VLOOKUP($A49,'Annex 2 EHV charges'!$D:$P,12,FALSE)),"")</f>
        <v/>
      </c>
      <c r="H49" s="107" t="str">
        <f>IFERROR(IF(VLOOKUP($A49,'Annex 2 EHV charges'!$D:$P,13,FALSE)=0,"",VLOOKUP($A49,'Annex 2 EHV charges'!$D:$P,13,FALSE)),"")</f>
        <v/>
      </c>
    </row>
    <row r="50" spans="1:8" ht="12.75" customHeight="1" x14ac:dyDescent="0.2">
      <c r="A50" s="104" t="str">
        <f t="array" ref="A50">IFERROR(INDEX('Annex 2 EHV charges'!$D$11:$D$136, MATCH(0, IF(ISBLANK('Annex 2 EHV charges'!$D$11:$D$136),1, COUNTIF(A$4:$A49, 'Annex 2 EHV charges'!$D$11:$D$136)), 0)),"")</f>
        <v/>
      </c>
      <c r="B50" s="103" t="str">
        <f>IF($A50="","",VLOOKUP($A50,'Annex 2 EHV charges'!$D:$O,2,0))</f>
        <v/>
      </c>
      <c r="C50" s="104" t="str">
        <f>IF($A50="","",VLOOKUP($A50,'Annex 2 EHV charges'!$D:$O,3,0))</f>
        <v/>
      </c>
      <c r="D50" s="103" t="str">
        <f>IF($A50="","",VLOOKUP($A50,'Annex 2 EHV charges'!$D:$O,4,0))</f>
        <v/>
      </c>
      <c r="E50" s="105" t="str">
        <f>IFERROR(IF(VLOOKUP($A50,'Annex 2 EHV charges'!$D:$P,10,FALSE)=0,"",VLOOKUP($A50,'Annex 2 EHV charges'!$D:$P,10,FALSE)),"")</f>
        <v/>
      </c>
      <c r="F50" s="106" t="str">
        <f>IFERROR(IF(VLOOKUP($A50,'Annex 2 EHV charges'!$D:$P,11,FALSE)=0,"",VLOOKUP($A50,'Annex 2 EHV charges'!$D:$P,11,FALSE)),"")</f>
        <v/>
      </c>
      <c r="G50" s="107" t="str">
        <f>IFERROR(IF(VLOOKUP($A50,'Annex 2 EHV charges'!$D:$P,12,FALSE)=0,"",VLOOKUP($A50,'Annex 2 EHV charges'!$D:$P,12,FALSE)),"")</f>
        <v/>
      </c>
      <c r="H50" s="107" t="str">
        <f>IFERROR(IF(VLOOKUP($A50,'Annex 2 EHV charges'!$D:$P,13,FALSE)=0,"",VLOOKUP($A50,'Annex 2 EHV charges'!$D:$P,13,FALSE)),"")</f>
        <v/>
      </c>
    </row>
    <row r="51" spans="1:8" ht="12.75" customHeight="1" x14ac:dyDescent="0.2">
      <c r="A51" s="104" t="str">
        <f t="array" ref="A51">IFERROR(INDEX('Annex 2 EHV charges'!$D$11:$D$136, MATCH(0, IF(ISBLANK('Annex 2 EHV charges'!$D$11:$D$136),1, COUNTIF(A$4:$A50, 'Annex 2 EHV charges'!$D$11:$D$136)), 0)),"")</f>
        <v/>
      </c>
      <c r="B51" s="103" t="str">
        <f>IF($A51="","",VLOOKUP($A51,'Annex 2 EHV charges'!$D:$O,2,0))</f>
        <v/>
      </c>
      <c r="C51" s="104" t="str">
        <f>IF($A51="","",VLOOKUP($A51,'Annex 2 EHV charges'!$D:$O,3,0))</f>
        <v/>
      </c>
      <c r="D51" s="103" t="str">
        <f>IF($A51="","",VLOOKUP($A51,'Annex 2 EHV charges'!$D:$O,4,0))</f>
        <v/>
      </c>
      <c r="E51" s="105" t="str">
        <f>IFERROR(IF(VLOOKUP($A51,'Annex 2 EHV charges'!$D:$P,10,FALSE)=0,"",VLOOKUP($A51,'Annex 2 EHV charges'!$D:$P,10,FALSE)),"")</f>
        <v/>
      </c>
      <c r="F51" s="106" t="str">
        <f>IFERROR(IF(VLOOKUP($A51,'Annex 2 EHV charges'!$D:$P,11,FALSE)=0,"",VLOOKUP($A51,'Annex 2 EHV charges'!$D:$P,11,FALSE)),"")</f>
        <v/>
      </c>
      <c r="G51" s="107" t="str">
        <f>IFERROR(IF(VLOOKUP($A51,'Annex 2 EHV charges'!$D:$P,12,FALSE)=0,"",VLOOKUP($A51,'Annex 2 EHV charges'!$D:$P,12,FALSE)),"")</f>
        <v/>
      </c>
      <c r="H51" s="107" t="str">
        <f>IFERROR(IF(VLOOKUP($A51,'Annex 2 EHV charges'!$D:$P,13,FALSE)=0,"",VLOOKUP($A51,'Annex 2 EHV charges'!$D:$P,13,FALSE)),"")</f>
        <v/>
      </c>
    </row>
    <row r="52" spans="1:8" ht="12.75" customHeight="1" x14ac:dyDescent="0.2">
      <c r="A52" s="104" t="str">
        <f t="array" ref="A52">IFERROR(INDEX('Annex 2 EHV charges'!$D$11:$D$136, MATCH(0, IF(ISBLANK('Annex 2 EHV charges'!$D$11:$D$136),1, COUNTIF(A$4:$A51, 'Annex 2 EHV charges'!$D$11:$D$136)), 0)),"")</f>
        <v/>
      </c>
      <c r="B52" s="103" t="str">
        <f>IF($A52="","",VLOOKUP($A52,'Annex 2 EHV charges'!$D:$O,2,0))</f>
        <v/>
      </c>
      <c r="C52" s="104" t="str">
        <f>IF($A52="","",VLOOKUP($A52,'Annex 2 EHV charges'!$D:$O,3,0))</f>
        <v/>
      </c>
      <c r="D52" s="103" t="str">
        <f>IF($A52="","",VLOOKUP($A52,'Annex 2 EHV charges'!$D:$O,4,0))</f>
        <v/>
      </c>
      <c r="E52" s="105" t="str">
        <f>IFERROR(IF(VLOOKUP($A52,'Annex 2 EHV charges'!$D:$P,10,FALSE)=0,"",VLOOKUP($A52,'Annex 2 EHV charges'!$D:$P,10,FALSE)),"")</f>
        <v/>
      </c>
      <c r="F52" s="106" t="str">
        <f>IFERROR(IF(VLOOKUP($A52,'Annex 2 EHV charges'!$D:$P,11,FALSE)=0,"",VLOOKUP($A52,'Annex 2 EHV charges'!$D:$P,11,FALSE)),"")</f>
        <v/>
      </c>
      <c r="G52" s="107" t="str">
        <f>IFERROR(IF(VLOOKUP($A52,'Annex 2 EHV charges'!$D:$P,12,FALSE)=0,"",VLOOKUP($A52,'Annex 2 EHV charges'!$D:$P,12,FALSE)),"")</f>
        <v/>
      </c>
      <c r="H52" s="107" t="str">
        <f>IFERROR(IF(VLOOKUP($A52,'Annex 2 EHV charges'!$D:$P,13,FALSE)=0,"",VLOOKUP($A52,'Annex 2 EHV charges'!$D:$P,13,FALSE)),"")</f>
        <v/>
      </c>
    </row>
    <row r="53" spans="1:8" ht="12.75" customHeight="1" x14ac:dyDescent="0.2">
      <c r="A53" s="104" t="str">
        <f t="array" ref="A53">IFERROR(INDEX('Annex 2 EHV charges'!$D$11:$D$136, MATCH(0, IF(ISBLANK('Annex 2 EHV charges'!$D$11:$D$136),1, COUNTIF(A$4:$A52, 'Annex 2 EHV charges'!$D$11:$D$136)), 0)),"")</f>
        <v/>
      </c>
      <c r="B53" s="103" t="str">
        <f>IF($A53="","",VLOOKUP($A53,'Annex 2 EHV charges'!$D:$O,2,0))</f>
        <v/>
      </c>
      <c r="C53" s="104" t="str">
        <f>IF($A53="","",VLOOKUP($A53,'Annex 2 EHV charges'!$D:$O,3,0))</f>
        <v/>
      </c>
      <c r="D53" s="103" t="str">
        <f>IF($A53="","",VLOOKUP($A53,'Annex 2 EHV charges'!$D:$O,4,0))</f>
        <v/>
      </c>
      <c r="E53" s="105" t="str">
        <f>IFERROR(IF(VLOOKUP($A53,'Annex 2 EHV charges'!$D:$P,10,FALSE)=0,"",VLOOKUP($A53,'Annex 2 EHV charges'!$D:$P,10,FALSE)),"")</f>
        <v/>
      </c>
      <c r="F53" s="106" t="str">
        <f>IFERROR(IF(VLOOKUP($A53,'Annex 2 EHV charges'!$D:$P,11,FALSE)=0,"",VLOOKUP($A53,'Annex 2 EHV charges'!$D:$P,11,FALSE)),"")</f>
        <v/>
      </c>
      <c r="G53" s="107" t="str">
        <f>IFERROR(IF(VLOOKUP($A53,'Annex 2 EHV charges'!$D:$P,12,FALSE)=0,"",VLOOKUP($A53,'Annex 2 EHV charges'!$D:$P,12,FALSE)),"")</f>
        <v/>
      </c>
      <c r="H53" s="107" t="str">
        <f>IFERROR(IF(VLOOKUP($A53,'Annex 2 EHV charges'!$D:$P,13,FALSE)=0,"",VLOOKUP($A53,'Annex 2 EHV charges'!$D:$P,13,FALSE)),"")</f>
        <v/>
      </c>
    </row>
    <row r="54" spans="1:8" ht="12.75" customHeight="1" x14ac:dyDescent="0.2">
      <c r="A54" s="104" t="str">
        <f t="array" ref="A54">IFERROR(INDEX('Annex 2 EHV charges'!$D$11:$D$136, MATCH(0, IF(ISBLANK('Annex 2 EHV charges'!$D$11:$D$136),1, COUNTIF(A$4:$A53, 'Annex 2 EHV charges'!$D$11:$D$136)), 0)),"")</f>
        <v/>
      </c>
      <c r="B54" s="103" t="str">
        <f>IF($A54="","",VLOOKUP($A54,'Annex 2 EHV charges'!$D:$O,2,0))</f>
        <v/>
      </c>
      <c r="C54" s="104" t="str">
        <f>IF($A54="","",VLOOKUP($A54,'Annex 2 EHV charges'!$D:$O,3,0))</f>
        <v/>
      </c>
      <c r="D54" s="103" t="str">
        <f>IF($A54="","",VLOOKUP($A54,'Annex 2 EHV charges'!$D:$O,4,0))</f>
        <v/>
      </c>
      <c r="E54" s="105" t="str">
        <f>IFERROR(IF(VLOOKUP($A54,'Annex 2 EHV charges'!$D:$P,10,FALSE)=0,"",VLOOKUP($A54,'Annex 2 EHV charges'!$D:$P,10,FALSE)),"")</f>
        <v/>
      </c>
      <c r="F54" s="106" t="str">
        <f>IFERROR(IF(VLOOKUP($A54,'Annex 2 EHV charges'!$D:$P,11,FALSE)=0,"",VLOOKUP($A54,'Annex 2 EHV charges'!$D:$P,11,FALSE)),"")</f>
        <v/>
      </c>
      <c r="G54" s="107" t="str">
        <f>IFERROR(IF(VLOOKUP($A54,'Annex 2 EHV charges'!$D:$P,12,FALSE)=0,"",VLOOKUP($A54,'Annex 2 EHV charges'!$D:$P,12,FALSE)),"")</f>
        <v/>
      </c>
      <c r="H54" s="107" t="str">
        <f>IFERROR(IF(VLOOKUP($A54,'Annex 2 EHV charges'!$D:$P,13,FALSE)=0,"",VLOOKUP($A54,'Annex 2 EHV charges'!$D:$P,13,FALSE)),"")</f>
        <v/>
      </c>
    </row>
    <row r="55" spans="1:8" ht="12.75" customHeight="1" x14ac:dyDescent="0.2">
      <c r="A55" s="104" t="str">
        <f t="array" ref="A55">IFERROR(INDEX('Annex 2 EHV charges'!$D$11:$D$136, MATCH(0, IF(ISBLANK('Annex 2 EHV charges'!$D$11:$D$136),1, COUNTIF(A$4:$A54, 'Annex 2 EHV charges'!$D$11:$D$136)), 0)),"")</f>
        <v/>
      </c>
      <c r="B55" s="103" t="str">
        <f>IF($A55="","",VLOOKUP($A55,'Annex 2 EHV charges'!$D:$O,2,0))</f>
        <v/>
      </c>
      <c r="C55" s="104" t="str">
        <f>IF($A55="","",VLOOKUP($A55,'Annex 2 EHV charges'!$D:$O,3,0))</f>
        <v/>
      </c>
      <c r="D55" s="103" t="str">
        <f>IF($A55="","",VLOOKUP($A55,'Annex 2 EHV charges'!$D:$O,4,0))</f>
        <v/>
      </c>
      <c r="E55" s="105" t="str">
        <f>IFERROR(IF(VLOOKUP($A55,'Annex 2 EHV charges'!$D:$P,10,FALSE)=0,"",VLOOKUP($A55,'Annex 2 EHV charges'!$D:$P,10,FALSE)),"")</f>
        <v/>
      </c>
      <c r="F55" s="106" t="str">
        <f>IFERROR(IF(VLOOKUP($A55,'Annex 2 EHV charges'!$D:$P,11,FALSE)=0,"",VLOOKUP($A55,'Annex 2 EHV charges'!$D:$P,11,FALSE)),"")</f>
        <v/>
      </c>
      <c r="G55" s="107" t="str">
        <f>IFERROR(IF(VLOOKUP($A55,'Annex 2 EHV charges'!$D:$P,12,FALSE)=0,"",VLOOKUP($A55,'Annex 2 EHV charges'!$D:$P,12,FALSE)),"")</f>
        <v/>
      </c>
      <c r="H55" s="107" t="str">
        <f>IFERROR(IF(VLOOKUP($A55,'Annex 2 EHV charges'!$D:$P,13,FALSE)=0,"",VLOOKUP($A55,'Annex 2 EHV charges'!$D:$P,13,FALSE)),"")</f>
        <v/>
      </c>
    </row>
    <row r="56" spans="1:8" ht="12.75" customHeight="1" x14ac:dyDescent="0.2">
      <c r="A56" s="104" t="str">
        <f t="array" ref="A56">IFERROR(INDEX('Annex 2 EHV charges'!$D$11:$D$136, MATCH(0, IF(ISBLANK('Annex 2 EHV charges'!$D$11:$D$136),1, COUNTIF(A$4:$A55, 'Annex 2 EHV charges'!$D$11:$D$136)), 0)),"")</f>
        <v/>
      </c>
      <c r="B56" s="103" t="str">
        <f>IF($A56="","",VLOOKUP($A56,'Annex 2 EHV charges'!$D:$O,2,0))</f>
        <v/>
      </c>
      <c r="C56" s="104" t="str">
        <f>IF($A56="","",VLOOKUP($A56,'Annex 2 EHV charges'!$D:$O,3,0))</f>
        <v/>
      </c>
      <c r="D56" s="103" t="str">
        <f>IF($A56="","",VLOOKUP($A56,'Annex 2 EHV charges'!$D:$O,4,0))</f>
        <v/>
      </c>
      <c r="E56" s="105" t="str">
        <f>IFERROR(IF(VLOOKUP($A56,'Annex 2 EHV charges'!$D:$P,10,FALSE)=0,"",VLOOKUP($A56,'Annex 2 EHV charges'!$D:$P,10,FALSE)),"")</f>
        <v/>
      </c>
      <c r="F56" s="106" t="str">
        <f>IFERROR(IF(VLOOKUP($A56,'Annex 2 EHV charges'!$D:$P,11,FALSE)=0,"",VLOOKUP($A56,'Annex 2 EHV charges'!$D:$P,11,FALSE)),"")</f>
        <v/>
      </c>
      <c r="G56" s="107" t="str">
        <f>IFERROR(IF(VLOOKUP($A56,'Annex 2 EHV charges'!$D:$P,12,FALSE)=0,"",VLOOKUP($A56,'Annex 2 EHV charges'!$D:$P,12,FALSE)),"")</f>
        <v/>
      </c>
      <c r="H56" s="107" t="str">
        <f>IFERROR(IF(VLOOKUP($A56,'Annex 2 EHV charges'!$D:$P,13,FALSE)=0,"",VLOOKUP($A56,'Annex 2 EHV charges'!$D:$P,13,FALSE)),"")</f>
        <v/>
      </c>
    </row>
    <row r="57" spans="1:8" ht="12.75" customHeight="1" x14ac:dyDescent="0.2">
      <c r="A57" s="104" t="str">
        <f t="array" ref="A57">IFERROR(INDEX('Annex 2 EHV charges'!$D$11:$D$136, MATCH(0, IF(ISBLANK('Annex 2 EHV charges'!$D$11:$D$136),1, COUNTIF(A$4:$A56, 'Annex 2 EHV charges'!$D$11:$D$136)), 0)),"")</f>
        <v/>
      </c>
      <c r="B57" s="103" t="str">
        <f>IF($A57="","",VLOOKUP($A57,'Annex 2 EHV charges'!$D:$O,2,0))</f>
        <v/>
      </c>
      <c r="C57" s="104" t="str">
        <f>IF($A57="","",VLOOKUP($A57,'Annex 2 EHV charges'!$D:$O,3,0))</f>
        <v/>
      </c>
      <c r="D57" s="103" t="str">
        <f>IF($A57="","",VLOOKUP($A57,'Annex 2 EHV charges'!$D:$O,4,0))</f>
        <v/>
      </c>
      <c r="E57" s="105" t="str">
        <f>IFERROR(IF(VLOOKUP($A57,'Annex 2 EHV charges'!$D:$P,10,FALSE)=0,"",VLOOKUP($A57,'Annex 2 EHV charges'!$D:$P,10,FALSE)),"")</f>
        <v/>
      </c>
      <c r="F57" s="106" t="str">
        <f>IFERROR(IF(VLOOKUP($A57,'Annex 2 EHV charges'!$D:$P,11,FALSE)=0,"",VLOOKUP($A57,'Annex 2 EHV charges'!$D:$P,11,FALSE)),"")</f>
        <v/>
      </c>
      <c r="G57" s="107" t="str">
        <f>IFERROR(IF(VLOOKUP($A57,'Annex 2 EHV charges'!$D:$P,12,FALSE)=0,"",VLOOKUP($A57,'Annex 2 EHV charges'!$D:$P,12,FALSE)),"")</f>
        <v/>
      </c>
      <c r="H57" s="107" t="str">
        <f>IFERROR(IF(VLOOKUP($A57,'Annex 2 EHV charges'!$D:$P,13,FALSE)=0,"",VLOOKUP($A57,'Annex 2 EHV charges'!$D:$P,13,FALSE)),"")</f>
        <v/>
      </c>
    </row>
    <row r="58" spans="1:8" ht="12.75" customHeight="1" x14ac:dyDescent="0.2">
      <c r="A58" s="104" t="str">
        <f t="array" ref="A58">IFERROR(INDEX('Annex 2 EHV charges'!$D$11:$D$136, MATCH(0, IF(ISBLANK('Annex 2 EHV charges'!$D$11:$D$136),1, COUNTIF(A$4:$A57, 'Annex 2 EHV charges'!$D$11:$D$136)), 0)),"")</f>
        <v/>
      </c>
      <c r="B58" s="103" t="str">
        <f>IF($A58="","",VLOOKUP($A58,'Annex 2 EHV charges'!$D:$O,2,0))</f>
        <v/>
      </c>
      <c r="C58" s="104" t="str">
        <f>IF($A58="","",VLOOKUP($A58,'Annex 2 EHV charges'!$D:$O,3,0))</f>
        <v/>
      </c>
      <c r="D58" s="103" t="str">
        <f>IF($A58="","",VLOOKUP($A58,'Annex 2 EHV charges'!$D:$O,4,0))</f>
        <v/>
      </c>
      <c r="E58" s="105" t="str">
        <f>IFERROR(IF(VLOOKUP($A58,'Annex 2 EHV charges'!$D:$P,10,FALSE)=0,"",VLOOKUP($A58,'Annex 2 EHV charges'!$D:$P,10,FALSE)),"")</f>
        <v/>
      </c>
      <c r="F58" s="106" t="str">
        <f>IFERROR(IF(VLOOKUP($A58,'Annex 2 EHV charges'!$D:$P,11,FALSE)=0,"",VLOOKUP($A58,'Annex 2 EHV charges'!$D:$P,11,FALSE)),"")</f>
        <v/>
      </c>
      <c r="G58" s="107" t="str">
        <f>IFERROR(IF(VLOOKUP($A58,'Annex 2 EHV charges'!$D:$P,12,FALSE)=0,"",VLOOKUP($A58,'Annex 2 EHV charges'!$D:$P,12,FALSE)),"")</f>
        <v/>
      </c>
      <c r="H58" s="107" t="str">
        <f>IFERROR(IF(VLOOKUP($A58,'Annex 2 EHV charges'!$D:$P,13,FALSE)=0,"",VLOOKUP($A58,'Annex 2 EHV charges'!$D:$P,13,FALSE)),"")</f>
        <v/>
      </c>
    </row>
    <row r="59" spans="1:8" ht="12.75" customHeight="1" x14ac:dyDescent="0.2">
      <c r="A59" s="104" t="str">
        <f t="array" ref="A59">IFERROR(INDEX('Annex 2 EHV charges'!$D$11:$D$136, MATCH(0, IF(ISBLANK('Annex 2 EHV charges'!$D$11:$D$136),1, COUNTIF(A$4:$A58, 'Annex 2 EHV charges'!$D$11:$D$136)), 0)),"")</f>
        <v/>
      </c>
      <c r="B59" s="103" t="str">
        <f>IF($A59="","",VLOOKUP($A59,'Annex 2 EHV charges'!$D:$O,2,0))</f>
        <v/>
      </c>
      <c r="C59" s="104" t="str">
        <f>IF($A59="","",VLOOKUP($A59,'Annex 2 EHV charges'!$D:$O,3,0))</f>
        <v/>
      </c>
      <c r="D59" s="103" t="str">
        <f>IF($A59="","",VLOOKUP($A59,'Annex 2 EHV charges'!$D:$O,4,0))</f>
        <v/>
      </c>
      <c r="E59" s="105" t="str">
        <f>IFERROR(IF(VLOOKUP($A59,'Annex 2 EHV charges'!$D:$P,10,FALSE)=0,"",VLOOKUP($A59,'Annex 2 EHV charges'!$D:$P,10,FALSE)),"")</f>
        <v/>
      </c>
      <c r="F59" s="106" t="str">
        <f>IFERROR(IF(VLOOKUP($A59,'Annex 2 EHV charges'!$D:$P,11,FALSE)=0,"",VLOOKUP($A59,'Annex 2 EHV charges'!$D:$P,11,FALSE)),"")</f>
        <v/>
      </c>
      <c r="G59" s="107" t="str">
        <f>IFERROR(IF(VLOOKUP($A59,'Annex 2 EHV charges'!$D:$P,12,FALSE)=0,"",VLOOKUP($A59,'Annex 2 EHV charges'!$D:$P,12,FALSE)),"")</f>
        <v/>
      </c>
      <c r="H59" s="107" t="str">
        <f>IFERROR(IF(VLOOKUP($A59,'Annex 2 EHV charges'!$D:$P,13,FALSE)=0,"",VLOOKUP($A59,'Annex 2 EHV charges'!$D:$P,13,FALSE)),"")</f>
        <v/>
      </c>
    </row>
    <row r="60" spans="1:8" ht="12.75" customHeight="1" x14ac:dyDescent="0.2">
      <c r="A60" s="104" t="str">
        <f t="array" ref="A60">IFERROR(INDEX('Annex 2 EHV charges'!$D$11:$D$136, MATCH(0, IF(ISBLANK('Annex 2 EHV charges'!$D$11:$D$136),1, COUNTIF(A$4:$A59, 'Annex 2 EHV charges'!$D$11:$D$136)), 0)),"")</f>
        <v/>
      </c>
      <c r="B60" s="103" t="str">
        <f>IF($A60="","",VLOOKUP($A60,'Annex 2 EHV charges'!$D:$O,2,0))</f>
        <v/>
      </c>
      <c r="C60" s="104" t="str">
        <f>IF($A60="","",VLOOKUP($A60,'Annex 2 EHV charges'!$D:$O,3,0))</f>
        <v/>
      </c>
      <c r="D60" s="103" t="str">
        <f>IF($A60="","",VLOOKUP($A60,'Annex 2 EHV charges'!$D:$O,4,0))</f>
        <v/>
      </c>
      <c r="E60" s="105" t="str">
        <f>IFERROR(IF(VLOOKUP($A60,'Annex 2 EHV charges'!$D:$P,10,FALSE)=0,"",VLOOKUP($A60,'Annex 2 EHV charges'!$D:$P,10,FALSE)),"")</f>
        <v/>
      </c>
      <c r="F60" s="106" t="str">
        <f>IFERROR(IF(VLOOKUP($A60,'Annex 2 EHV charges'!$D:$P,11,FALSE)=0,"",VLOOKUP($A60,'Annex 2 EHV charges'!$D:$P,11,FALSE)),"")</f>
        <v/>
      </c>
      <c r="G60" s="107" t="str">
        <f>IFERROR(IF(VLOOKUP($A60,'Annex 2 EHV charges'!$D:$P,12,FALSE)=0,"",VLOOKUP($A60,'Annex 2 EHV charges'!$D:$P,12,FALSE)),"")</f>
        <v/>
      </c>
      <c r="H60" s="107" t="str">
        <f>IFERROR(IF(VLOOKUP($A60,'Annex 2 EHV charges'!$D:$P,13,FALSE)=0,"",VLOOKUP($A60,'Annex 2 EHV charges'!$D:$P,13,FALSE)),"")</f>
        <v/>
      </c>
    </row>
    <row r="61" spans="1:8" ht="12.75" customHeight="1" x14ac:dyDescent="0.2">
      <c r="A61" s="104" t="str">
        <f t="array" ref="A61">IFERROR(INDEX('Annex 2 EHV charges'!$D$11:$D$136, MATCH(0, IF(ISBLANK('Annex 2 EHV charges'!$D$11:$D$136),1, COUNTIF(A$4:$A60, 'Annex 2 EHV charges'!$D$11:$D$136)), 0)),"")</f>
        <v/>
      </c>
      <c r="B61" s="103" t="str">
        <f>IF($A61="","",VLOOKUP($A61,'Annex 2 EHV charges'!$D:$O,2,0))</f>
        <v/>
      </c>
      <c r="C61" s="104" t="str">
        <f>IF($A61="","",VLOOKUP($A61,'Annex 2 EHV charges'!$D:$O,3,0))</f>
        <v/>
      </c>
      <c r="D61" s="103" t="str">
        <f>IF($A61="","",VLOOKUP($A61,'Annex 2 EHV charges'!$D:$O,4,0))</f>
        <v/>
      </c>
      <c r="E61" s="105" t="str">
        <f>IFERROR(IF(VLOOKUP($A61,'Annex 2 EHV charges'!$D:$P,10,FALSE)=0,"",VLOOKUP($A61,'Annex 2 EHV charges'!$D:$P,10,FALSE)),"")</f>
        <v/>
      </c>
      <c r="F61" s="106" t="str">
        <f>IFERROR(IF(VLOOKUP($A61,'Annex 2 EHV charges'!$D:$P,11,FALSE)=0,"",VLOOKUP($A61,'Annex 2 EHV charges'!$D:$P,11,FALSE)),"")</f>
        <v/>
      </c>
      <c r="G61" s="107" t="str">
        <f>IFERROR(IF(VLOOKUP($A61,'Annex 2 EHV charges'!$D:$P,12,FALSE)=0,"",VLOOKUP($A61,'Annex 2 EHV charges'!$D:$P,12,FALSE)),"")</f>
        <v/>
      </c>
      <c r="H61" s="107" t="str">
        <f>IFERROR(IF(VLOOKUP($A61,'Annex 2 EHV charges'!$D:$P,13,FALSE)=0,"",VLOOKUP($A61,'Annex 2 EHV charges'!$D:$P,13,FALSE)),"")</f>
        <v/>
      </c>
    </row>
    <row r="62" spans="1:8" ht="12.75" customHeight="1" x14ac:dyDescent="0.2">
      <c r="A62" s="104" t="str">
        <f t="array" ref="A62">IFERROR(INDEX('Annex 2 EHV charges'!$D$11:$D$136, MATCH(0, IF(ISBLANK('Annex 2 EHV charges'!$D$11:$D$136),1, COUNTIF(A$4:$A61, 'Annex 2 EHV charges'!$D$11:$D$136)), 0)),"")</f>
        <v/>
      </c>
      <c r="B62" s="103" t="str">
        <f>IF($A62="","",VLOOKUP($A62,'Annex 2 EHV charges'!$D:$O,2,0))</f>
        <v/>
      </c>
      <c r="C62" s="104" t="str">
        <f>IF($A62="","",VLOOKUP($A62,'Annex 2 EHV charges'!$D:$O,3,0))</f>
        <v/>
      </c>
      <c r="D62" s="103" t="str">
        <f>IF($A62="","",VLOOKUP($A62,'Annex 2 EHV charges'!$D:$O,4,0))</f>
        <v/>
      </c>
      <c r="E62" s="105" t="str">
        <f>IFERROR(IF(VLOOKUP($A62,'Annex 2 EHV charges'!$D:$P,10,FALSE)=0,"",VLOOKUP($A62,'Annex 2 EHV charges'!$D:$P,10,FALSE)),"")</f>
        <v/>
      </c>
      <c r="F62" s="106" t="str">
        <f>IFERROR(IF(VLOOKUP($A62,'Annex 2 EHV charges'!$D:$P,11,FALSE)=0,"",VLOOKUP($A62,'Annex 2 EHV charges'!$D:$P,11,FALSE)),"")</f>
        <v/>
      </c>
      <c r="G62" s="107" t="str">
        <f>IFERROR(IF(VLOOKUP($A62,'Annex 2 EHV charges'!$D:$P,12,FALSE)=0,"",VLOOKUP($A62,'Annex 2 EHV charges'!$D:$P,12,FALSE)),"")</f>
        <v/>
      </c>
      <c r="H62" s="107" t="str">
        <f>IFERROR(IF(VLOOKUP($A62,'Annex 2 EHV charges'!$D:$P,13,FALSE)=0,"",VLOOKUP($A62,'Annex 2 EHV charges'!$D:$P,13,FALSE)),"")</f>
        <v/>
      </c>
    </row>
    <row r="63" spans="1:8" ht="12.75" customHeight="1" x14ac:dyDescent="0.2">
      <c r="A63" s="104" t="str">
        <f t="array" ref="A63">IFERROR(INDEX('Annex 2 EHV charges'!$D$11:$D$136, MATCH(0, IF(ISBLANK('Annex 2 EHV charges'!$D$11:$D$136),1, COUNTIF(A$4:$A62, 'Annex 2 EHV charges'!$D$11:$D$136)), 0)),"")</f>
        <v/>
      </c>
      <c r="B63" s="103" t="str">
        <f>IF($A63="","",VLOOKUP($A63,'Annex 2 EHV charges'!$D:$O,2,0))</f>
        <v/>
      </c>
      <c r="C63" s="104" t="str">
        <f>IF($A63="","",VLOOKUP($A63,'Annex 2 EHV charges'!$D:$O,3,0))</f>
        <v/>
      </c>
      <c r="D63" s="103" t="str">
        <f>IF($A63="","",VLOOKUP($A63,'Annex 2 EHV charges'!$D:$O,4,0))</f>
        <v/>
      </c>
      <c r="E63" s="105" t="str">
        <f>IFERROR(IF(VLOOKUP($A63,'Annex 2 EHV charges'!$D:$P,10,FALSE)=0,"",VLOOKUP($A63,'Annex 2 EHV charges'!$D:$P,10,FALSE)),"")</f>
        <v/>
      </c>
      <c r="F63" s="106" t="str">
        <f>IFERROR(IF(VLOOKUP($A63,'Annex 2 EHV charges'!$D:$P,11,FALSE)=0,"",VLOOKUP($A63,'Annex 2 EHV charges'!$D:$P,11,FALSE)),"")</f>
        <v/>
      </c>
      <c r="G63" s="107" t="str">
        <f>IFERROR(IF(VLOOKUP($A63,'Annex 2 EHV charges'!$D:$P,12,FALSE)=0,"",VLOOKUP($A63,'Annex 2 EHV charges'!$D:$P,12,FALSE)),"")</f>
        <v/>
      </c>
      <c r="H63" s="107" t="str">
        <f>IFERROR(IF(VLOOKUP($A63,'Annex 2 EHV charges'!$D:$P,13,FALSE)=0,"",VLOOKUP($A63,'Annex 2 EHV charges'!$D:$P,13,FALSE)),"")</f>
        <v/>
      </c>
    </row>
    <row r="64" spans="1:8" ht="12.75" customHeight="1" x14ac:dyDescent="0.2">
      <c r="A64" s="104" t="str">
        <f t="array" ref="A64">IFERROR(INDEX('Annex 2 EHV charges'!$D$11:$D$136, MATCH(0, IF(ISBLANK('Annex 2 EHV charges'!$D$11:$D$136),1, COUNTIF(A$4:$A63, 'Annex 2 EHV charges'!$D$11:$D$136)), 0)),"")</f>
        <v/>
      </c>
      <c r="B64" s="103" t="str">
        <f>IF($A64="","",VLOOKUP($A64,'Annex 2 EHV charges'!$D:$O,2,0))</f>
        <v/>
      </c>
      <c r="C64" s="104" t="str">
        <f>IF($A64="","",VLOOKUP($A64,'Annex 2 EHV charges'!$D:$O,3,0))</f>
        <v/>
      </c>
      <c r="D64" s="103" t="str">
        <f>IF($A64="","",VLOOKUP($A64,'Annex 2 EHV charges'!$D:$O,4,0))</f>
        <v/>
      </c>
      <c r="E64" s="105" t="str">
        <f>IFERROR(IF(VLOOKUP($A64,'Annex 2 EHV charges'!$D:$P,10,FALSE)=0,"",VLOOKUP($A64,'Annex 2 EHV charges'!$D:$P,10,FALSE)),"")</f>
        <v/>
      </c>
      <c r="F64" s="106" t="str">
        <f>IFERROR(IF(VLOOKUP($A64,'Annex 2 EHV charges'!$D:$P,11,FALSE)=0,"",VLOOKUP($A64,'Annex 2 EHV charges'!$D:$P,11,FALSE)),"")</f>
        <v/>
      </c>
      <c r="G64" s="107" t="str">
        <f>IFERROR(IF(VLOOKUP($A64,'Annex 2 EHV charges'!$D:$P,12,FALSE)=0,"",VLOOKUP($A64,'Annex 2 EHV charges'!$D:$P,12,FALSE)),"")</f>
        <v/>
      </c>
      <c r="H64" s="107" t="str">
        <f>IFERROR(IF(VLOOKUP($A64,'Annex 2 EHV charges'!$D:$P,13,FALSE)=0,"",VLOOKUP($A64,'Annex 2 EHV charges'!$D:$P,13,FALSE)),"")</f>
        <v/>
      </c>
    </row>
    <row r="65" spans="1:8" ht="12.75" customHeight="1" x14ac:dyDescent="0.2">
      <c r="A65" s="104" t="str">
        <f t="array" ref="A65">IFERROR(INDEX('Annex 2 EHV charges'!$D$11:$D$136, MATCH(0, IF(ISBLANK('Annex 2 EHV charges'!$D$11:$D$136),1, COUNTIF(A$4:$A64, 'Annex 2 EHV charges'!$D$11:$D$136)), 0)),"")</f>
        <v/>
      </c>
      <c r="B65" s="103" t="str">
        <f>IF($A65="","",VLOOKUP($A65,'Annex 2 EHV charges'!$D:$O,2,0))</f>
        <v/>
      </c>
      <c r="C65" s="104" t="str">
        <f>IF($A65="","",VLOOKUP($A65,'Annex 2 EHV charges'!$D:$O,3,0))</f>
        <v/>
      </c>
      <c r="D65" s="103" t="str">
        <f>IF($A65="","",VLOOKUP($A65,'Annex 2 EHV charges'!$D:$O,4,0))</f>
        <v/>
      </c>
      <c r="E65" s="105" t="str">
        <f>IFERROR(IF(VLOOKUP($A65,'Annex 2 EHV charges'!$D:$P,10,FALSE)=0,"",VLOOKUP($A65,'Annex 2 EHV charges'!$D:$P,10,FALSE)),"")</f>
        <v/>
      </c>
      <c r="F65" s="106" t="str">
        <f>IFERROR(IF(VLOOKUP($A65,'Annex 2 EHV charges'!$D:$P,11,FALSE)=0,"",VLOOKUP($A65,'Annex 2 EHV charges'!$D:$P,11,FALSE)),"")</f>
        <v/>
      </c>
      <c r="G65" s="107" t="str">
        <f>IFERROR(IF(VLOOKUP($A65,'Annex 2 EHV charges'!$D:$P,12,FALSE)=0,"",VLOOKUP($A65,'Annex 2 EHV charges'!$D:$P,12,FALSE)),"")</f>
        <v/>
      </c>
      <c r="H65" s="107" t="str">
        <f>IFERROR(IF(VLOOKUP($A65,'Annex 2 EHV charges'!$D:$P,13,FALSE)=0,"",VLOOKUP($A65,'Annex 2 EHV charges'!$D:$P,13,FALSE)),"")</f>
        <v/>
      </c>
    </row>
    <row r="66" spans="1:8" ht="12.75" customHeight="1" x14ac:dyDescent="0.2">
      <c r="A66" s="104" t="str">
        <f t="array" ref="A66">IFERROR(INDEX('Annex 2 EHV charges'!$D$11:$D$136, MATCH(0, IF(ISBLANK('Annex 2 EHV charges'!$D$11:$D$136),1, COUNTIF(A$4:$A65, 'Annex 2 EHV charges'!$D$11:$D$136)), 0)),"")</f>
        <v/>
      </c>
      <c r="B66" s="103" t="str">
        <f>IF($A66="","",VLOOKUP($A66,'Annex 2 EHV charges'!$D:$O,2,0))</f>
        <v/>
      </c>
      <c r="C66" s="104" t="str">
        <f>IF($A66="","",VLOOKUP($A66,'Annex 2 EHV charges'!$D:$O,3,0))</f>
        <v/>
      </c>
      <c r="D66" s="103" t="str">
        <f>IF($A66="","",VLOOKUP($A66,'Annex 2 EHV charges'!$D:$O,4,0))</f>
        <v/>
      </c>
      <c r="E66" s="105" t="str">
        <f>IFERROR(IF(VLOOKUP($A66,'Annex 2 EHV charges'!$D:$P,10,FALSE)=0,"",VLOOKUP($A66,'Annex 2 EHV charges'!$D:$P,10,FALSE)),"")</f>
        <v/>
      </c>
      <c r="F66" s="106" t="str">
        <f>IFERROR(IF(VLOOKUP($A66,'Annex 2 EHV charges'!$D:$P,11,FALSE)=0,"",VLOOKUP($A66,'Annex 2 EHV charges'!$D:$P,11,FALSE)),"")</f>
        <v/>
      </c>
      <c r="G66" s="107" t="str">
        <f>IFERROR(IF(VLOOKUP($A66,'Annex 2 EHV charges'!$D:$P,12,FALSE)=0,"",VLOOKUP($A66,'Annex 2 EHV charges'!$D:$P,12,FALSE)),"")</f>
        <v/>
      </c>
      <c r="H66" s="107" t="str">
        <f>IFERROR(IF(VLOOKUP($A66,'Annex 2 EHV charges'!$D:$P,13,FALSE)=0,"",VLOOKUP($A66,'Annex 2 EHV charges'!$D:$P,13,FALSE)),"")</f>
        <v/>
      </c>
    </row>
    <row r="67" spans="1:8" ht="12.75" customHeight="1" x14ac:dyDescent="0.2">
      <c r="A67" s="104" t="str">
        <f t="array" ref="A67">IFERROR(INDEX('Annex 2 EHV charges'!$D$11:$D$136, MATCH(0, IF(ISBLANK('Annex 2 EHV charges'!$D$11:$D$136),1, COUNTIF(A$4:$A66, 'Annex 2 EHV charges'!$D$11:$D$136)), 0)),"")</f>
        <v/>
      </c>
      <c r="B67" s="103" t="str">
        <f>IF($A67="","",VLOOKUP($A67,'Annex 2 EHV charges'!$D:$O,2,0))</f>
        <v/>
      </c>
      <c r="C67" s="104" t="str">
        <f>IF($A67="","",VLOOKUP($A67,'Annex 2 EHV charges'!$D:$O,3,0))</f>
        <v/>
      </c>
      <c r="D67" s="103" t="str">
        <f>IF($A67="","",VLOOKUP($A67,'Annex 2 EHV charges'!$D:$O,4,0))</f>
        <v/>
      </c>
      <c r="E67" s="105" t="str">
        <f>IFERROR(IF(VLOOKUP($A67,'Annex 2 EHV charges'!$D:$P,10,FALSE)=0,"",VLOOKUP($A67,'Annex 2 EHV charges'!$D:$P,10,FALSE)),"")</f>
        <v/>
      </c>
      <c r="F67" s="106" t="str">
        <f>IFERROR(IF(VLOOKUP($A67,'Annex 2 EHV charges'!$D:$P,11,FALSE)=0,"",VLOOKUP($A67,'Annex 2 EHV charges'!$D:$P,11,FALSE)),"")</f>
        <v/>
      </c>
      <c r="G67" s="107" t="str">
        <f>IFERROR(IF(VLOOKUP($A67,'Annex 2 EHV charges'!$D:$P,12,FALSE)=0,"",VLOOKUP($A67,'Annex 2 EHV charges'!$D:$P,12,FALSE)),"")</f>
        <v/>
      </c>
      <c r="H67" s="107" t="str">
        <f>IFERROR(IF(VLOOKUP($A67,'Annex 2 EHV charges'!$D:$P,13,FALSE)=0,"",VLOOKUP($A67,'Annex 2 EHV charges'!$D:$P,13,FALSE)),"")</f>
        <v/>
      </c>
    </row>
    <row r="68" spans="1:8" ht="12.75" customHeight="1" x14ac:dyDescent="0.2">
      <c r="A68" s="104" t="str">
        <f t="array" ref="A68">IFERROR(INDEX('Annex 2 EHV charges'!$D$11:$D$136, MATCH(0, IF(ISBLANK('Annex 2 EHV charges'!$D$11:$D$136),1, COUNTIF(A$4:$A67, 'Annex 2 EHV charges'!$D$11:$D$136)), 0)),"")</f>
        <v/>
      </c>
      <c r="B68" s="103" t="str">
        <f>IF($A68="","",VLOOKUP($A68,'Annex 2 EHV charges'!$D:$O,2,0))</f>
        <v/>
      </c>
      <c r="C68" s="104" t="str">
        <f>IF($A68="","",VLOOKUP($A68,'Annex 2 EHV charges'!$D:$O,3,0))</f>
        <v/>
      </c>
      <c r="D68" s="103" t="str">
        <f>IF($A68="","",VLOOKUP($A68,'Annex 2 EHV charges'!$D:$O,4,0))</f>
        <v/>
      </c>
      <c r="E68" s="105" t="str">
        <f>IFERROR(IF(VLOOKUP($A68,'Annex 2 EHV charges'!$D:$P,10,FALSE)=0,"",VLOOKUP($A68,'Annex 2 EHV charges'!$D:$P,10,FALSE)),"")</f>
        <v/>
      </c>
      <c r="F68" s="106" t="str">
        <f>IFERROR(IF(VLOOKUP($A68,'Annex 2 EHV charges'!$D:$P,11,FALSE)=0,"",VLOOKUP($A68,'Annex 2 EHV charges'!$D:$P,11,FALSE)),"")</f>
        <v/>
      </c>
      <c r="G68" s="107" t="str">
        <f>IFERROR(IF(VLOOKUP($A68,'Annex 2 EHV charges'!$D:$P,12,FALSE)=0,"",VLOOKUP($A68,'Annex 2 EHV charges'!$D:$P,12,FALSE)),"")</f>
        <v/>
      </c>
      <c r="H68" s="107" t="str">
        <f>IFERROR(IF(VLOOKUP($A68,'Annex 2 EHV charges'!$D:$P,13,FALSE)=0,"",VLOOKUP($A68,'Annex 2 EHV charges'!$D:$P,13,FALSE)),"")</f>
        <v/>
      </c>
    </row>
    <row r="69" spans="1:8" ht="12.75" customHeight="1" x14ac:dyDescent="0.2">
      <c r="A69" s="104" t="str">
        <f t="array" ref="A69">IFERROR(INDEX('Annex 2 EHV charges'!$D$11:$D$136, MATCH(0, IF(ISBLANK('Annex 2 EHV charges'!$D$11:$D$136),1, COUNTIF(A$4:$A68, 'Annex 2 EHV charges'!$D$11:$D$136)), 0)),"")</f>
        <v/>
      </c>
      <c r="B69" s="103" t="str">
        <f>IF($A69="","",VLOOKUP($A69,'Annex 2 EHV charges'!$D:$O,2,0))</f>
        <v/>
      </c>
      <c r="C69" s="104" t="str">
        <f>IF($A69="","",VLOOKUP($A69,'Annex 2 EHV charges'!$D:$O,3,0))</f>
        <v/>
      </c>
      <c r="D69" s="103" t="str">
        <f>IF($A69="","",VLOOKUP($A69,'Annex 2 EHV charges'!$D:$O,4,0))</f>
        <v/>
      </c>
      <c r="E69" s="105" t="str">
        <f>IFERROR(IF(VLOOKUP($A69,'Annex 2 EHV charges'!$D:$P,10,FALSE)=0,"",VLOOKUP($A69,'Annex 2 EHV charges'!$D:$P,10,FALSE)),"")</f>
        <v/>
      </c>
      <c r="F69" s="106" t="str">
        <f>IFERROR(IF(VLOOKUP($A69,'Annex 2 EHV charges'!$D:$P,11,FALSE)=0,"",VLOOKUP($A69,'Annex 2 EHV charges'!$D:$P,11,FALSE)),"")</f>
        <v/>
      </c>
      <c r="G69" s="107" t="str">
        <f>IFERROR(IF(VLOOKUP($A69,'Annex 2 EHV charges'!$D:$P,12,FALSE)=0,"",VLOOKUP($A69,'Annex 2 EHV charges'!$D:$P,12,FALSE)),"")</f>
        <v/>
      </c>
      <c r="H69" s="107" t="str">
        <f>IFERROR(IF(VLOOKUP($A69,'Annex 2 EHV charges'!$D:$P,13,FALSE)=0,"",VLOOKUP($A69,'Annex 2 EHV charges'!$D:$P,13,FALSE)),"")</f>
        <v/>
      </c>
    </row>
    <row r="70" spans="1:8" ht="12.75" customHeight="1" x14ac:dyDescent="0.2">
      <c r="A70" s="104" t="str">
        <f t="array" ref="A70">IFERROR(INDEX('Annex 2 EHV charges'!$D$11:$D$136, MATCH(0, IF(ISBLANK('Annex 2 EHV charges'!$D$11:$D$136),1, COUNTIF(A$4:$A69, 'Annex 2 EHV charges'!$D$11:$D$136)), 0)),"")</f>
        <v/>
      </c>
      <c r="B70" s="103" t="str">
        <f>IF($A70="","",VLOOKUP($A70,'Annex 2 EHV charges'!$D:$O,2,0))</f>
        <v/>
      </c>
      <c r="C70" s="104" t="str">
        <f>IF($A70="","",VLOOKUP($A70,'Annex 2 EHV charges'!$D:$O,3,0))</f>
        <v/>
      </c>
      <c r="D70" s="103" t="str">
        <f>IF($A70="","",VLOOKUP($A70,'Annex 2 EHV charges'!$D:$O,4,0))</f>
        <v/>
      </c>
      <c r="E70" s="105" t="str">
        <f>IFERROR(IF(VLOOKUP($A70,'Annex 2 EHV charges'!$D:$P,10,FALSE)=0,"",VLOOKUP($A70,'Annex 2 EHV charges'!$D:$P,10,FALSE)),"")</f>
        <v/>
      </c>
      <c r="F70" s="106" t="str">
        <f>IFERROR(IF(VLOOKUP($A70,'Annex 2 EHV charges'!$D:$P,11,FALSE)=0,"",VLOOKUP($A70,'Annex 2 EHV charges'!$D:$P,11,FALSE)),"")</f>
        <v/>
      </c>
      <c r="G70" s="107" t="str">
        <f>IFERROR(IF(VLOOKUP($A70,'Annex 2 EHV charges'!$D:$P,12,FALSE)=0,"",VLOOKUP($A70,'Annex 2 EHV charges'!$D:$P,12,FALSE)),"")</f>
        <v/>
      </c>
      <c r="H70" s="107" t="str">
        <f>IFERROR(IF(VLOOKUP($A70,'Annex 2 EHV charges'!$D:$P,13,FALSE)=0,"",VLOOKUP($A70,'Annex 2 EHV charges'!$D:$P,13,FALSE)),"")</f>
        <v/>
      </c>
    </row>
    <row r="71" spans="1:8" ht="12.75" customHeight="1" x14ac:dyDescent="0.2">
      <c r="A71" s="104" t="str">
        <f t="array" ref="A71">IFERROR(INDEX('Annex 2 EHV charges'!$D$11:$D$136, MATCH(0, IF(ISBLANK('Annex 2 EHV charges'!$D$11:$D$136),1, COUNTIF(A$4:$A70, 'Annex 2 EHV charges'!$D$11:$D$136)), 0)),"")</f>
        <v/>
      </c>
      <c r="B71" s="103" t="str">
        <f>IF($A71="","",VLOOKUP($A71,'Annex 2 EHV charges'!$D:$O,2,0))</f>
        <v/>
      </c>
      <c r="C71" s="104" t="str">
        <f>IF($A71="","",VLOOKUP($A71,'Annex 2 EHV charges'!$D:$O,3,0))</f>
        <v/>
      </c>
      <c r="D71" s="103" t="str">
        <f>IF($A71="","",VLOOKUP($A71,'Annex 2 EHV charges'!$D:$O,4,0))</f>
        <v/>
      </c>
      <c r="E71" s="105" t="str">
        <f>IFERROR(IF(VLOOKUP($A71,'Annex 2 EHV charges'!$D:$P,10,FALSE)=0,"",VLOOKUP($A71,'Annex 2 EHV charges'!$D:$P,10,FALSE)),"")</f>
        <v/>
      </c>
      <c r="F71" s="106" t="str">
        <f>IFERROR(IF(VLOOKUP($A71,'Annex 2 EHV charges'!$D:$P,11,FALSE)=0,"",VLOOKUP($A71,'Annex 2 EHV charges'!$D:$P,11,FALSE)),"")</f>
        <v/>
      </c>
      <c r="G71" s="107" t="str">
        <f>IFERROR(IF(VLOOKUP($A71,'Annex 2 EHV charges'!$D:$P,12,FALSE)=0,"",VLOOKUP($A71,'Annex 2 EHV charges'!$D:$P,12,FALSE)),"")</f>
        <v/>
      </c>
      <c r="H71" s="107" t="str">
        <f>IFERROR(IF(VLOOKUP($A71,'Annex 2 EHV charges'!$D:$P,13,FALSE)=0,"",VLOOKUP($A71,'Annex 2 EHV charges'!$D:$P,13,FALSE)),"")</f>
        <v/>
      </c>
    </row>
    <row r="72" spans="1:8" ht="12.75" customHeight="1" x14ac:dyDescent="0.2">
      <c r="A72" s="104" t="str">
        <f t="array" ref="A72">IFERROR(INDEX('Annex 2 EHV charges'!$D$11:$D$136, MATCH(0, IF(ISBLANK('Annex 2 EHV charges'!$D$11:$D$136),1, COUNTIF(A$4:$A71, 'Annex 2 EHV charges'!$D$11:$D$136)), 0)),"")</f>
        <v/>
      </c>
      <c r="B72" s="103" t="str">
        <f>IF($A72="","",VLOOKUP($A72,'Annex 2 EHV charges'!$D:$O,2,0))</f>
        <v/>
      </c>
      <c r="C72" s="104" t="str">
        <f>IF($A72="","",VLOOKUP($A72,'Annex 2 EHV charges'!$D:$O,3,0))</f>
        <v/>
      </c>
      <c r="D72" s="103" t="str">
        <f>IF($A72="","",VLOOKUP($A72,'Annex 2 EHV charges'!$D:$O,4,0))</f>
        <v/>
      </c>
      <c r="E72" s="105" t="str">
        <f>IFERROR(IF(VLOOKUP($A72,'Annex 2 EHV charges'!$D:$P,10,FALSE)=0,"",VLOOKUP($A72,'Annex 2 EHV charges'!$D:$P,10,FALSE)),"")</f>
        <v/>
      </c>
      <c r="F72" s="106" t="str">
        <f>IFERROR(IF(VLOOKUP($A72,'Annex 2 EHV charges'!$D:$P,11,FALSE)=0,"",VLOOKUP($A72,'Annex 2 EHV charges'!$D:$P,11,FALSE)),"")</f>
        <v/>
      </c>
      <c r="G72" s="107" t="str">
        <f>IFERROR(IF(VLOOKUP($A72,'Annex 2 EHV charges'!$D:$P,12,FALSE)=0,"",VLOOKUP($A72,'Annex 2 EHV charges'!$D:$P,12,FALSE)),"")</f>
        <v/>
      </c>
      <c r="H72" s="107" t="str">
        <f>IFERROR(IF(VLOOKUP($A72,'Annex 2 EHV charges'!$D:$P,13,FALSE)=0,"",VLOOKUP($A72,'Annex 2 EHV charges'!$D:$P,13,FALSE)),"")</f>
        <v/>
      </c>
    </row>
    <row r="73" spans="1:8" ht="12.75" customHeight="1" x14ac:dyDescent="0.2">
      <c r="A73" s="104" t="str">
        <f t="array" ref="A73">IFERROR(INDEX('Annex 2 EHV charges'!$D$11:$D$136, MATCH(0, IF(ISBLANK('Annex 2 EHV charges'!$D$11:$D$136),1, COUNTIF(A$4:$A72, 'Annex 2 EHV charges'!$D$11:$D$136)), 0)),"")</f>
        <v/>
      </c>
      <c r="B73" s="103" t="str">
        <f>IF($A73="","",VLOOKUP($A73,'Annex 2 EHV charges'!$D:$O,2,0))</f>
        <v/>
      </c>
      <c r="C73" s="104" t="str">
        <f>IF($A73="","",VLOOKUP($A73,'Annex 2 EHV charges'!$D:$O,3,0))</f>
        <v/>
      </c>
      <c r="D73" s="103" t="str">
        <f>IF($A73="","",VLOOKUP($A73,'Annex 2 EHV charges'!$D:$O,4,0))</f>
        <v/>
      </c>
      <c r="E73" s="105" t="str">
        <f>IFERROR(IF(VLOOKUP($A73,'Annex 2 EHV charges'!$D:$P,10,FALSE)=0,"",VLOOKUP($A73,'Annex 2 EHV charges'!$D:$P,10,FALSE)),"")</f>
        <v/>
      </c>
      <c r="F73" s="106" t="str">
        <f>IFERROR(IF(VLOOKUP($A73,'Annex 2 EHV charges'!$D:$P,11,FALSE)=0,"",VLOOKUP($A73,'Annex 2 EHV charges'!$D:$P,11,FALSE)),"")</f>
        <v/>
      </c>
      <c r="G73" s="107" t="str">
        <f>IFERROR(IF(VLOOKUP($A73,'Annex 2 EHV charges'!$D:$P,12,FALSE)=0,"",VLOOKUP($A73,'Annex 2 EHV charges'!$D:$P,12,FALSE)),"")</f>
        <v/>
      </c>
      <c r="H73" s="107" t="str">
        <f>IFERROR(IF(VLOOKUP($A73,'Annex 2 EHV charges'!$D:$P,13,FALSE)=0,"",VLOOKUP($A73,'Annex 2 EHV charges'!$D:$P,13,FALSE)),"")</f>
        <v/>
      </c>
    </row>
    <row r="74" spans="1:8" ht="12.75" customHeight="1" x14ac:dyDescent="0.2">
      <c r="A74" s="104" t="str">
        <f t="array" ref="A74">IFERROR(INDEX('Annex 2 EHV charges'!$D$11:$D$136, MATCH(0, IF(ISBLANK('Annex 2 EHV charges'!$D$11:$D$136),1, COUNTIF(A$4:$A73, 'Annex 2 EHV charges'!$D$11:$D$136)), 0)),"")</f>
        <v/>
      </c>
      <c r="B74" s="103" t="str">
        <f>IF($A74="","",VLOOKUP($A74,'Annex 2 EHV charges'!$D:$O,2,0))</f>
        <v/>
      </c>
      <c r="C74" s="104" t="str">
        <f>IF($A74="","",VLOOKUP($A74,'Annex 2 EHV charges'!$D:$O,3,0))</f>
        <v/>
      </c>
      <c r="D74" s="103" t="str">
        <f>IF($A74="","",VLOOKUP($A74,'Annex 2 EHV charges'!$D:$O,4,0))</f>
        <v/>
      </c>
      <c r="E74" s="105" t="str">
        <f>IFERROR(IF(VLOOKUP($A74,'Annex 2 EHV charges'!$D:$P,10,FALSE)=0,"",VLOOKUP($A74,'Annex 2 EHV charges'!$D:$P,10,FALSE)),"")</f>
        <v/>
      </c>
      <c r="F74" s="106" t="str">
        <f>IFERROR(IF(VLOOKUP($A74,'Annex 2 EHV charges'!$D:$P,11,FALSE)=0,"",VLOOKUP($A74,'Annex 2 EHV charges'!$D:$P,11,FALSE)),"")</f>
        <v/>
      </c>
      <c r="G74" s="107" t="str">
        <f>IFERROR(IF(VLOOKUP($A74,'Annex 2 EHV charges'!$D:$P,12,FALSE)=0,"",VLOOKUP($A74,'Annex 2 EHV charges'!$D:$P,12,FALSE)),"")</f>
        <v/>
      </c>
      <c r="H74" s="107" t="str">
        <f>IFERROR(IF(VLOOKUP($A74,'Annex 2 EHV charges'!$D:$P,13,FALSE)=0,"",VLOOKUP($A74,'Annex 2 EHV charges'!$D:$P,13,FALSE)),"")</f>
        <v/>
      </c>
    </row>
    <row r="75" spans="1:8" ht="12.75" customHeight="1" x14ac:dyDescent="0.2">
      <c r="A75" s="104" t="str">
        <f t="array" ref="A75">IFERROR(INDEX('Annex 2 EHV charges'!$D$11:$D$136, MATCH(0, IF(ISBLANK('Annex 2 EHV charges'!$D$11:$D$136),1, COUNTIF(A$4:$A74, 'Annex 2 EHV charges'!$D$11:$D$136)), 0)),"")</f>
        <v/>
      </c>
      <c r="B75" s="103" t="str">
        <f>IF($A75="","",VLOOKUP($A75,'Annex 2 EHV charges'!$D:$O,2,0))</f>
        <v/>
      </c>
      <c r="C75" s="104" t="str">
        <f>IF($A75="","",VLOOKUP($A75,'Annex 2 EHV charges'!$D:$O,3,0))</f>
        <v/>
      </c>
      <c r="D75" s="103" t="str">
        <f>IF($A75="","",VLOOKUP($A75,'Annex 2 EHV charges'!$D:$O,4,0))</f>
        <v/>
      </c>
      <c r="E75" s="105" t="str">
        <f>IFERROR(IF(VLOOKUP($A75,'Annex 2 EHV charges'!$D:$P,10,FALSE)=0,"",VLOOKUP($A75,'Annex 2 EHV charges'!$D:$P,10,FALSE)),"")</f>
        <v/>
      </c>
      <c r="F75" s="106" t="str">
        <f>IFERROR(IF(VLOOKUP($A75,'Annex 2 EHV charges'!$D:$P,11,FALSE)=0,"",VLOOKUP($A75,'Annex 2 EHV charges'!$D:$P,11,FALSE)),"")</f>
        <v/>
      </c>
      <c r="G75" s="107" t="str">
        <f>IFERROR(IF(VLOOKUP($A75,'Annex 2 EHV charges'!$D:$P,12,FALSE)=0,"",VLOOKUP($A75,'Annex 2 EHV charges'!$D:$P,12,FALSE)),"")</f>
        <v/>
      </c>
      <c r="H75" s="107" t="str">
        <f>IFERROR(IF(VLOOKUP($A75,'Annex 2 EHV charges'!$D:$P,13,FALSE)=0,"",VLOOKUP($A75,'Annex 2 EHV charges'!$D:$P,13,FALSE)),"")</f>
        <v/>
      </c>
    </row>
    <row r="76" spans="1:8" ht="12.75" customHeight="1" x14ac:dyDescent="0.2">
      <c r="A76" s="104" t="str">
        <f t="array" ref="A76">IFERROR(INDEX('Annex 2 EHV charges'!$D$11:$D$136, MATCH(0, IF(ISBLANK('Annex 2 EHV charges'!$D$11:$D$136),1, COUNTIF(A$4:$A75, 'Annex 2 EHV charges'!$D$11:$D$136)), 0)),"")</f>
        <v/>
      </c>
      <c r="B76" s="103" t="str">
        <f>IF($A76="","",VLOOKUP($A76,'Annex 2 EHV charges'!$D:$O,2,0))</f>
        <v/>
      </c>
      <c r="C76" s="104" t="str">
        <f>IF($A76="","",VLOOKUP($A76,'Annex 2 EHV charges'!$D:$O,3,0))</f>
        <v/>
      </c>
      <c r="D76" s="103" t="str">
        <f>IF($A76="","",VLOOKUP($A76,'Annex 2 EHV charges'!$D:$O,4,0))</f>
        <v/>
      </c>
      <c r="E76" s="105" t="str">
        <f>IFERROR(IF(VLOOKUP($A76,'Annex 2 EHV charges'!$D:$P,10,FALSE)=0,"",VLOOKUP($A76,'Annex 2 EHV charges'!$D:$P,10,FALSE)),"")</f>
        <v/>
      </c>
      <c r="F76" s="106" t="str">
        <f>IFERROR(IF(VLOOKUP($A76,'Annex 2 EHV charges'!$D:$P,11,FALSE)=0,"",VLOOKUP($A76,'Annex 2 EHV charges'!$D:$P,11,FALSE)),"")</f>
        <v/>
      </c>
      <c r="G76" s="107" t="str">
        <f>IFERROR(IF(VLOOKUP($A76,'Annex 2 EHV charges'!$D:$P,12,FALSE)=0,"",VLOOKUP($A76,'Annex 2 EHV charges'!$D:$P,12,FALSE)),"")</f>
        <v/>
      </c>
      <c r="H76" s="107" t="str">
        <f>IFERROR(IF(VLOOKUP($A76,'Annex 2 EHV charges'!$D:$P,13,FALSE)=0,"",VLOOKUP($A76,'Annex 2 EHV charges'!$D:$P,13,FALSE)),"")</f>
        <v/>
      </c>
    </row>
    <row r="77" spans="1:8" ht="12.75" customHeight="1" x14ac:dyDescent="0.2">
      <c r="A77" s="104" t="str">
        <f t="array" ref="A77">IFERROR(INDEX('Annex 2 EHV charges'!$D$11:$D$136, MATCH(0, IF(ISBLANK('Annex 2 EHV charges'!$D$11:$D$136),1, COUNTIF(A$4:$A76, 'Annex 2 EHV charges'!$D$11:$D$136)), 0)),"")</f>
        <v/>
      </c>
      <c r="B77" s="103" t="str">
        <f>IF($A77="","",VLOOKUP($A77,'Annex 2 EHV charges'!$D:$O,2,0))</f>
        <v/>
      </c>
      <c r="C77" s="104" t="str">
        <f>IF($A77="","",VLOOKUP($A77,'Annex 2 EHV charges'!$D:$O,3,0))</f>
        <v/>
      </c>
      <c r="D77" s="103" t="str">
        <f>IF($A77="","",VLOOKUP($A77,'Annex 2 EHV charges'!$D:$O,4,0))</f>
        <v/>
      </c>
      <c r="E77" s="105" t="str">
        <f>IFERROR(IF(VLOOKUP($A77,'Annex 2 EHV charges'!$D:$P,10,FALSE)=0,"",VLOOKUP($A77,'Annex 2 EHV charges'!$D:$P,10,FALSE)),"")</f>
        <v/>
      </c>
      <c r="F77" s="106" t="str">
        <f>IFERROR(IF(VLOOKUP($A77,'Annex 2 EHV charges'!$D:$P,11,FALSE)=0,"",VLOOKUP($A77,'Annex 2 EHV charges'!$D:$P,11,FALSE)),"")</f>
        <v/>
      </c>
      <c r="G77" s="107" t="str">
        <f>IFERROR(IF(VLOOKUP($A77,'Annex 2 EHV charges'!$D:$P,12,FALSE)=0,"",VLOOKUP($A77,'Annex 2 EHV charges'!$D:$P,12,FALSE)),"")</f>
        <v/>
      </c>
      <c r="H77" s="107" t="str">
        <f>IFERROR(IF(VLOOKUP($A77,'Annex 2 EHV charges'!$D:$P,13,FALSE)=0,"",VLOOKUP($A77,'Annex 2 EHV charges'!$D:$P,13,FALSE)),"")</f>
        <v/>
      </c>
    </row>
    <row r="78" spans="1:8" ht="12.75" customHeight="1" x14ac:dyDescent="0.2">
      <c r="A78" s="104" t="str">
        <f t="array" ref="A78">IFERROR(INDEX('Annex 2 EHV charges'!$D$11:$D$136, MATCH(0, IF(ISBLANK('Annex 2 EHV charges'!$D$11:$D$136),1, COUNTIF(A$4:$A77, 'Annex 2 EHV charges'!$D$11:$D$136)), 0)),"")</f>
        <v/>
      </c>
      <c r="B78" s="103" t="str">
        <f>IF($A78="","",VLOOKUP($A78,'Annex 2 EHV charges'!$D:$O,2,0))</f>
        <v/>
      </c>
      <c r="C78" s="104" t="str">
        <f>IF($A78="","",VLOOKUP($A78,'Annex 2 EHV charges'!$D:$O,3,0))</f>
        <v/>
      </c>
      <c r="D78" s="103" t="str">
        <f>IF($A78="","",VLOOKUP($A78,'Annex 2 EHV charges'!$D:$O,4,0))</f>
        <v/>
      </c>
      <c r="E78" s="105" t="str">
        <f>IFERROR(IF(VLOOKUP($A78,'Annex 2 EHV charges'!$D:$P,10,FALSE)=0,"",VLOOKUP($A78,'Annex 2 EHV charges'!$D:$P,10,FALSE)),"")</f>
        <v/>
      </c>
      <c r="F78" s="106" t="str">
        <f>IFERROR(IF(VLOOKUP($A78,'Annex 2 EHV charges'!$D:$P,11,FALSE)=0,"",VLOOKUP($A78,'Annex 2 EHV charges'!$D:$P,11,FALSE)),"")</f>
        <v/>
      </c>
      <c r="G78" s="107" t="str">
        <f>IFERROR(IF(VLOOKUP($A78,'Annex 2 EHV charges'!$D:$P,12,FALSE)=0,"",VLOOKUP($A78,'Annex 2 EHV charges'!$D:$P,12,FALSE)),"")</f>
        <v/>
      </c>
      <c r="H78" s="107" t="str">
        <f>IFERROR(IF(VLOOKUP($A78,'Annex 2 EHV charges'!$D:$P,13,FALSE)=0,"",VLOOKUP($A78,'Annex 2 EHV charges'!$D:$P,13,FALSE)),"")</f>
        <v/>
      </c>
    </row>
    <row r="79" spans="1:8" ht="12.75" customHeight="1" x14ac:dyDescent="0.2">
      <c r="A79" s="104" t="str">
        <f t="array" ref="A79">IFERROR(INDEX('Annex 2 EHV charges'!$D$11:$D$136, MATCH(0, IF(ISBLANK('Annex 2 EHV charges'!$D$11:$D$136),1, COUNTIF(A$4:$A78, 'Annex 2 EHV charges'!$D$11:$D$136)), 0)),"")</f>
        <v/>
      </c>
      <c r="B79" s="103" t="str">
        <f>IF($A79="","",VLOOKUP($A79,'Annex 2 EHV charges'!$D:$O,2,0))</f>
        <v/>
      </c>
      <c r="C79" s="104" t="str">
        <f>IF($A79="","",VLOOKUP($A79,'Annex 2 EHV charges'!$D:$O,3,0))</f>
        <v/>
      </c>
      <c r="D79" s="103" t="str">
        <f>IF($A79="","",VLOOKUP($A79,'Annex 2 EHV charges'!$D:$O,4,0))</f>
        <v/>
      </c>
      <c r="E79" s="105" t="str">
        <f>IFERROR(IF(VLOOKUP($A79,'Annex 2 EHV charges'!$D:$P,10,FALSE)=0,"",VLOOKUP($A79,'Annex 2 EHV charges'!$D:$P,10,FALSE)),"")</f>
        <v/>
      </c>
      <c r="F79" s="106" t="str">
        <f>IFERROR(IF(VLOOKUP($A79,'Annex 2 EHV charges'!$D:$P,11,FALSE)=0,"",VLOOKUP($A79,'Annex 2 EHV charges'!$D:$P,11,FALSE)),"")</f>
        <v/>
      </c>
      <c r="G79" s="107" t="str">
        <f>IFERROR(IF(VLOOKUP($A79,'Annex 2 EHV charges'!$D:$P,12,FALSE)=0,"",VLOOKUP($A79,'Annex 2 EHV charges'!$D:$P,12,FALSE)),"")</f>
        <v/>
      </c>
      <c r="H79" s="107" t="str">
        <f>IFERROR(IF(VLOOKUP($A79,'Annex 2 EHV charges'!$D:$P,13,FALSE)=0,"",VLOOKUP($A79,'Annex 2 EHV charges'!$D:$P,13,FALSE)),"")</f>
        <v/>
      </c>
    </row>
    <row r="80" spans="1:8" ht="12.75" customHeight="1" x14ac:dyDescent="0.2">
      <c r="A80" s="104" t="str">
        <f t="array" ref="A80">IFERROR(INDEX('Annex 2 EHV charges'!$D$11:$D$136, MATCH(0, IF(ISBLANK('Annex 2 EHV charges'!$D$11:$D$136),1, COUNTIF(A$4:$A79, 'Annex 2 EHV charges'!$D$11:$D$136)), 0)),"")</f>
        <v/>
      </c>
      <c r="B80" s="103" t="str">
        <f>IF($A80="","",VLOOKUP($A80,'Annex 2 EHV charges'!$D:$O,2,0))</f>
        <v/>
      </c>
      <c r="C80" s="104" t="str">
        <f>IF($A80="","",VLOOKUP($A80,'Annex 2 EHV charges'!$D:$O,3,0))</f>
        <v/>
      </c>
      <c r="D80" s="103" t="str">
        <f>IF($A80="","",VLOOKUP($A80,'Annex 2 EHV charges'!$D:$O,4,0))</f>
        <v/>
      </c>
      <c r="E80" s="105" t="str">
        <f>IFERROR(IF(VLOOKUP($A80,'Annex 2 EHV charges'!$D:$P,10,FALSE)=0,"",VLOOKUP($A80,'Annex 2 EHV charges'!$D:$P,10,FALSE)),"")</f>
        <v/>
      </c>
      <c r="F80" s="106" t="str">
        <f>IFERROR(IF(VLOOKUP($A80,'Annex 2 EHV charges'!$D:$P,11,FALSE)=0,"",VLOOKUP($A80,'Annex 2 EHV charges'!$D:$P,11,FALSE)),"")</f>
        <v/>
      </c>
      <c r="G80" s="107" t="str">
        <f>IFERROR(IF(VLOOKUP($A80,'Annex 2 EHV charges'!$D:$P,12,FALSE)=0,"",VLOOKUP($A80,'Annex 2 EHV charges'!$D:$P,12,FALSE)),"")</f>
        <v/>
      </c>
      <c r="H80" s="107" t="str">
        <f>IFERROR(IF(VLOOKUP($A80,'Annex 2 EHV charges'!$D:$P,13,FALSE)=0,"",VLOOKUP($A80,'Annex 2 EHV charges'!$D:$P,13,FALSE)),"")</f>
        <v/>
      </c>
    </row>
    <row r="81" spans="1:8" ht="12.75" customHeight="1" x14ac:dyDescent="0.2">
      <c r="A81" s="104" t="str">
        <f t="array" ref="A81">IFERROR(INDEX('Annex 2 EHV charges'!$D$11:$D$136, MATCH(0, IF(ISBLANK('Annex 2 EHV charges'!$D$11:$D$136),1, COUNTIF(A$4:$A80, 'Annex 2 EHV charges'!$D$11:$D$136)), 0)),"")</f>
        <v/>
      </c>
      <c r="B81" s="103" t="str">
        <f>IF($A81="","",VLOOKUP($A81,'Annex 2 EHV charges'!$D:$O,2,0))</f>
        <v/>
      </c>
      <c r="C81" s="104" t="str">
        <f>IF($A81="","",VLOOKUP($A81,'Annex 2 EHV charges'!$D:$O,3,0))</f>
        <v/>
      </c>
      <c r="D81" s="103" t="str">
        <f>IF($A81="","",VLOOKUP($A81,'Annex 2 EHV charges'!$D:$O,4,0))</f>
        <v/>
      </c>
      <c r="E81" s="105" t="str">
        <f>IFERROR(IF(VLOOKUP($A81,'Annex 2 EHV charges'!$D:$P,10,FALSE)=0,"",VLOOKUP($A81,'Annex 2 EHV charges'!$D:$P,10,FALSE)),"")</f>
        <v/>
      </c>
      <c r="F81" s="106" t="str">
        <f>IFERROR(IF(VLOOKUP($A81,'Annex 2 EHV charges'!$D:$P,11,FALSE)=0,"",VLOOKUP($A81,'Annex 2 EHV charges'!$D:$P,11,FALSE)),"")</f>
        <v/>
      </c>
      <c r="G81" s="107" t="str">
        <f>IFERROR(IF(VLOOKUP($A81,'Annex 2 EHV charges'!$D:$P,12,FALSE)=0,"",VLOOKUP($A81,'Annex 2 EHV charges'!$D:$P,12,FALSE)),"")</f>
        <v/>
      </c>
      <c r="H81" s="107" t="str">
        <f>IFERROR(IF(VLOOKUP($A81,'Annex 2 EHV charges'!$D:$P,13,FALSE)=0,"",VLOOKUP($A81,'Annex 2 EHV charges'!$D:$P,13,FALSE)),"")</f>
        <v/>
      </c>
    </row>
    <row r="82" spans="1:8" ht="12.75" customHeight="1" x14ac:dyDescent="0.2">
      <c r="A82" s="104" t="str">
        <f t="array" ref="A82">IFERROR(INDEX('Annex 2 EHV charges'!$D$11:$D$136, MATCH(0, IF(ISBLANK('Annex 2 EHV charges'!$D$11:$D$136),1, COUNTIF(A$4:$A81, 'Annex 2 EHV charges'!$D$11:$D$136)), 0)),"")</f>
        <v/>
      </c>
      <c r="B82" s="103" t="str">
        <f>IF($A82="","",VLOOKUP($A82,'Annex 2 EHV charges'!$D:$O,2,0))</f>
        <v/>
      </c>
      <c r="C82" s="104" t="str">
        <f>IF($A82="","",VLOOKUP($A82,'Annex 2 EHV charges'!$D:$O,3,0))</f>
        <v/>
      </c>
      <c r="D82" s="103" t="str">
        <f>IF($A82="","",VLOOKUP($A82,'Annex 2 EHV charges'!$D:$O,4,0))</f>
        <v/>
      </c>
      <c r="E82" s="105" t="str">
        <f>IFERROR(IF(VLOOKUP($A82,'Annex 2 EHV charges'!$D:$P,10,FALSE)=0,"",VLOOKUP($A82,'Annex 2 EHV charges'!$D:$P,10,FALSE)),"")</f>
        <v/>
      </c>
      <c r="F82" s="106" t="str">
        <f>IFERROR(IF(VLOOKUP($A82,'Annex 2 EHV charges'!$D:$P,11,FALSE)=0,"",VLOOKUP($A82,'Annex 2 EHV charges'!$D:$P,11,FALSE)),"")</f>
        <v/>
      </c>
      <c r="G82" s="107" t="str">
        <f>IFERROR(IF(VLOOKUP($A82,'Annex 2 EHV charges'!$D:$P,12,FALSE)=0,"",VLOOKUP($A82,'Annex 2 EHV charges'!$D:$P,12,FALSE)),"")</f>
        <v/>
      </c>
      <c r="H82" s="107" t="str">
        <f>IFERROR(IF(VLOOKUP($A82,'Annex 2 EHV charges'!$D:$P,13,FALSE)=0,"",VLOOKUP($A82,'Annex 2 EHV charges'!$D:$P,13,FALSE)),"")</f>
        <v/>
      </c>
    </row>
    <row r="83" spans="1:8" ht="12.75" customHeight="1" x14ac:dyDescent="0.2">
      <c r="A83" s="104" t="str">
        <f t="array" ref="A83">IFERROR(INDEX('Annex 2 EHV charges'!$D$11:$D$136, MATCH(0, IF(ISBLANK('Annex 2 EHV charges'!$D$11:$D$136),1, COUNTIF(A$4:$A82, 'Annex 2 EHV charges'!$D$11:$D$136)), 0)),"")</f>
        <v/>
      </c>
      <c r="B83" s="103" t="str">
        <f>IF($A83="","",VLOOKUP($A83,'Annex 2 EHV charges'!$D:$O,2,0))</f>
        <v/>
      </c>
      <c r="C83" s="104" t="str">
        <f>IF($A83="","",VLOOKUP($A83,'Annex 2 EHV charges'!$D:$O,3,0))</f>
        <v/>
      </c>
      <c r="D83" s="103" t="str">
        <f>IF($A83="","",VLOOKUP($A83,'Annex 2 EHV charges'!$D:$O,4,0))</f>
        <v/>
      </c>
      <c r="E83" s="105" t="str">
        <f>IFERROR(IF(VLOOKUP($A83,'Annex 2 EHV charges'!$D:$P,10,FALSE)=0,"",VLOOKUP($A83,'Annex 2 EHV charges'!$D:$P,10,FALSE)),"")</f>
        <v/>
      </c>
      <c r="F83" s="106" t="str">
        <f>IFERROR(IF(VLOOKUP($A83,'Annex 2 EHV charges'!$D:$P,11,FALSE)=0,"",VLOOKUP($A83,'Annex 2 EHV charges'!$D:$P,11,FALSE)),"")</f>
        <v/>
      </c>
      <c r="G83" s="107" t="str">
        <f>IFERROR(IF(VLOOKUP($A83,'Annex 2 EHV charges'!$D:$P,12,FALSE)=0,"",VLOOKUP($A83,'Annex 2 EHV charges'!$D:$P,12,FALSE)),"")</f>
        <v/>
      </c>
      <c r="H83" s="107" t="str">
        <f>IFERROR(IF(VLOOKUP($A83,'Annex 2 EHV charges'!$D:$P,13,FALSE)=0,"",VLOOKUP($A83,'Annex 2 EHV charges'!$D:$P,13,FALSE)),"")</f>
        <v/>
      </c>
    </row>
    <row r="84" spans="1:8" ht="12.75" customHeight="1" x14ac:dyDescent="0.2">
      <c r="A84" s="104" t="str">
        <f t="array" ref="A84">IFERROR(INDEX('Annex 2 EHV charges'!$D$11:$D$136, MATCH(0, IF(ISBLANK('Annex 2 EHV charges'!$D$11:$D$136),1, COUNTIF(A$4:$A83, 'Annex 2 EHV charges'!$D$11:$D$136)), 0)),"")</f>
        <v/>
      </c>
      <c r="B84" s="103" t="str">
        <f>IF($A84="","",VLOOKUP($A84,'Annex 2 EHV charges'!$D:$O,2,0))</f>
        <v/>
      </c>
      <c r="C84" s="104" t="str">
        <f>IF($A84="","",VLOOKUP($A84,'Annex 2 EHV charges'!$D:$O,3,0))</f>
        <v/>
      </c>
      <c r="D84" s="103" t="str">
        <f>IF($A84="","",VLOOKUP($A84,'Annex 2 EHV charges'!$D:$O,4,0))</f>
        <v/>
      </c>
      <c r="E84" s="105" t="str">
        <f>IFERROR(IF(VLOOKUP($A84,'Annex 2 EHV charges'!$D:$P,10,FALSE)=0,"",VLOOKUP($A84,'Annex 2 EHV charges'!$D:$P,10,FALSE)),"")</f>
        <v/>
      </c>
      <c r="F84" s="106" t="str">
        <f>IFERROR(IF(VLOOKUP($A84,'Annex 2 EHV charges'!$D:$P,11,FALSE)=0,"",VLOOKUP($A84,'Annex 2 EHV charges'!$D:$P,11,FALSE)),"")</f>
        <v/>
      </c>
      <c r="G84" s="107" t="str">
        <f>IFERROR(IF(VLOOKUP($A84,'Annex 2 EHV charges'!$D:$P,12,FALSE)=0,"",VLOOKUP($A84,'Annex 2 EHV charges'!$D:$P,12,FALSE)),"")</f>
        <v/>
      </c>
      <c r="H84" s="107" t="str">
        <f>IFERROR(IF(VLOOKUP($A84,'Annex 2 EHV charges'!$D:$P,13,FALSE)=0,"",VLOOKUP($A84,'Annex 2 EHV charges'!$D:$P,13,FALSE)),"")</f>
        <v/>
      </c>
    </row>
    <row r="85" spans="1:8" ht="12.75" customHeight="1" x14ac:dyDescent="0.2">
      <c r="A85" s="104" t="str">
        <f t="array" ref="A85">IFERROR(INDEX('Annex 2 EHV charges'!$D$11:$D$136, MATCH(0, IF(ISBLANK('Annex 2 EHV charges'!$D$11:$D$136),1, COUNTIF(A$4:$A84, 'Annex 2 EHV charges'!$D$11:$D$136)), 0)),"")</f>
        <v/>
      </c>
      <c r="B85" s="103" t="str">
        <f>IF($A85="","",VLOOKUP($A85,'Annex 2 EHV charges'!$D:$O,2,0))</f>
        <v/>
      </c>
      <c r="C85" s="104" t="str">
        <f>IF($A85="","",VLOOKUP($A85,'Annex 2 EHV charges'!$D:$O,3,0))</f>
        <v/>
      </c>
      <c r="D85" s="103" t="str">
        <f>IF($A85="","",VLOOKUP($A85,'Annex 2 EHV charges'!$D:$O,4,0))</f>
        <v/>
      </c>
      <c r="E85" s="105" t="str">
        <f>IFERROR(IF(VLOOKUP($A85,'Annex 2 EHV charges'!$D:$P,10,FALSE)=0,"",VLOOKUP($A85,'Annex 2 EHV charges'!$D:$P,10,FALSE)),"")</f>
        <v/>
      </c>
      <c r="F85" s="106" t="str">
        <f>IFERROR(IF(VLOOKUP($A85,'Annex 2 EHV charges'!$D:$P,11,FALSE)=0,"",VLOOKUP($A85,'Annex 2 EHV charges'!$D:$P,11,FALSE)),"")</f>
        <v/>
      </c>
      <c r="G85" s="107" t="str">
        <f>IFERROR(IF(VLOOKUP($A85,'Annex 2 EHV charges'!$D:$P,12,FALSE)=0,"",VLOOKUP($A85,'Annex 2 EHV charges'!$D:$P,12,FALSE)),"")</f>
        <v/>
      </c>
      <c r="H85" s="107" t="str">
        <f>IFERROR(IF(VLOOKUP($A85,'Annex 2 EHV charges'!$D:$P,13,FALSE)=0,"",VLOOKUP($A85,'Annex 2 EHV charges'!$D:$P,13,FALSE)),"")</f>
        <v/>
      </c>
    </row>
    <row r="86" spans="1:8" ht="12.75" customHeight="1" x14ac:dyDescent="0.2">
      <c r="A86" s="104" t="str">
        <f t="array" ref="A86">IFERROR(INDEX('Annex 2 EHV charges'!$D$11:$D$136, MATCH(0, IF(ISBLANK('Annex 2 EHV charges'!$D$11:$D$136),1, COUNTIF(A$4:$A85, 'Annex 2 EHV charges'!$D$11:$D$136)), 0)),"")</f>
        <v/>
      </c>
      <c r="B86" s="103" t="str">
        <f>IF($A86="","",VLOOKUP($A86,'Annex 2 EHV charges'!$D:$O,2,0))</f>
        <v/>
      </c>
      <c r="C86" s="104" t="str">
        <f>IF($A86="","",VLOOKUP($A86,'Annex 2 EHV charges'!$D:$O,3,0))</f>
        <v/>
      </c>
      <c r="D86" s="103" t="str">
        <f>IF($A86="","",VLOOKUP($A86,'Annex 2 EHV charges'!$D:$O,4,0))</f>
        <v/>
      </c>
      <c r="E86" s="105" t="str">
        <f>IFERROR(IF(VLOOKUP($A86,'Annex 2 EHV charges'!$D:$P,10,FALSE)=0,"",VLOOKUP($A86,'Annex 2 EHV charges'!$D:$P,10,FALSE)),"")</f>
        <v/>
      </c>
      <c r="F86" s="106" t="str">
        <f>IFERROR(IF(VLOOKUP($A86,'Annex 2 EHV charges'!$D:$P,11,FALSE)=0,"",VLOOKUP($A86,'Annex 2 EHV charges'!$D:$P,11,FALSE)),"")</f>
        <v/>
      </c>
      <c r="G86" s="107" t="str">
        <f>IFERROR(IF(VLOOKUP($A86,'Annex 2 EHV charges'!$D:$P,12,FALSE)=0,"",VLOOKUP($A86,'Annex 2 EHV charges'!$D:$P,12,FALSE)),"")</f>
        <v/>
      </c>
      <c r="H86" s="107" t="str">
        <f>IFERROR(IF(VLOOKUP($A86,'Annex 2 EHV charges'!$D:$P,13,FALSE)=0,"",VLOOKUP($A86,'Annex 2 EHV charges'!$D:$P,13,FALSE)),"")</f>
        <v/>
      </c>
    </row>
    <row r="87" spans="1:8" ht="12.75" customHeight="1" x14ac:dyDescent="0.2">
      <c r="A87" s="104" t="str">
        <f t="array" ref="A87">IFERROR(INDEX('Annex 2 EHV charges'!$D$11:$D$136, MATCH(0, IF(ISBLANK('Annex 2 EHV charges'!$D$11:$D$136),1, COUNTIF(A$4:$A86, 'Annex 2 EHV charges'!$D$11:$D$136)), 0)),"")</f>
        <v/>
      </c>
      <c r="B87" s="103" t="str">
        <f>IF($A87="","",VLOOKUP($A87,'Annex 2 EHV charges'!$D:$O,2,0))</f>
        <v/>
      </c>
      <c r="C87" s="104" t="str">
        <f>IF($A87="","",VLOOKUP($A87,'Annex 2 EHV charges'!$D:$O,3,0))</f>
        <v/>
      </c>
      <c r="D87" s="103" t="str">
        <f>IF($A87="","",VLOOKUP($A87,'Annex 2 EHV charges'!$D:$O,4,0))</f>
        <v/>
      </c>
      <c r="E87" s="105" t="str">
        <f>IFERROR(IF(VLOOKUP($A87,'Annex 2 EHV charges'!$D:$P,10,FALSE)=0,"",VLOOKUP($A87,'Annex 2 EHV charges'!$D:$P,10,FALSE)),"")</f>
        <v/>
      </c>
      <c r="F87" s="106" t="str">
        <f>IFERROR(IF(VLOOKUP($A87,'Annex 2 EHV charges'!$D:$P,11,FALSE)=0,"",VLOOKUP($A87,'Annex 2 EHV charges'!$D:$P,11,FALSE)),"")</f>
        <v/>
      </c>
      <c r="G87" s="107" t="str">
        <f>IFERROR(IF(VLOOKUP($A87,'Annex 2 EHV charges'!$D:$P,12,FALSE)=0,"",VLOOKUP($A87,'Annex 2 EHV charges'!$D:$P,12,FALSE)),"")</f>
        <v/>
      </c>
      <c r="H87" s="107" t="str">
        <f>IFERROR(IF(VLOOKUP($A87,'Annex 2 EHV charges'!$D:$P,13,FALSE)=0,"",VLOOKUP($A87,'Annex 2 EHV charges'!$D:$P,13,FALSE)),"")</f>
        <v/>
      </c>
    </row>
    <row r="88" spans="1:8" ht="12.75" customHeight="1" x14ac:dyDescent="0.2">
      <c r="A88" s="104" t="str">
        <f t="array" ref="A88">IFERROR(INDEX('Annex 2 EHV charges'!$D$11:$D$136, MATCH(0, IF(ISBLANK('Annex 2 EHV charges'!$D$11:$D$136),1, COUNTIF(A$4:$A87, 'Annex 2 EHV charges'!$D$11:$D$136)), 0)),"")</f>
        <v/>
      </c>
      <c r="B88" s="103" t="str">
        <f>IF($A88="","",VLOOKUP($A88,'Annex 2 EHV charges'!$D:$O,2,0))</f>
        <v/>
      </c>
      <c r="C88" s="104" t="str">
        <f>IF($A88="","",VLOOKUP($A88,'Annex 2 EHV charges'!$D:$O,3,0))</f>
        <v/>
      </c>
      <c r="D88" s="103" t="str">
        <f>IF($A88="","",VLOOKUP($A88,'Annex 2 EHV charges'!$D:$O,4,0))</f>
        <v/>
      </c>
      <c r="E88" s="105" t="str">
        <f>IFERROR(IF(VLOOKUP($A88,'Annex 2 EHV charges'!$D:$P,10,FALSE)=0,"",VLOOKUP($A88,'Annex 2 EHV charges'!$D:$P,10,FALSE)),"")</f>
        <v/>
      </c>
      <c r="F88" s="106" t="str">
        <f>IFERROR(IF(VLOOKUP($A88,'Annex 2 EHV charges'!$D:$P,11,FALSE)=0,"",VLOOKUP($A88,'Annex 2 EHV charges'!$D:$P,11,FALSE)),"")</f>
        <v/>
      </c>
      <c r="G88" s="107" t="str">
        <f>IFERROR(IF(VLOOKUP($A88,'Annex 2 EHV charges'!$D:$P,12,FALSE)=0,"",VLOOKUP($A88,'Annex 2 EHV charges'!$D:$P,12,FALSE)),"")</f>
        <v/>
      </c>
      <c r="H88" s="107" t="str">
        <f>IFERROR(IF(VLOOKUP($A88,'Annex 2 EHV charges'!$D:$P,13,FALSE)=0,"",VLOOKUP($A88,'Annex 2 EHV charges'!$D:$P,13,FALSE)),"")</f>
        <v/>
      </c>
    </row>
    <row r="89" spans="1:8" ht="12.75" customHeight="1" x14ac:dyDescent="0.2">
      <c r="A89" s="104" t="str">
        <f t="array" ref="A89">IFERROR(INDEX('Annex 2 EHV charges'!$D$11:$D$136, MATCH(0, IF(ISBLANK('Annex 2 EHV charges'!$D$11:$D$136),1, COUNTIF(A$4:$A88, 'Annex 2 EHV charges'!$D$11:$D$136)), 0)),"")</f>
        <v/>
      </c>
      <c r="B89" s="103" t="str">
        <f>IF($A89="","",VLOOKUP($A89,'Annex 2 EHV charges'!$D:$O,2,0))</f>
        <v/>
      </c>
      <c r="C89" s="104" t="str">
        <f>IF($A89="","",VLOOKUP($A89,'Annex 2 EHV charges'!$D:$O,3,0))</f>
        <v/>
      </c>
      <c r="D89" s="103" t="str">
        <f>IF($A89="","",VLOOKUP($A89,'Annex 2 EHV charges'!$D:$O,4,0))</f>
        <v/>
      </c>
      <c r="E89" s="105" t="str">
        <f>IFERROR(IF(VLOOKUP($A89,'Annex 2 EHV charges'!$D:$P,10,FALSE)=0,"",VLOOKUP($A89,'Annex 2 EHV charges'!$D:$P,10,FALSE)),"")</f>
        <v/>
      </c>
      <c r="F89" s="106" t="str">
        <f>IFERROR(IF(VLOOKUP($A89,'Annex 2 EHV charges'!$D:$P,11,FALSE)=0,"",VLOOKUP($A89,'Annex 2 EHV charges'!$D:$P,11,FALSE)),"")</f>
        <v/>
      </c>
      <c r="G89" s="107" t="str">
        <f>IFERROR(IF(VLOOKUP($A89,'Annex 2 EHV charges'!$D:$P,12,FALSE)=0,"",VLOOKUP($A89,'Annex 2 EHV charges'!$D:$P,12,FALSE)),"")</f>
        <v/>
      </c>
      <c r="H89" s="107" t="str">
        <f>IFERROR(IF(VLOOKUP($A89,'Annex 2 EHV charges'!$D:$P,13,FALSE)=0,"",VLOOKUP($A89,'Annex 2 EHV charges'!$D:$P,13,FALSE)),"")</f>
        <v/>
      </c>
    </row>
    <row r="90" spans="1:8" ht="12.75" customHeight="1" x14ac:dyDescent="0.2">
      <c r="A90" s="104" t="str">
        <f t="array" ref="A90">IFERROR(INDEX('Annex 2 EHV charges'!$D$11:$D$136, MATCH(0, IF(ISBLANK('Annex 2 EHV charges'!$D$11:$D$136),1, COUNTIF(A$4:$A89, 'Annex 2 EHV charges'!$D$11:$D$136)), 0)),"")</f>
        <v/>
      </c>
      <c r="B90" s="103" t="str">
        <f>IF($A90="","",VLOOKUP($A90,'Annex 2 EHV charges'!$D:$O,2,0))</f>
        <v/>
      </c>
      <c r="C90" s="104" t="str">
        <f>IF($A90="","",VLOOKUP($A90,'Annex 2 EHV charges'!$D:$O,3,0))</f>
        <v/>
      </c>
      <c r="D90" s="103" t="str">
        <f>IF($A90="","",VLOOKUP($A90,'Annex 2 EHV charges'!$D:$O,4,0))</f>
        <v/>
      </c>
      <c r="E90" s="105" t="str">
        <f>IFERROR(IF(VLOOKUP($A90,'Annex 2 EHV charges'!$D:$P,10,FALSE)=0,"",VLOOKUP($A90,'Annex 2 EHV charges'!$D:$P,10,FALSE)),"")</f>
        <v/>
      </c>
      <c r="F90" s="106" t="str">
        <f>IFERROR(IF(VLOOKUP($A90,'Annex 2 EHV charges'!$D:$P,11,FALSE)=0,"",VLOOKUP($A90,'Annex 2 EHV charges'!$D:$P,11,FALSE)),"")</f>
        <v/>
      </c>
      <c r="G90" s="107" t="str">
        <f>IFERROR(IF(VLOOKUP($A90,'Annex 2 EHV charges'!$D:$P,12,FALSE)=0,"",VLOOKUP($A90,'Annex 2 EHV charges'!$D:$P,12,FALSE)),"")</f>
        <v/>
      </c>
      <c r="H90" s="107" t="str">
        <f>IFERROR(IF(VLOOKUP($A90,'Annex 2 EHV charges'!$D:$P,13,FALSE)=0,"",VLOOKUP($A90,'Annex 2 EHV charges'!$D:$P,13,FALSE)),"")</f>
        <v/>
      </c>
    </row>
    <row r="91" spans="1:8" ht="12.75" customHeight="1" x14ac:dyDescent="0.2">
      <c r="A91" s="104" t="str">
        <f t="array" ref="A91">IFERROR(INDEX('Annex 2 EHV charges'!$D$11:$D$136, MATCH(0, IF(ISBLANK('Annex 2 EHV charges'!$D$11:$D$136),1, COUNTIF(A$4:$A90, 'Annex 2 EHV charges'!$D$11:$D$136)), 0)),"")</f>
        <v/>
      </c>
      <c r="B91" s="103" t="str">
        <f>IF($A91="","",VLOOKUP($A91,'Annex 2 EHV charges'!$D:$O,2,0))</f>
        <v/>
      </c>
      <c r="C91" s="104" t="str">
        <f>IF($A91="","",VLOOKUP($A91,'Annex 2 EHV charges'!$D:$O,3,0))</f>
        <v/>
      </c>
      <c r="D91" s="103" t="str">
        <f>IF($A91="","",VLOOKUP($A91,'Annex 2 EHV charges'!$D:$O,4,0))</f>
        <v/>
      </c>
      <c r="E91" s="105" t="str">
        <f>IFERROR(IF(VLOOKUP($A91,'Annex 2 EHV charges'!$D:$P,10,FALSE)=0,"",VLOOKUP($A91,'Annex 2 EHV charges'!$D:$P,10,FALSE)),"")</f>
        <v/>
      </c>
      <c r="F91" s="106" t="str">
        <f>IFERROR(IF(VLOOKUP($A91,'Annex 2 EHV charges'!$D:$P,11,FALSE)=0,"",VLOOKUP($A91,'Annex 2 EHV charges'!$D:$P,11,FALSE)),"")</f>
        <v/>
      </c>
      <c r="G91" s="107" t="str">
        <f>IFERROR(IF(VLOOKUP($A91,'Annex 2 EHV charges'!$D:$P,12,FALSE)=0,"",VLOOKUP($A91,'Annex 2 EHV charges'!$D:$P,12,FALSE)),"")</f>
        <v/>
      </c>
      <c r="H91" s="107" t="str">
        <f>IFERROR(IF(VLOOKUP($A91,'Annex 2 EHV charges'!$D:$P,13,FALSE)=0,"",VLOOKUP($A91,'Annex 2 EHV charges'!$D:$P,13,FALSE)),"")</f>
        <v/>
      </c>
    </row>
    <row r="92" spans="1:8" ht="12.75" customHeight="1" x14ac:dyDescent="0.2">
      <c r="A92" s="104" t="str">
        <f t="array" ref="A92">IFERROR(INDEX('Annex 2 EHV charges'!$D$11:$D$136, MATCH(0, IF(ISBLANK('Annex 2 EHV charges'!$D$11:$D$136),1, COUNTIF(A$4:$A91, 'Annex 2 EHV charges'!$D$11:$D$136)), 0)),"")</f>
        <v/>
      </c>
      <c r="B92" s="103" t="str">
        <f>IF($A92="","",VLOOKUP($A92,'Annex 2 EHV charges'!$D:$O,2,0))</f>
        <v/>
      </c>
      <c r="C92" s="104" t="str">
        <f>IF($A92="","",VLOOKUP($A92,'Annex 2 EHV charges'!$D:$O,3,0))</f>
        <v/>
      </c>
      <c r="D92" s="103" t="str">
        <f>IF($A92="","",VLOOKUP($A92,'Annex 2 EHV charges'!$D:$O,4,0))</f>
        <v/>
      </c>
      <c r="E92" s="105" t="str">
        <f>IFERROR(IF(VLOOKUP($A92,'Annex 2 EHV charges'!$D:$P,10,FALSE)=0,"",VLOOKUP($A92,'Annex 2 EHV charges'!$D:$P,10,FALSE)),"")</f>
        <v/>
      </c>
      <c r="F92" s="106" t="str">
        <f>IFERROR(IF(VLOOKUP($A92,'Annex 2 EHV charges'!$D:$P,11,FALSE)=0,"",VLOOKUP($A92,'Annex 2 EHV charges'!$D:$P,11,FALSE)),"")</f>
        <v/>
      </c>
      <c r="G92" s="107" t="str">
        <f>IFERROR(IF(VLOOKUP($A92,'Annex 2 EHV charges'!$D:$P,12,FALSE)=0,"",VLOOKUP($A92,'Annex 2 EHV charges'!$D:$P,12,FALSE)),"")</f>
        <v/>
      </c>
      <c r="H92" s="107" t="str">
        <f>IFERROR(IF(VLOOKUP($A92,'Annex 2 EHV charges'!$D:$P,13,FALSE)=0,"",VLOOKUP($A92,'Annex 2 EHV charges'!$D:$P,13,FALSE)),"")</f>
        <v/>
      </c>
    </row>
    <row r="93" spans="1:8" ht="12.75" customHeight="1" x14ac:dyDescent="0.2">
      <c r="A93" s="104" t="str">
        <f t="array" ref="A93">IFERROR(INDEX('Annex 2 EHV charges'!$D$11:$D$136, MATCH(0, IF(ISBLANK('Annex 2 EHV charges'!$D$11:$D$136),1, COUNTIF(A$4:$A92, 'Annex 2 EHV charges'!$D$11:$D$136)), 0)),"")</f>
        <v/>
      </c>
      <c r="B93" s="103" t="str">
        <f>IF($A93="","",VLOOKUP($A93,'Annex 2 EHV charges'!$D:$O,2,0))</f>
        <v/>
      </c>
      <c r="C93" s="104" t="str">
        <f>IF($A93="","",VLOOKUP($A93,'Annex 2 EHV charges'!$D:$O,3,0))</f>
        <v/>
      </c>
      <c r="D93" s="103" t="str">
        <f>IF($A93="","",VLOOKUP($A93,'Annex 2 EHV charges'!$D:$O,4,0))</f>
        <v/>
      </c>
      <c r="E93" s="105" t="str">
        <f>IFERROR(IF(VLOOKUP($A93,'Annex 2 EHV charges'!$D:$P,10,FALSE)=0,"",VLOOKUP($A93,'Annex 2 EHV charges'!$D:$P,10,FALSE)),"")</f>
        <v/>
      </c>
      <c r="F93" s="106" t="str">
        <f>IFERROR(IF(VLOOKUP($A93,'Annex 2 EHV charges'!$D:$P,11,FALSE)=0,"",VLOOKUP($A93,'Annex 2 EHV charges'!$D:$P,11,FALSE)),"")</f>
        <v/>
      </c>
      <c r="G93" s="107" t="str">
        <f>IFERROR(IF(VLOOKUP($A93,'Annex 2 EHV charges'!$D:$P,12,FALSE)=0,"",VLOOKUP($A93,'Annex 2 EHV charges'!$D:$P,12,FALSE)),"")</f>
        <v/>
      </c>
      <c r="H93" s="107" t="str">
        <f>IFERROR(IF(VLOOKUP($A93,'Annex 2 EHV charges'!$D:$P,13,FALSE)=0,"",VLOOKUP($A93,'Annex 2 EHV charges'!$D:$P,13,FALSE)),"")</f>
        <v/>
      </c>
    </row>
    <row r="94" spans="1:8" ht="12.75" customHeight="1" x14ac:dyDescent="0.2">
      <c r="A94" s="104" t="str">
        <f t="array" ref="A94">IFERROR(INDEX('Annex 2 EHV charges'!$D$11:$D$136, MATCH(0, IF(ISBLANK('Annex 2 EHV charges'!$D$11:$D$136),1, COUNTIF(A$4:$A93, 'Annex 2 EHV charges'!$D$11:$D$136)), 0)),"")</f>
        <v/>
      </c>
      <c r="B94" s="103" t="str">
        <f>IF($A94="","",VLOOKUP($A94,'Annex 2 EHV charges'!$D:$O,2,0))</f>
        <v/>
      </c>
      <c r="C94" s="104" t="str">
        <f>IF($A94="","",VLOOKUP($A94,'Annex 2 EHV charges'!$D:$O,3,0))</f>
        <v/>
      </c>
      <c r="D94" s="103" t="str">
        <f>IF($A94="","",VLOOKUP($A94,'Annex 2 EHV charges'!$D:$O,4,0))</f>
        <v/>
      </c>
      <c r="E94" s="105" t="str">
        <f>IFERROR(IF(VLOOKUP($A94,'Annex 2 EHV charges'!$D:$P,10,FALSE)=0,"",VLOOKUP($A94,'Annex 2 EHV charges'!$D:$P,10,FALSE)),"")</f>
        <v/>
      </c>
      <c r="F94" s="106" t="str">
        <f>IFERROR(IF(VLOOKUP($A94,'Annex 2 EHV charges'!$D:$P,11,FALSE)=0,"",VLOOKUP($A94,'Annex 2 EHV charges'!$D:$P,11,FALSE)),"")</f>
        <v/>
      </c>
      <c r="G94" s="107" t="str">
        <f>IFERROR(IF(VLOOKUP($A94,'Annex 2 EHV charges'!$D:$P,12,FALSE)=0,"",VLOOKUP($A94,'Annex 2 EHV charges'!$D:$P,12,FALSE)),"")</f>
        <v/>
      </c>
      <c r="H94" s="107" t="str">
        <f>IFERROR(IF(VLOOKUP($A94,'Annex 2 EHV charges'!$D:$P,13,FALSE)=0,"",VLOOKUP($A94,'Annex 2 EHV charges'!$D:$P,13,FALSE)),"")</f>
        <v/>
      </c>
    </row>
    <row r="95" spans="1:8" ht="12.75" customHeight="1" x14ac:dyDescent="0.2">
      <c r="A95" s="104" t="str">
        <f t="array" ref="A95">IFERROR(INDEX('Annex 2 EHV charges'!$D$11:$D$136, MATCH(0, IF(ISBLANK('Annex 2 EHV charges'!$D$11:$D$136),1, COUNTIF(A$4:$A94, 'Annex 2 EHV charges'!$D$11:$D$136)), 0)),"")</f>
        <v/>
      </c>
      <c r="B95" s="103" t="str">
        <f>IF($A95="","",VLOOKUP($A95,'Annex 2 EHV charges'!$D:$O,2,0))</f>
        <v/>
      </c>
      <c r="C95" s="104" t="str">
        <f>IF($A95="","",VLOOKUP($A95,'Annex 2 EHV charges'!$D:$O,3,0))</f>
        <v/>
      </c>
      <c r="D95" s="103" t="str">
        <f>IF($A95="","",VLOOKUP($A95,'Annex 2 EHV charges'!$D:$O,4,0))</f>
        <v/>
      </c>
      <c r="E95" s="105" t="str">
        <f>IFERROR(IF(VLOOKUP($A95,'Annex 2 EHV charges'!$D:$P,10,FALSE)=0,"",VLOOKUP($A95,'Annex 2 EHV charges'!$D:$P,10,FALSE)),"")</f>
        <v/>
      </c>
      <c r="F95" s="106" t="str">
        <f>IFERROR(IF(VLOOKUP($A95,'Annex 2 EHV charges'!$D:$P,11,FALSE)=0,"",VLOOKUP($A95,'Annex 2 EHV charges'!$D:$P,11,FALSE)),"")</f>
        <v/>
      </c>
      <c r="G95" s="107" t="str">
        <f>IFERROR(IF(VLOOKUP($A95,'Annex 2 EHV charges'!$D:$P,12,FALSE)=0,"",VLOOKUP($A95,'Annex 2 EHV charges'!$D:$P,12,FALSE)),"")</f>
        <v/>
      </c>
      <c r="H95" s="107" t="str">
        <f>IFERROR(IF(VLOOKUP($A95,'Annex 2 EHV charges'!$D:$P,13,FALSE)=0,"",VLOOKUP($A95,'Annex 2 EHV charges'!$D:$P,13,FALSE)),"")</f>
        <v/>
      </c>
    </row>
    <row r="96" spans="1:8" ht="12.75" customHeight="1" x14ac:dyDescent="0.2">
      <c r="A96" s="104" t="str">
        <f t="array" ref="A96">IFERROR(INDEX('Annex 2 EHV charges'!$D$11:$D$136, MATCH(0, IF(ISBLANK('Annex 2 EHV charges'!$D$11:$D$136),1, COUNTIF(A$4:$A95, 'Annex 2 EHV charges'!$D$11:$D$136)), 0)),"")</f>
        <v/>
      </c>
      <c r="B96" s="103" t="str">
        <f>IF($A96="","",VLOOKUP($A96,'Annex 2 EHV charges'!$D:$O,2,0))</f>
        <v/>
      </c>
      <c r="C96" s="104" t="str">
        <f>IF($A96="","",VLOOKUP($A96,'Annex 2 EHV charges'!$D:$O,3,0))</f>
        <v/>
      </c>
      <c r="D96" s="103" t="str">
        <f>IF($A96="","",VLOOKUP($A96,'Annex 2 EHV charges'!$D:$O,4,0))</f>
        <v/>
      </c>
      <c r="E96" s="105" t="str">
        <f>IFERROR(IF(VLOOKUP($A96,'Annex 2 EHV charges'!$D:$P,10,FALSE)=0,"",VLOOKUP($A96,'Annex 2 EHV charges'!$D:$P,10,FALSE)),"")</f>
        <v/>
      </c>
      <c r="F96" s="106" t="str">
        <f>IFERROR(IF(VLOOKUP($A96,'Annex 2 EHV charges'!$D:$P,11,FALSE)=0,"",VLOOKUP($A96,'Annex 2 EHV charges'!$D:$P,11,FALSE)),"")</f>
        <v/>
      </c>
      <c r="G96" s="107" t="str">
        <f>IFERROR(IF(VLOOKUP($A96,'Annex 2 EHV charges'!$D:$P,12,FALSE)=0,"",VLOOKUP($A96,'Annex 2 EHV charges'!$D:$P,12,FALSE)),"")</f>
        <v/>
      </c>
      <c r="H96" s="107" t="str">
        <f>IFERROR(IF(VLOOKUP($A96,'Annex 2 EHV charges'!$D:$P,13,FALSE)=0,"",VLOOKUP($A96,'Annex 2 EHV charges'!$D:$P,13,FALSE)),"")</f>
        <v/>
      </c>
    </row>
    <row r="97" spans="1:8" ht="12.75" customHeight="1" x14ac:dyDescent="0.2">
      <c r="A97" s="104" t="str">
        <f t="array" ref="A97">IFERROR(INDEX('Annex 2 EHV charges'!$D$11:$D$136, MATCH(0, IF(ISBLANK('Annex 2 EHV charges'!$D$11:$D$136),1, COUNTIF(A$4:$A96, 'Annex 2 EHV charges'!$D$11:$D$136)), 0)),"")</f>
        <v/>
      </c>
      <c r="B97" s="103" t="str">
        <f>IF($A97="","",VLOOKUP($A97,'Annex 2 EHV charges'!$D:$O,2,0))</f>
        <v/>
      </c>
      <c r="C97" s="104" t="str">
        <f>IF($A97="","",VLOOKUP($A97,'Annex 2 EHV charges'!$D:$O,3,0))</f>
        <v/>
      </c>
      <c r="D97" s="103" t="str">
        <f>IF($A97="","",VLOOKUP($A97,'Annex 2 EHV charges'!$D:$O,4,0))</f>
        <v/>
      </c>
      <c r="E97" s="105" t="str">
        <f>IFERROR(IF(VLOOKUP($A97,'Annex 2 EHV charges'!$D:$P,10,FALSE)=0,"",VLOOKUP($A97,'Annex 2 EHV charges'!$D:$P,10,FALSE)),"")</f>
        <v/>
      </c>
      <c r="F97" s="106" t="str">
        <f>IFERROR(IF(VLOOKUP($A97,'Annex 2 EHV charges'!$D:$P,11,FALSE)=0,"",VLOOKUP($A97,'Annex 2 EHV charges'!$D:$P,11,FALSE)),"")</f>
        <v/>
      </c>
      <c r="G97" s="107" t="str">
        <f>IFERROR(IF(VLOOKUP($A97,'Annex 2 EHV charges'!$D:$P,12,FALSE)=0,"",VLOOKUP($A97,'Annex 2 EHV charges'!$D:$P,12,FALSE)),"")</f>
        <v/>
      </c>
      <c r="H97" s="107" t="str">
        <f>IFERROR(IF(VLOOKUP($A97,'Annex 2 EHV charges'!$D:$P,13,FALSE)=0,"",VLOOKUP($A97,'Annex 2 EHV charges'!$D:$P,13,FALSE)),"")</f>
        <v/>
      </c>
    </row>
    <row r="98" spans="1:8" ht="12.75" customHeight="1" x14ac:dyDescent="0.2">
      <c r="A98" s="104" t="str">
        <f t="array" ref="A98">IFERROR(INDEX('Annex 2 EHV charges'!$D$11:$D$136, MATCH(0, IF(ISBLANK('Annex 2 EHV charges'!$D$11:$D$136),1, COUNTIF(A$4:$A97, 'Annex 2 EHV charges'!$D$11:$D$136)), 0)),"")</f>
        <v/>
      </c>
      <c r="B98" s="103" t="str">
        <f>IF($A98="","",VLOOKUP($A98,'Annex 2 EHV charges'!$D:$O,2,0))</f>
        <v/>
      </c>
      <c r="C98" s="104" t="str">
        <f>IF($A98="","",VLOOKUP($A98,'Annex 2 EHV charges'!$D:$O,3,0))</f>
        <v/>
      </c>
      <c r="D98" s="103" t="str">
        <f>IF($A98="","",VLOOKUP($A98,'Annex 2 EHV charges'!$D:$O,4,0))</f>
        <v/>
      </c>
      <c r="E98" s="105" t="str">
        <f>IFERROR(IF(VLOOKUP($A98,'Annex 2 EHV charges'!$D:$P,10,FALSE)=0,"",VLOOKUP($A98,'Annex 2 EHV charges'!$D:$P,10,FALSE)),"")</f>
        <v/>
      </c>
      <c r="F98" s="106" t="str">
        <f>IFERROR(IF(VLOOKUP($A98,'Annex 2 EHV charges'!$D:$P,11,FALSE)=0,"",VLOOKUP($A98,'Annex 2 EHV charges'!$D:$P,11,FALSE)),"")</f>
        <v/>
      </c>
      <c r="G98" s="107" t="str">
        <f>IFERROR(IF(VLOOKUP($A98,'Annex 2 EHV charges'!$D:$P,12,FALSE)=0,"",VLOOKUP($A98,'Annex 2 EHV charges'!$D:$P,12,FALSE)),"")</f>
        <v/>
      </c>
      <c r="H98" s="107" t="str">
        <f>IFERROR(IF(VLOOKUP($A98,'Annex 2 EHV charges'!$D:$P,13,FALSE)=0,"",VLOOKUP($A98,'Annex 2 EHV charges'!$D:$P,13,FALSE)),"")</f>
        <v/>
      </c>
    </row>
    <row r="99" spans="1:8" ht="12.75" customHeight="1" x14ac:dyDescent="0.2">
      <c r="A99" s="104" t="str">
        <f t="array" ref="A99">IFERROR(INDEX('Annex 2 EHV charges'!$D$11:$D$136, MATCH(0, IF(ISBLANK('Annex 2 EHV charges'!$D$11:$D$136),1, COUNTIF(A$4:$A98, 'Annex 2 EHV charges'!$D$11:$D$136)), 0)),"")</f>
        <v/>
      </c>
      <c r="B99" s="103" t="str">
        <f>IF($A99="","",VLOOKUP($A99,'Annex 2 EHV charges'!$D:$O,2,0))</f>
        <v/>
      </c>
      <c r="C99" s="104" t="str">
        <f>IF($A99="","",VLOOKUP($A99,'Annex 2 EHV charges'!$D:$O,3,0))</f>
        <v/>
      </c>
      <c r="D99" s="103" t="str">
        <f>IF($A99="","",VLOOKUP($A99,'Annex 2 EHV charges'!$D:$O,4,0))</f>
        <v/>
      </c>
      <c r="E99" s="105" t="str">
        <f>IFERROR(IF(VLOOKUP($A99,'Annex 2 EHV charges'!$D:$P,10,FALSE)=0,"",VLOOKUP($A99,'Annex 2 EHV charges'!$D:$P,10,FALSE)),"")</f>
        <v/>
      </c>
      <c r="F99" s="106" t="str">
        <f>IFERROR(IF(VLOOKUP($A99,'Annex 2 EHV charges'!$D:$P,11,FALSE)=0,"",VLOOKUP($A99,'Annex 2 EHV charges'!$D:$P,11,FALSE)),"")</f>
        <v/>
      </c>
      <c r="G99" s="107" t="str">
        <f>IFERROR(IF(VLOOKUP($A99,'Annex 2 EHV charges'!$D:$P,12,FALSE)=0,"",VLOOKUP($A99,'Annex 2 EHV charges'!$D:$P,12,FALSE)),"")</f>
        <v/>
      </c>
      <c r="H99" s="107" t="str">
        <f>IFERROR(IF(VLOOKUP($A99,'Annex 2 EHV charges'!$D:$P,13,FALSE)=0,"",VLOOKUP($A99,'Annex 2 EHV charges'!$D:$P,13,FALSE)),"")</f>
        <v/>
      </c>
    </row>
    <row r="100" spans="1:8" ht="12.75" customHeight="1" x14ac:dyDescent="0.2">
      <c r="A100" s="104" t="str">
        <f t="array" ref="A100">IFERROR(INDEX('Annex 2 EHV charges'!$D$11:$D$136, MATCH(0, IF(ISBLANK('Annex 2 EHV charges'!$D$11:$D$136),1, COUNTIF(A$4:$A99, 'Annex 2 EHV charges'!$D$11:$D$136)), 0)),"")</f>
        <v/>
      </c>
      <c r="B100" s="103" t="str">
        <f>IF($A100="","",VLOOKUP($A100,'Annex 2 EHV charges'!$D:$O,2,0))</f>
        <v/>
      </c>
      <c r="C100" s="104" t="str">
        <f>IF($A100="","",VLOOKUP($A100,'Annex 2 EHV charges'!$D:$O,3,0))</f>
        <v/>
      </c>
      <c r="D100" s="103" t="str">
        <f>IF($A100="","",VLOOKUP($A100,'Annex 2 EHV charges'!$D:$O,4,0))</f>
        <v/>
      </c>
      <c r="E100" s="105" t="str">
        <f>IFERROR(IF(VLOOKUP($A100,'Annex 2 EHV charges'!$D:$P,10,FALSE)=0,"",VLOOKUP($A100,'Annex 2 EHV charges'!$D:$P,10,FALSE)),"")</f>
        <v/>
      </c>
      <c r="F100" s="106" t="str">
        <f>IFERROR(IF(VLOOKUP($A100,'Annex 2 EHV charges'!$D:$P,11,FALSE)=0,"",VLOOKUP($A100,'Annex 2 EHV charges'!$D:$P,11,FALSE)),"")</f>
        <v/>
      </c>
      <c r="G100" s="107" t="str">
        <f>IFERROR(IF(VLOOKUP($A100,'Annex 2 EHV charges'!$D:$P,12,FALSE)=0,"",VLOOKUP($A100,'Annex 2 EHV charges'!$D:$P,12,FALSE)),"")</f>
        <v/>
      </c>
      <c r="H100" s="107" t="str">
        <f>IFERROR(IF(VLOOKUP($A100,'Annex 2 EHV charges'!$D:$P,13,FALSE)=0,"",VLOOKUP($A100,'Annex 2 EHV charges'!$D:$P,13,FALSE)),"")</f>
        <v/>
      </c>
    </row>
    <row r="101" spans="1:8" ht="12.75" customHeight="1" x14ac:dyDescent="0.2">
      <c r="A101" s="104" t="str">
        <f t="array" ref="A101">IFERROR(INDEX('Annex 2 EHV charges'!$D$11:$D$136, MATCH(0, IF(ISBLANK('Annex 2 EHV charges'!$D$11:$D$136),1, COUNTIF(A$4:$A100, 'Annex 2 EHV charges'!$D$11:$D$136)), 0)),"")</f>
        <v/>
      </c>
      <c r="B101" s="103" t="str">
        <f>IF($A101="","",VLOOKUP($A101,'Annex 2 EHV charges'!$D:$O,2,0))</f>
        <v/>
      </c>
      <c r="C101" s="104" t="str">
        <f>IF($A101="","",VLOOKUP($A101,'Annex 2 EHV charges'!$D:$O,3,0))</f>
        <v/>
      </c>
      <c r="D101" s="103" t="str">
        <f>IF($A101="","",VLOOKUP($A101,'Annex 2 EHV charges'!$D:$O,4,0))</f>
        <v/>
      </c>
      <c r="E101" s="105" t="str">
        <f>IFERROR(IF(VLOOKUP($A101,'Annex 2 EHV charges'!$D:$P,10,FALSE)=0,"",VLOOKUP($A101,'Annex 2 EHV charges'!$D:$P,10,FALSE)),"")</f>
        <v/>
      </c>
      <c r="F101" s="106" t="str">
        <f>IFERROR(IF(VLOOKUP($A101,'Annex 2 EHV charges'!$D:$P,11,FALSE)=0,"",VLOOKUP($A101,'Annex 2 EHV charges'!$D:$P,11,FALSE)),"")</f>
        <v/>
      </c>
      <c r="G101" s="107" t="str">
        <f>IFERROR(IF(VLOOKUP($A101,'Annex 2 EHV charges'!$D:$P,12,FALSE)=0,"",VLOOKUP($A101,'Annex 2 EHV charges'!$D:$P,12,FALSE)),"")</f>
        <v/>
      </c>
      <c r="H101" s="107" t="str">
        <f>IFERROR(IF(VLOOKUP($A101,'Annex 2 EHV charges'!$D:$P,13,FALSE)=0,"",VLOOKUP($A101,'Annex 2 EHV charges'!$D:$P,13,FALSE)),"")</f>
        <v/>
      </c>
    </row>
    <row r="102" spans="1:8" ht="12.75" customHeight="1" x14ac:dyDescent="0.2">
      <c r="A102" s="104" t="str">
        <f t="array" ref="A102">IFERROR(INDEX('Annex 2 EHV charges'!$D$11:$D$136, MATCH(0, IF(ISBLANK('Annex 2 EHV charges'!$D$11:$D$136),1, COUNTIF(A$4:$A101, 'Annex 2 EHV charges'!$D$11:$D$136)), 0)),"")</f>
        <v/>
      </c>
      <c r="B102" s="103" t="str">
        <f>IF($A102="","",VLOOKUP($A102,'Annex 2 EHV charges'!$D:$O,2,0))</f>
        <v/>
      </c>
      <c r="C102" s="104" t="str">
        <f>IF($A102="","",VLOOKUP($A102,'Annex 2 EHV charges'!$D:$O,3,0))</f>
        <v/>
      </c>
      <c r="D102" s="103" t="str">
        <f>IF($A102="","",VLOOKUP($A102,'Annex 2 EHV charges'!$D:$O,4,0))</f>
        <v/>
      </c>
      <c r="E102" s="105" t="str">
        <f>IFERROR(IF(VLOOKUP($A102,'Annex 2 EHV charges'!$D:$P,10,FALSE)=0,"",VLOOKUP($A102,'Annex 2 EHV charges'!$D:$P,10,FALSE)),"")</f>
        <v/>
      </c>
      <c r="F102" s="106" t="str">
        <f>IFERROR(IF(VLOOKUP($A102,'Annex 2 EHV charges'!$D:$P,11,FALSE)=0,"",VLOOKUP($A102,'Annex 2 EHV charges'!$D:$P,11,FALSE)),"")</f>
        <v/>
      </c>
      <c r="G102" s="107" t="str">
        <f>IFERROR(IF(VLOOKUP($A102,'Annex 2 EHV charges'!$D:$P,12,FALSE)=0,"",VLOOKUP($A102,'Annex 2 EHV charges'!$D:$P,12,FALSE)),"")</f>
        <v/>
      </c>
      <c r="H102" s="107" t="str">
        <f>IFERROR(IF(VLOOKUP($A102,'Annex 2 EHV charges'!$D:$P,13,FALSE)=0,"",VLOOKUP($A102,'Annex 2 EHV charges'!$D:$P,13,FALSE)),"")</f>
        <v/>
      </c>
    </row>
    <row r="103" spans="1:8" ht="12.75" customHeight="1" x14ac:dyDescent="0.2">
      <c r="A103" s="104" t="str">
        <f t="array" ref="A103">IFERROR(INDEX('Annex 2 EHV charges'!$D$11:$D$136, MATCH(0, IF(ISBLANK('Annex 2 EHV charges'!$D$11:$D$136),1, COUNTIF(A$4:$A102, 'Annex 2 EHV charges'!$D$11:$D$136)), 0)),"")</f>
        <v/>
      </c>
      <c r="B103" s="103" t="str">
        <f>IF($A103="","",VLOOKUP($A103,'Annex 2 EHV charges'!$D:$O,2,0))</f>
        <v/>
      </c>
      <c r="C103" s="104" t="str">
        <f>IF($A103="","",VLOOKUP($A103,'Annex 2 EHV charges'!$D:$O,3,0))</f>
        <v/>
      </c>
      <c r="D103" s="103" t="str">
        <f>IF($A103="","",VLOOKUP($A103,'Annex 2 EHV charges'!$D:$O,4,0))</f>
        <v/>
      </c>
      <c r="E103" s="105" t="str">
        <f>IFERROR(IF(VLOOKUP($A103,'Annex 2 EHV charges'!$D:$P,10,FALSE)=0,"",VLOOKUP($A103,'Annex 2 EHV charges'!$D:$P,10,FALSE)),"")</f>
        <v/>
      </c>
      <c r="F103" s="106" t="str">
        <f>IFERROR(IF(VLOOKUP($A103,'Annex 2 EHV charges'!$D:$P,11,FALSE)=0,"",VLOOKUP($A103,'Annex 2 EHV charges'!$D:$P,11,FALSE)),"")</f>
        <v/>
      </c>
      <c r="G103" s="107" t="str">
        <f>IFERROR(IF(VLOOKUP($A103,'Annex 2 EHV charges'!$D:$P,12,FALSE)=0,"",VLOOKUP($A103,'Annex 2 EHV charges'!$D:$P,12,FALSE)),"")</f>
        <v/>
      </c>
      <c r="H103" s="107" t="str">
        <f>IFERROR(IF(VLOOKUP($A103,'Annex 2 EHV charges'!$D:$P,13,FALSE)=0,"",VLOOKUP($A103,'Annex 2 EHV charges'!$D:$P,13,FALSE)),"")</f>
        <v/>
      </c>
    </row>
    <row r="104" spans="1:8" ht="12.75" customHeight="1" x14ac:dyDescent="0.2">
      <c r="A104" s="104" t="str">
        <f t="array" ref="A104">IFERROR(INDEX('Annex 2 EHV charges'!$D$11:$D$136, MATCH(0, IF(ISBLANK('Annex 2 EHV charges'!$D$11:$D$136),1, COUNTIF(A$4:$A103, 'Annex 2 EHV charges'!$D$11:$D$136)), 0)),"")</f>
        <v/>
      </c>
      <c r="B104" s="103" t="str">
        <f>IF($A104="","",VLOOKUP($A104,'Annex 2 EHV charges'!$D:$O,2,0))</f>
        <v/>
      </c>
      <c r="C104" s="104" t="str">
        <f>IF($A104="","",VLOOKUP($A104,'Annex 2 EHV charges'!$D:$O,3,0))</f>
        <v/>
      </c>
      <c r="D104" s="103" t="str">
        <f>IF($A104="","",VLOOKUP($A104,'Annex 2 EHV charges'!$D:$O,4,0))</f>
        <v/>
      </c>
      <c r="E104" s="105" t="str">
        <f>IFERROR(IF(VLOOKUP($A104,'Annex 2 EHV charges'!$D:$P,10,FALSE)=0,"",VLOOKUP($A104,'Annex 2 EHV charges'!$D:$P,10,FALSE)),"")</f>
        <v/>
      </c>
      <c r="F104" s="106" t="str">
        <f>IFERROR(IF(VLOOKUP($A104,'Annex 2 EHV charges'!$D:$P,11,FALSE)=0,"",VLOOKUP($A104,'Annex 2 EHV charges'!$D:$P,11,FALSE)),"")</f>
        <v/>
      </c>
      <c r="G104" s="107" t="str">
        <f>IFERROR(IF(VLOOKUP($A104,'Annex 2 EHV charges'!$D:$P,12,FALSE)=0,"",VLOOKUP($A104,'Annex 2 EHV charges'!$D:$P,12,FALSE)),"")</f>
        <v/>
      </c>
      <c r="H104" s="107" t="str">
        <f>IFERROR(IF(VLOOKUP($A104,'Annex 2 EHV charges'!$D:$P,13,FALSE)=0,"",VLOOKUP($A104,'Annex 2 EHV charges'!$D:$P,13,FALSE)),"")</f>
        <v/>
      </c>
    </row>
    <row r="105" spans="1:8" ht="12.75" customHeight="1" x14ac:dyDescent="0.2">
      <c r="A105" s="104" t="str">
        <f t="array" ref="A105">IFERROR(INDEX('Annex 2 EHV charges'!$D$11:$D$136, MATCH(0, IF(ISBLANK('Annex 2 EHV charges'!$D$11:$D$136),1, COUNTIF(A$4:$A104, 'Annex 2 EHV charges'!$D$11:$D$136)), 0)),"")</f>
        <v/>
      </c>
      <c r="B105" s="103" t="str">
        <f>IF($A105="","",VLOOKUP($A105,'Annex 2 EHV charges'!$D:$O,2,0))</f>
        <v/>
      </c>
      <c r="C105" s="104" t="str">
        <f>IF($A105="","",VLOOKUP($A105,'Annex 2 EHV charges'!$D:$O,3,0))</f>
        <v/>
      </c>
      <c r="D105" s="103" t="str">
        <f>IF($A105="","",VLOOKUP($A105,'Annex 2 EHV charges'!$D:$O,4,0))</f>
        <v/>
      </c>
      <c r="E105" s="105" t="str">
        <f>IFERROR(IF(VLOOKUP($A105,'Annex 2 EHV charges'!$D:$P,10,FALSE)=0,"",VLOOKUP($A105,'Annex 2 EHV charges'!$D:$P,10,FALSE)),"")</f>
        <v/>
      </c>
      <c r="F105" s="106" t="str">
        <f>IFERROR(IF(VLOOKUP($A105,'Annex 2 EHV charges'!$D:$P,11,FALSE)=0,"",VLOOKUP($A105,'Annex 2 EHV charges'!$D:$P,11,FALSE)),"")</f>
        <v/>
      </c>
      <c r="G105" s="107" t="str">
        <f>IFERROR(IF(VLOOKUP($A105,'Annex 2 EHV charges'!$D:$P,12,FALSE)=0,"",VLOOKUP($A105,'Annex 2 EHV charges'!$D:$P,12,FALSE)),"")</f>
        <v/>
      </c>
      <c r="H105" s="107" t="str">
        <f>IFERROR(IF(VLOOKUP($A105,'Annex 2 EHV charges'!$D:$P,13,FALSE)=0,"",VLOOKUP($A105,'Annex 2 EHV charges'!$D:$P,13,FALSE)),"")</f>
        <v/>
      </c>
    </row>
    <row r="106" spans="1:8" ht="12.75" customHeight="1" x14ac:dyDescent="0.2">
      <c r="A106" s="104" t="str">
        <f t="array" ref="A106">IFERROR(INDEX('Annex 2 EHV charges'!$D$11:$D$136, MATCH(0, IF(ISBLANK('Annex 2 EHV charges'!$D$11:$D$136),1, COUNTIF(A$4:$A105, 'Annex 2 EHV charges'!$D$11:$D$136)), 0)),"")</f>
        <v/>
      </c>
      <c r="B106" s="103" t="str">
        <f>IF($A106="","",VLOOKUP($A106,'Annex 2 EHV charges'!$D:$O,2,0))</f>
        <v/>
      </c>
      <c r="C106" s="104" t="str">
        <f>IF($A106="","",VLOOKUP($A106,'Annex 2 EHV charges'!$D:$O,3,0))</f>
        <v/>
      </c>
      <c r="D106" s="103" t="str">
        <f>IF($A106="","",VLOOKUP($A106,'Annex 2 EHV charges'!$D:$O,4,0))</f>
        <v/>
      </c>
      <c r="E106" s="105" t="str">
        <f>IFERROR(IF(VLOOKUP($A106,'Annex 2 EHV charges'!$D:$P,10,FALSE)=0,"",VLOOKUP($A106,'Annex 2 EHV charges'!$D:$P,10,FALSE)),"")</f>
        <v/>
      </c>
      <c r="F106" s="106" t="str">
        <f>IFERROR(IF(VLOOKUP($A106,'Annex 2 EHV charges'!$D:$P,11,FALSE)=0,"",VLOOKUP($A106,'Annex 2 EHV charges'!$D:$P,11,FALSE)),"")</f>
        <v/>
      </c>
      <c r="G106" s="107" t="str">
        <f>IFERROR(IF(VLOOKUP($A106,'Annex 2 EHV charges'!$D:$P,12,FALSE)=0,"",VLOOKUP($A106,'Annex 2 EHV charges'!$D:$P,12,FALSE)),"")</f>
        <v/>
      </c>
      <c r="H106" s="107" t="str">
        <f>IFERROR(IF(VLOOKUP($A106,'Annex 2 EHV charges'!$D:$P,13,FALSE)=0,"",VLOOKUP($A106,'Annex 2 EHV charges'!$D:$P,13,FALSE)),"")</f>
        <v/>
      </c>
    </row>
    <row r="107" spans="1:8" ht="12.75" customHeight="1" x14ac:dyDescent="0.2">
      <c r="A107" s="104" t="str">
        <f t="array" ref="A107">IFERROR(INDEX('Annex 2 EHV charges'!$D$11:$D$136, MATCH(0, IF(ISBLANK('Annex 2 EHV charges'!$D$11:$D$136),1, COUNTIF(A$4:$A106, 'Annex 2 EHV charges'!$D$11:$D$136)), 0)),"")</f>
        <v/>
      </c>
      <c r="B107" s="103" t="str">
        <f>IF($A107="","",VLOOKUP($A107,'Annex 2 EHV charges'!$D:$O,2,0))</f>
        <v/>
      </c>
      <c r="C107" s="104" t="str">
        <f>IF($A107="","",VLOOKUP($A107,'Annex 2 EHV charges'!$D:$O,3,0))</f>
        <v/>
      </c>
      <c r="D107" s="103" t="str">
        <f>IF($A107="","",VLOOKUP($A107,'Annex 2 EHV charges'!$D:$O,4,0))</f>
        <v/>
      </c>
      <c r="E107" s="105" t="str">
        <f>IFERROR(IF(VLOOKUP($A107,'Annex 2 EHV charges'!$D:$P,10,FALSE)=0,"",VLOOKUP($A107,'Annex 2 EHV charges'!$D:$P,10,FALSE)),"")</f>
        <v/>
      </c>
      <c r="F107" s="106" t="str">
        <f>IFERROR(IF(VLOOKUP($A107,'Annex 2 EHV charges'!$D:$P,11,FALSE)=0,"",VLOOKUP($A107,'Annex 2 EHV charges'!$D:$P,11,FALSE)),"")</f>
        <v/>
      </c>
      <c r="G107" s="107" t="str">
        <f>IFERROR(IF(VLOOKUP($A107,'Annex 2 EHV charges'!$D:$P,12,FALSE)=0,"",VLOOKUP($A107,'Annex 2 EHV charges'!$D:$P,12,FALSE)),"")</f>
        <v/>
      </c>
      <c r="H107" s="107" t="str">
        <f>IFERROR(IF(VLOOKUP($A107,'Annex 2 EHV charges'!$D:$P,13,FALSE)=0,"",VLOOKUP($A107,'Annex 2 EHV charges'!$D:$P,13,FALSE)),"")</f>
        <v/>
      </c>
    </row>
    <row r="108" spans="1:8" ht="12.75" customHeight="1" x14ac:dyDescent="0.2">
      <c r="A108" s="104" t="str">
        <f t="array" ref="A108">IFERROR(INDEX('Annex 2 EHV charges'!$D$11:$D$136, MATCH(0, IF(ISBLANK('Annex 2 EHV charges'!$D$11:$D$136),1, COUNTIF(A$4:$A107, 'Annex 2 EHV charges'!$D$11:$D$136)), 0)),"")</f>
        <v/>
      </c>
      <c r="B108" s="103" t="str">
        <f>IF($A108="","",VLOOKUP($A108,'Annex 2 EHV charges'!$D:$O,2,0))</f>
        <v/>
      </c>
      <c r="C108" s="104" t="str">
        <f>IF($A108="","",VLOOKUP($A108,'Annex 2 EHV charges'!$D:$O,3,0))</f>
        <v/>
      </c>
      <c r="D108" s="103" t="str">
        <f>IF($A108="","",VLOOKUP($A108,'Annex 2 EHV charges'!$D:$O,4,0))</f>
        <v/>
      </c>
      <c r="E108" s="105" t="str">
        <f>IFERROR(IF(VLOOKUP($A108,'Annex 2 EHV charges'!$D:$P,10,FALSE)=0,"",VLOOKUP($A108,'Annex 2 EHV charges'!$D:$P,10,FALSE)),"")</f>
        <v/>
      </c>
      <c r="F108" s="106" t="str">
        <f>IFERROR(IF(VLOOKUP($A108,'Annex 2 EHV charges'!$D:$P,11,FALSE)=0,"",VLOOKUP($A108,'Annex 2 EHV charges'!$D:$P,11,FALSE)),"")</f>
        <v/>
      </c>
      <c r="G108" s="107" t="str">
        <f>IFERROR(IF(VLOOKUP($A108,'Annex 2 EHV charges'!$D:$P,12,FALSE)=0,"",VLOOKUP($A108,'Annex 2 EHV charges'!$D:$P,12,FALSE)),"")</f>
        <v/>
      </c>
      <c r="H108" s="107" t="str">
        <f>IFERROR(IF(VLOOKUP($A108,'Annex 2 EHV charges'!$D:$P,13,FALSE)=0,"",VLOOKUP($A108,'Annex 2 EHV charges'!$D:$P,13,FALSE)),"")</f>
        <v/>
      </c>
    </row>
    <row r="109" spans="1:8" ht="12.75" customHeight="1" x14ac:dyDescent="0.2">
      <c r="A109" s="104" t="str">
        <f t="array" ref="A109">IFERROR(INDEX('Annex 2 EHV charges'!$D$11:$D$136, MATCH(0, IF(ISBLANK('Annex 2 EHV charges'!$D$11:$D$136),1, COUNTIF(A$4:$A108, 'Annex 2 EHV charges'!$D$11:$D$136)), 0)),"")</f>
        <v/>
      </c>
      <c r="B109" s="103" t="str">
        <f>IF($A109="","",VLOOKUP($A109,'Annex 2 EHV charges'!$D:$O,2,0))</f>
        <v/>
      </c>
      <c r="C109" s="104" t="str">
        <f>IF($A109="","",VLOOKUP($A109,'Annex 2 EHV charges'!$D:$O,3,0))</f>
        <v/>
      </c>
      <c r="D109" s="103" t="str">
        <f>IF($A109="","",VLOOKUP($A109,'Annex 2 EHV charges'!$D:$O,4,0))</f>
        <v/>
      </c>
      <c r="E109" s="105" t="str">
        <f>IFERROR(IF(VLOOKUP($A109,'Annex 2 EHV charges'!$D:$P,10,FALSE)=0,"",VLOOKUP($A109,'Annex 2 EHV charges'!$D:$P,10,FALSE)),"")</f>
        <v/>
      </c>
      <c r="F109" s="106" t="str">
        <f>IFERROR(IF(VLOOKUP($A109,'Annex 2 EHV charges'!$D:$P,11,FALSE)=0,"",VLOOKUP($A109,'Annex 2 EHV charges'!$D:$P,11,FALSE)),"")</f>
        <v/>
      </c>
      <c r="G109" s="107" t="str">
        <f>IFERROR(IF(VLOOKUP($A109,'Annex 2 EHV charges'!$D:$P,12,FALSE)=0,"",VLOOKUP($A109,'Annex 2 EHV charges'!$D:$P,12,FALSE)),"")</f>
        <v/>
      </c>
      <c r="H109" s="107" t="str">
        <f>IFERROR(IF(VLOOKUP($A109,'Annex 2 EHV charges'!$D:$P,13,FALSE)=0,"",VLOOKUP($A109,'Annex 2 EHV charges'!$D:$P,13,FALSE)),"")</f>
        <v/>
      </c>
    </row>
    <row r="110" spans="1:8" ht="12.75" customHeight="1" x14ac:dyDescent="0.2">
      <c r="A110" s="104" t="str">
        <f t="array" ref="A110">IFERROR(INDEX('Annex 2 EHV charges'!$D$11:$D$136, MATCH(0, IF(ISBLANK('Annex 2 EHV charges'!$D$11:$D$136),1, COUNTIF(A$4:$A109, 'Annex 2 EHV charges'!$D$11:$D$136)), 0)),"")</f>
        <v/>
      </c>
      <c r="B110" s="103" t="str">
        <f>IF($A110="","",VLOOKUP($A110,'Annex 2 EHV charges'!$D:$O,2,0))</f>
        <v/>
      </c>
      <c r="C110" s="104" t="str">
        <f>IF($A110="","",VLOOKUP($A110,'Annex 2 EHV charges'!$D:$O,3,0))</f>
        <v/>
      </c>
      <c r="D110" s="103" t="str">
        <f>IF($A110="","",VLOOKUP($A110,'Annex 2 EHV charges'!$D:$O,4,0))</f>
        <v/>
      </c>
      <c r="E110" s="105" t="str">
        <f>IFERROR(IF(VLOOKUP($A110,'Annex 2 EHV charges'!$D:$P,10,FALSE)=0,"",VLOOKUP($A110,'Annex 2 EHV charges'!$D:$P,10,FALSE)),"")</f>
        <v/>
      </c>
      <c r="F110" s="106" t="str">
        <f>IFERROR(IF(VLOOKUP($A110,'Annex 2 EHV charges'!$D:$P,11,FALSE)=0,"",VLOOKUP($A110,'Annex 2 EHV charges'!$D:$P,11,FALSE)),"")</f>
        <v/>
      </c>
      <c r="G110" s="107" t="str">
        <f>IFERROR(IF(VLOOKUP($A110,'Annex 2 EHV charges'!$D:$P,12,FALSE)=0,"",VLOOKUP($A110,'Annex 2 EHV charges'!$D:$P,12,FALSE)),"")</f>
        <v/>
      </c>
      <c r="H110" s="107" t="str">
        <f>IFERROR(IF(VLOOKUP($A110,'Annex 2 EHV charges'!$D:$P,13,FALSE)=0,"",VLOOKUP($A110,'Annex 2 EHV charges'!$D:$P,13,FALSE)),"")</f>
        <v/>
      </c>
    </row>
    <row r="111" spans="1:8" ht="12.75" customHeight="1" x14ac:dyDescent="0.2">
      <c r="A111" s="104" t="str">
        <f t="array" ref="A111">IFERROR(INDEX('Annex 2 EHV charges'!$D$11:$D$136, MATCH(0, IF(ISBLANK('Annex 2 EHV charges'!$D$11:$D$136),1, COUNTIF(A$4:$A110, 'Annex 2 EHV charges'!$D$11:$D$136)), 0)),"")</f>
        <v/>
      </c>
      <c r="B111" s="103" t="str">
        <f>IF($A111="","",VLOOKUP($A111,'Annex 2 EHV charges'!$D:$O,2,0))</f>
        <v/>
      </c>
      <c r="C111" s="104" t="str">
        <f>IF($A111="","",VLOOKUP($A111,'Annex 2 EHV charges'!$D:$O,3,0))</f>
        <v/>
      </c>
      <c r="D111" s="103" t="str">
        <f>IF($A111="","",VLOOKUP($A111,'Annex 2 EHV charges'!$D:$O,4,0))</f>
        <v/>
      </c>
      <c r="E111" s="105" t="str">
        <f>IFERROR(IF(VLOOKUP($A111,'Annex 2 EHV charges'!$D:$P,10,FALSE)=0,"",VLOOKUP($A111,'Annex 2 EHV charges'!$D:$P,10,FALSE)),"")</f>
        <v/>
      </c>
      <c r="F111" s="106" t="str">
        <f>IFERROR(IF(VLOOKUP($A111,'Annex 2 EHV charges'!$D:$P,11,FALSE)=0,"",VLOOKUP($A111,'Annex 2 EHV charges'!$D:$P,11,FALSE)),"")</f>
        <v/>
      </c>
      <c r="G111" s="107" t="str">
        <f>IFERROR(IF(VLOOKUP($A111,'Annex 2 EHV charges'!$D:$P,12,FALSE)=0,"",VLOOKUP($A111,'Annex 2 EHV charges'!$D:$P,12,FALSE)),"")</f>
        <v/>
      </c>
      <c r="H111" s="107" t="str">
        <f>IFERROR(IF(VLOOKUP($A111,'Annex 2 EHV charges'!$D:$P,13,FALSE)=0,"",VLOOKUP($A111,'Annex 2 EHV charges'!$D:$P,13,FALSE)),"")</f>
        <v/>
      </c>
    </row>
    <row r="112" spans="1:8" ht="12.75" customHeight="1" x14ac:dyDescent="0.2">
      <c r="A112" s="104" t="str">
        <f t="array" ref="A112">IFERROR(INDEX('Annex 2 EHV charges'!$D$11:$D$136, MATCH(0, IF(ISBLANK('Annex 2 EHV charges'!$D$11:$D$136),1, COUNTIF(A$4:$A111, 'Annex 2 EHV charges'!$D$11:$D$136)), 0)),"")</f>
        <v/>
      </c>
      <c r="B112" s="103" t="str">
        <f>IF($A112="","",VLOOKUP($A112,'Annex 2 EHV charges'!$D:$O,2,0))</f>
        <v/>
      </c>
      <c r="C112" s="104" t="str">
        <f>IF($A112="","",VLOOKUP($A112,'Annex 2 EHV charges'!$D:$O,3,0))</f>
        <v/>
      </c>
      <c r="D112" s="103" t="str">
        <f>IF($A112="","",VLOOKUP($A112,'Annex 2 EHV charges'!$D:$O,4,0))</f>
        <v/>
      </c>
      <c r="E112" s="105" t="str">
        <f>IFERROR(IF(VLOOKUP($A112,'Annex 2 EHV charges'!$D:$P,10,FALSE)=0,"",VLOOKUP($A112,'Annex 2 EHV charges'!$D:$P,10,FALSE)),"")</f>
        <v/>
      </c>
      <c r="F112" s="106" t="str">
        <f>IFERROR(IF(VLOOKUP($A112,'Annex 2 EHV charges'!$D:$P,11,FALSE)=0,"",VLOOKUP($A112,'Annex 2 EHV charges'!$D:$P,11,FALSE)),"")</f>
        <v/>
      </c>
      <c r="G112" s="107" t="str">
        <f>IFERROR(IF(VLOOKUP($A112,'Annex 2 EHV charges'!$D:$P,12,FALSE)=0,"",VLOOKUP($A112,'Annex 2 EHV charges'!$D:$P,12,FALSE)),"")</f>
        <v/>
      </c>
      <c r="H112" s="107" t="str">
        <f>IFERROR(IF(VLOOKUP($A112,'Annex 2 EHV charges'!$D:$P,13,FALSE)=0,"",VLOOKUP($A112,'Annex 2 EHV charges'!$D:$P,13,FALSE)),"")</f>
        <v/>
      </c>
    </row>
    <row r="113" spans="1:8" ht="12.75" customHeight="1" x14ac:dyDescent="0.2">
      <c r="A113" s="104" t="str">
        <f t="array" ref="A113">IFERROR(INDEX('Annex 2 EHV charges'!$D$11:$D$136, MATCH(0, IF(ISBLANK('Annex 2 EHV charges'!$D$11:$D$136),1, COUNTIF(A$4:$A112, 'Annex 2 EHV charges'!$D$11:$D$136)), 0)),"")</f>
        <v/>
      </c>
      <c r="B113" s="103" t="str">
        <f>IF($A113="","",VLOOKUP($A113,'Annex 2 EHV charges'!$D:$O,2,0))</f>
        <v/>
      </c>
      <c r="C113" s="104" t="str">
        <f>IF($A113="","",VLOOKUP($A113,'Annex 2 EHV charges'!$D:$O,3,0))</f>
        <v/>
      </c>
      <c r="D113" s="103" t="str">
        <f>IF($A113="","",VLOOKUP($A113,'Annex 2 EHV charges'!$D:$O,4,0))</f>
        <v/>
      </c>
      <c r="E113" s="105" t="str">
        <f>IFERROR(IF(VLOOKUP($A113,'Annex 2 EHV charges'!$D:$P,10,FALSE)=0,"",VLOOKUP($A113,'Annex 2 EHV charges'!$D:$P,10,FALSE)),"")</f>
        <v/>
      </c>
      <c r="F113" s="106" t="str">
        <f>IFERROR(IF(VLOOKUP($A113,'Annex 2 EHV charges'!$D:$P,11,FALSE)=0,"",VLOOKUP($A113,'Annex 2 EHV charges'!$D:$P,11,FALSE)),"")</f>
        <v/>
      </c>
      <c r="G113" s="107" t="str">
        <f>IFERROR(IF(VLOOKUP($A113,'Annex 2 EHV charges'!$D:$P,12,FALSE)=0,"",VLOOKUP($A113,'Annex 2 EHV charges'!$D:$P,12,FALSE)),"")</f>
        <v/>
      </c>
      <c r="H113" s="107" t="str">
        <f>IFERROR(IF(VLOOKUP($A113,'Annex 2 EHV charges'!$D:$P,13,FALSE)=0,"",VLOOKUP($A113,'Annex 2 EHV charges'!$D:$P,13,FALSE)),"")</f>
        <v/>
      </c>
    </row>
    <row r="114" spans="1:8" ht="12.75" customHeight="1" x14ac:dyDescent="0.2">
      <c r="A114" s="104" t="str">
        <f t="array" ref="A114">IFERROR(INDEX('Annex 2 EHV charges'!$D$11:$D$136, MATCH(0, IF(ISBLANK('Annex 2 EHV charges'!$D$11:$D$136),1, COUNTIF(A$4:$A113, 'Annex 2 EHV charges'!$D$11:$D$136)), 0)),"")</f>
        <v/>
      </c>
      <c r="B114" s="103" t="str">
        <f>IF($A114="","",VLOOKUP($A114,'Annex 2 EHV charges'!$D:$O,2,0))</f>
        <v/>
      </c>
      <c r="C114" s="104" t="str">
        <f>IF($A114="","",VLOOKUP($A114,'Annex 2 EHV charges'!$D:$O,3,0))</f>
        <v/>
      </c>
      <c r="D114" s="103" t="str">
        <f>IF($A114="","",VLOOKUP($A114,'Annex 2 EHV charges'!$D:$O,4,0))</f>
        <v/>
      </c>
      <c r="E114" s="105" t="str">
        <f>IFERROR(IF(VLOOKUP($A114,'Annex 2 EHV charges'!$D:$P,10,FALSE)=0,"",VLOOKUP($A114,'Annex 2 EHV charges'!$D:$P,10,FALSE)),"")</f>
        <v/>
      </c>
      <c r="F114" s="106" t="str">
        <f>IFERROR(IF(VLOOKUP($A114,'Annex 2 EHV charges'!$D:$P,11,FALSE)=0,"",VLOOKUP($A114,'Annex 2 EHV charges'!$D:$P,11,FALSE)),"")</f>
        <v/>
      </c>
      <c r="G114" s="107" t="str">
        <f>IFERROR(IF(VLOOKUP($A114,'Annex 2 EHV charges'!$D:$P,12,FALSE)=0,"",VLOOKUP($A114,'Annex 2 EHV charges'!$D:$P,12,FALSE)),"")</f>
        <v/>
      </c>
      <c r="H114" s="107" t="str">
        <f>IFERROR(IF(VLOOKUP($A114,'Annex 2 EHV charges'!$D:$P,13,FALSE)=0,"",VLOOKUP($A114,'Annex 2 EHV charges'!$D:$P,13,FALSE)),"")</f>
        <v/>
      </c>
    </row>
    <row r="115" spans="1:8" ht="12.75" customHeight="1" x14ac:dyDescent="0.2">
      <c r="A115" s="104" t="str">
        <f t="array" ref="A115">IFERROR(INDEX('Annex 2 EHV charges'!$D$11:$D$136, MATCH(0, IF(ISBLANK('Annex 2 EHV charges'!$D$11:$D$136),1, COUNTIF(A$4:$A114, 'Annex 2 EHV charges'!$D$11:$D$136)), 0)),"")</f>
        <v/>
      </c>
      <c r="B115" s="103" t="str">
        <f>IF($A115="","",VLOOKUP($A115,'Annex 2 EHV charges'!$D:$O,2,0))</f>
        <v/>
      </c>
      <c r="C115" s="104" t="str">
        <f>IF($A115="","",VLOOKUP($A115,'Annex 2 EHV charges'!$D:$O,3,0))</f>
        <v/>
      </c>
      <c r="D115" s="103" t="str">
        <f>IF($A115="","",VLOOKUP($A115,'Annex 2 EHV charges'!$D:$O,4,0))</f>
        <v/>
      </c>
      <c r="E115" s="105" t="str">
        <f>IFERROR(IF(VLOOKUP($A115,'Annex 2 EHV charges'!$D:$P,10,FALSE)=0,"",VLOOKUP($A115,'Annex 2 EHV charges'!$D:$P,10,FALSE)),"")</f>
        <v/>
      </c>
      <c r="F115" s="106" t="str">
        <f>IFERROR(IF(VLOOKUP($A115,'Annex 2 EHV charges'!$D:$P,11,FALSE)=0,"",VLOOKUP($A115,'Annex 2 EHV charges'!$D:$P,11,FALSE)),"")</f>
        <v/>
      </c>
      <c r="G115" s="107" t="str">
        <f>IFERROR(IF(VLOOKUP($A115,'Annex 2 EHV charges'!$D:$P,12,FALSE)=0,"",VLOOKUP($A115,'Annex 2 EHV charges'!$D:$P,12,FALSE)),"")</f>
        <v/>
      </c>
      <c r="H115" s="107" t="str">
        <f>IFERROR(IF(VLOOKUP($A115,'Annex 2 EHV charges'!$D:$P,13,FALSE)=0,"",VLOOKUP($A115,'Annex 2 EHV charges'!$D:$P,13,FALSE)),"")</f>
        <v/>
      </c>
    </row>
    <row r="116" spans="1:8" ht="12.75" customHeight="1" x14ac:dyDescent="0.2">
      <c r="A116" s="104" t="str">
        <f t="array" ref="A116">IFERROR(INDEX('Annex 2 EHV charges'!$D$11:$D$136, MATCH(0, IF(ISBLANK('Annex 2 EHV charges'!$D$11:$D$136),1, COUNTIF(A$4:$A115, 'Annex 2 EHV charges'!$D$11:$D$136)), 0)),"")</f>
        <v/>
      </c>
      <c r="B116" s="103" t="str">
        <f>IF($A116="","",VLOOKUP($A116,'Annex 2 EHV charges'!$D:$O,2,0))</f>
        <v/>
      </c>
      <c r="C116" s="104" t="str">
        <f>IF($A116="","",VLOOKUP($A116,'Annex 2 EHV charges'!$D:$O,3,0))</f>
        <v/>
      </c>
      <c r="D116" s="103" t="str">
        <f>IF($A116="","",VLOOKUP($A116,'Annex 2 EHV charges'!$D:$O,4,0))</f>
        <v/>
      </c>
      <c r="E116" s="105" t="str">
        <f>IFERROR(IF(VLOOKUP($A116,'Annex 2 EHV charges'!$D:$P,10,FALSE)=0,"",VLOOKUP($A116,'Annex 2 EHV charges'!$D:$P,10,FALSE)),"")</f>
        <v/>
      </c>
      <c r="F116" s="106" t="str">
        <f>IFERROR(IF(VLOOKUP($A116,'Annex 2 EHV charges'!$D:$P,11,FALSE)=0,"",VLOOKUP($A116,'Annex 2 EHV charges'!$D:$P,11,FALSE)),"")</f>
        <v/>
      </c>
      <c r="G116" s="107" t="str">
        <f>IFERROR(IF(VLOOKUP($A116,'Annex 2 EHV charges'!$D:$P,12,FALSE)=0,"",VLOOKUP($A116,'Annex 2 EHV charges'!$D:$P,12,FALSE)),"")</f>
        <v/>
      </c>
      <c r="H116" s="107" t="str">
        <f>IFERROR(IF(VLOOKUP($A116,'Annex 2 EHV charges'!$D:$P,13,FALSE)=0,"",VLOOKUP($A116,'Annex 2 EHV charges'!$D:$P,13,FALSE)),"")</f>
        <v/>
      </c>
    </row>
    <row r="117" spans="1:8" ht="12.75" customHeight="1" x14ac:dyDescent="0.2">
      <c r="A117" s="104" t="str">
        <f t="array" ref="A117">IFERROR(INDEX('Annex 2 EHV charges'!$D$11:$D$136, MATCH(0, IF(ISBLANK('Annex 2 EHV charges'!$D$11:$D$136),1, COUNTIF(A$4:$A116, 'Annex 2 EHV charges'!$D$11:$D$136)), 0)),"")</f>
        <v/>
      </c>
      <c r="B117" s="103" t="str">
        <f>IF($A117="","",VLOOKUP($A117,'Annex 2 EHV charges'!$D:$O,2,0))</f>
        <v/>
      </c>
      <c r="C117" s="104" t="str">
        <f>IF($A117="","",VLOOKUP($A117,'Annex 2 EHV charges'!$D:$O,3,0))</f>
        <v/>
      </c>
      <c r="D117" s="103" t="str">
        <f>IF($A117="","",VLOOKUP($A117,'Annex 2 EHV charges'!$D:$O,4,0))</f>
        <v/>
      </c>
      <c r="E117" s="105" t="str">
        <f>IFERROR(IF(VLOOKUP($A117,'Annex 2 EHV charges'!$D:$P,10,FALSE)=0,"",VLOOKUP($A117,'Annex 2 EHV charges'!$D:$P,10,FALSE)),"")</f>
        <v/>
      </c>
      <c r="F117" s="106" t="str">
        <f>IFERROR(IF(VLOOKUP($A117,'Annex 2 EHV charges'!$D:$P,11,FALSE)=0,"",VLOOKUP($A117,'Annex 2 EHV charges'!$D:$P,11,FALSE)),"")</f>
        <v/>
      </c>
      <c r="G117" s="107" t="str">
        <f>IFERROR(IF(VLOOKUP($A117,'Annex 2 EHV charges'!$D:$P,12,FALSE)=0,"",VLOOKUP($A117,'Annex 2 EHV charges'!$D:$P,12,FALSE)),"")</f>
        <v/>
      </c>
      <c r="H117" s="107" t="str">
        <f>IFERROR(IF(VLOOKUP($A117,'Annex 2 EHV charges'!$D:$P,13,FALSE)=0,"",VLOOKUP($A117,'Annex 2 EHV charges'!$D:$P,13,FALSE)),"")</f>
        <v/>
      </c>
    </row>
    <row r="118" spans="1:8" ht="12.75" customHeight="1" x14ac:dyDescent="0.2">
      <c r="A118" s="104" t="str">
        <f t="array" ref="A118">IFERROR(INDEX('Annex 2 EHV charges'!$D$11:$D$136, MATCH(0, IF(ISBLANK('Annex 2 EHV charges'!$D$11:$D$136),1, COUNTIF(A$4:$A117, 'Annex 2 EHV charges'!$D$11:$D$136)), 0)),"")</f>
        <v/>
      </c>
      <c r="B118" s="103" t="str">
        <f>IF($A118="","",VLOOKUP($A118,'Annex 2 EHV charges'!$D:$O,2,0))</f>
        <v/>
      </c>
      <c r="C118" s="104" t="str">
        <f>IF($A118="","",VLOOKUP($A118,'Annex 2 EHV charges'!$D:$O,3,0))</f>
        <v/>
      </c>
      <c r="D118" s="103" t="str">
        <f>IF($A118="","",VLOOKUP($A118,'Annex 2 EHV charges'!$D:$O,4,0))</f>
        <v/>
      </c>
      <c r="E118" s="105" t="str">
        <f>IFERROR(IF(VLOOKUP($A118,'Annex 2 EHV charges'!$D:$P,10,FALSE)=0,"",VLOOKUP($A118,'Annex 2 EHV charges'!$D:$P,10,FALSE)),"")</f>
        <v/>
      </c>
      <c r="F118" s="106" t="str">
        <f>IFERROR(IF(VLOOKUP($A118,'Annex 2 EHV charges'!$D:$P,11,FALSE)=0,"",VLOOKUP($A118,'Annex 2 EHV charges'!$D:$P,11,FALSE)),"")</f>
        <v/>
      </c>
      <c r="G118" s="107" t="str">
        <f>IFERROR(IF(VLOOKUP($A118,'Annex 2 EHV charges'!$D:$P,12,FALSE)=0,"",VLOOKUP($A118,'Annex 2 EHV charges'!$D:$P,12,FALSE)),"")</f>
        <v/>
      </c>
      <c r="H118" s="107" t="str">
        <f>IFERROR(IF(VLOOKUP($A118,'Annex 2 EHV charges'!$D:$P,13,FALSE)=0,"",VLOOKUP($A118,'Annex 2 EHV charges'!$D:$P,13,FALSE)),"")</f>
        <v/>
      </c>
    </row>
    <row r="119" spans="1:8" ht="12.75" customHeight="1" x14ac:dyDescent="0.2">
      <c r="A119" s="104" t="str">
        <f t="array" ref="A119">IFERROR(INDEX('Annex 2 EHV charges'!$D$11:$D$136, MATCH(0, IF(ISBLANK('Annex 2 EHV charges'!$D$11:$D$136),1, COUNTIF(A$4:$A118, 'Annex 2 EHV charges'!$D$11:$D$136)), 0)),"")</f>
        <v/>
      </c>
      <c r="B119" s="103" t="str">
        <f>IF($A119="","",VLOOKUP($A119,'Annex 2 EHV charges'!$D:$O,2,0))</f>
        <v/>
      </c>
      <c r="C119" s="104" t="str">
        <f>IF($A119="","",VLOOKUP($A119,'Annex 2 EHV charges'!$D:$O,3,0))</f>
        <v/>
      </c>
      <c r="D119" s="103" t="str">
        <f>IF($A119="","",VLOOKUP($A119,'Annex 2 EHV charges'!$D:$O,4,0))</f>
        <v/>
      </c>
      <c r="E119" s="105" t="str">
        <f>IFERROR(IF(VLOOKUP($A119,'Annex 2 EHV charges'!$D:$P,10,FALSE)=0,"",VLOOKUP($A119,'Annex 2 EHV charges'!$D:$P,10,FALSE)),"")</f>
        <v/>
      </c>
      <c r="F119" s="106" t="str">
        <f>IFERROR(IF(VLOOKUP($A119,'Annex 2 EHV charges'!$D:$P,11,FALSE)=0,"",VLOOKUP($A119,'Annex 2 EHV charges'!$D:$P,11,FALSE)),"")</f>
        <v/>
      </c>
      <c r="G119" s="107" t="str">
        <f>IFERROR(IF(VLOOKUP($A119,'Annex 2 EHV charges'!$D:$P,12,FALSE)=0,"",VLOOKUP($A119,'Annex 2 EHV charges'!$D:$P,12,FALSE)),"")</f>
        <v/>
      </c>
      <c r="H119" s="107" t="str">
        <f>IFERROR(IF(VLOOKUP($A119,'Annex 2 EHV charges'!$D:$P,13,FALSE)=0,"",VLOOKUP($A119,'Annex 2 EHV charges'!$D:$P,13,FALSE)),"")</f>
        <v/>
      </c>
    </row>
    <row r="120" spans="1:8" ht="12.75" customHeight="1" x14ac:dyDescent="0.2">
      <c r="A120" s="104" t="str">
        <f t="array" ref="A120">IFERROR(INDEX('Annex 2 EHV charges'!$D$11:$D$136, MATCH(0, IF(ISBLANK('Annex 2 EHV charges'!$D$11:$D$136),1, COUNTIF(A$4:$A119, 'Annex 2 EHV charges'!$D$11:$D$136)), 0)),"")</f>
        <v/>
      </c>
      <c r="B120" s="103" t="str">
        <f>IF($A120="","",VLOOKUP($A120,'Annex 2 EHV charges'!$D:$O,2,0))</f>
        <v/>
      </c>
      <c r="C120" s="104" t="str">
        <f>IF($A120="","",VLOOKUP($A120,'Annex 2 EHV charges'!$D:$O,3,0))</f>
        <v/>
      </c>
      <c r="D120" s="103" t="str">
        <f>IF($A120="","",VLOOKUP($A120,'Annex 2 EHV charges'!$D:$O,4,0))</f>
        <v/>
      </c>
      <c r="E120" s="105" t="str">
        <f>IFERROR(IF(VLOOKUP($A120,'Annex 2 EHV charges'!$D:$P,10,FALSE)=0,"",VLOOKUP($A120,'Annex 2 EHV charges'!$D:$P,10,FALSE)),"")</f>
        <v/>
      </c>
      <c r="F120" s="106" t="str">
        <f>IFERROR(IF(VLOOKUP($A120,'Annex 2 EHV charges'!$D:$P,11,FALSE)=0,"",VLOOKUP($A120,'Annex 2 EHV charges'!$D:$P,11,FALSE)),"")</f>
        <v/>
      </c>
      <c r="G120" s="107" t="str">
        <f>IFERROR(IF(VLOOKUP($A120,'Annex 2 EHV charges'!$D:$P,12,FALSE)=0,"",VLOOKUP($A120,'Annex 2 EHV charges'!$D:$P,12,FALSE)),"")</f>
        <v/>
      </c>
      <c r="H120" s="107" t="str">
        <f>IFERROR(IF(VLOOKUP($A120,'Annex 2 EHV charges'!$D:$P,13,FALSE)=0,"",VLOOKUP($A120,'Annex 2 EHV charges'!$D:$P,13,FALSE)),"")</f>
        <v/>
      </c>
    </row>
    <row r="121" spans="1:8" ht="12.75" customHeight="1" x14ac:dyDescent="0.2">
      <c r="A121" s="104" t="str">
        <f t="array" ref="A121">IFERROR(INDEX('Annex 2 EHV charges'!$D$11:$D$136, MATCH(0, IF(ISBLANK('Annex 2 EHV charges'!$D$11:$D$136),1, COUNTIF(A$4:$A120, 'Annex 2 EHV charges'!$D$11:$D$136)), 0)),"")</f>
        <v/>
      </c>
      <c r="B121" s="103" t="str">
        <f>IF($A121="","",VLOOKUP($A121,'Annex 2 EHV charges'!$D:$O,2,0))</f>
        <v/>
      </c>
      <c r="C121" s="104" t="str">
        <f>IF($A121="","",VLOOKUP($A121,'Annex 2 EHV charges'!$D:$O,3,0))</f>
        <v/>
      </c>
      <c r="D121" s="103" t="str">
        <f>IF($A121="","",VLOOKUP($A121,'Annex 2 EHV charges'!$D:$O,4,0))</f>
        <v/>
      </c>
      <c r="E121" s="105" t="str">
        <f>IFERROR(IF(VLOOKUP($A121,'Annex 2 EHV charges'!$D:$P,10,FALSE)=0,"",VLOOKUP($A121,'Annex 2 EHV charges'!$D:$P,10,FALSE)),"")</f>
        <v/>
      </c>
      <c r="F121" s="106" t="str">
        <f>IFERROR(IF(VLOOKUP($A121,'Annex 2 EHV charges'!$D:$P,11,FALSE)=0,"",VLOOKUP($A121,'Annex 2 EHV charges'!$D:$P,11,FALSE)),"")</f>
        <v/>
      </c>
      <c r="G121" s="107" t="str">
        <f>IFERROR(IF(VLOOKUP($A121,'Annex 2 EHV charges'!$D:$P,12,FALSE)=0,"",VLOOKUP($A121,'Annex 2 EHV charges'!$D:$P,12,FALSE)),"")</f>
        <v/>
      </c>
      <c r="H121" s="107" t="str">
        <f>IFERROR(IF(VLOOKUP($A121,'Annex 2 EHV charges'!$D:$P,13,FALSE)=0,"",VLOOKUP($A121,'Annex 2 EHV charges'!$D:$P,13,FALSE)),"")</f>
        <v/>
      </c>
    </row>
    <row r="122" spans="1:8" ht="12.75" customHeight="1" x14ac:dyDescent="0.2">
      <c r="A122" s="104" t="str">
        <f t="array" ref="A122">IFERROR(INDEX('Annex 2 EHV charges'!$D$11:$D$136, MATCH(0, IF(ISBLANK('Annex 2 EHV charges'!$D$11:$D$136),1, COUNTIF(A$4:$A121, 'Annex 2 EHV charges'!$D$11:$D$136)), 0)),"")</f>
        <v/>
      </c>
      <c r="B122" s="103" t="str">
        <f>IF($A122="","",VLOOKUP($A122,'Annex 2 EHV charges'!$D:$O,2,0))</f>
        <v/>
      </c>
      <c r="C122" s="104" t="str">
        <f>IF($A122="","",VLOOKUP($A122,'Annex 2 EHV charges'!$D:$O,3,0))</f>
        <v/>
      </c>
      <c r="D122" s="103" t="str">
        <f>IF($A122="","",VLOOKUP($A122,'Annex 2 EHV charges'!$D:$O,4,0))</f>
        <v/>
      </c>
      <c r="E122" s="105" t="str">
        <f>IFERROR(IF(VLOOKUP($A122,'Annex 2 EHV charges'!$D:$P,10,FALSE)=0,"",VLOOKUP($A122,'Annex 2 EHV charges'!$D:$P,10,FALSE)),"")</f>
        <v/>
      </c>
      <c r="F122" s="106" t="str">
        <f>IFERROR(IF(VLOOKUP($A122,'Annex 2 EHV charges'!$D:$P,11,FALSE)=0,"",VLOOKUP($A122,'Annex 2 EHV charges'!$D:$P,11,FALSE)),"")</f>
        <v/>
      </c>
      <c r="G122" s="107" t="str">
        <f>IFERROR(IF(VLOOKUP($A122,'Annex 2 EHV charges'!$D:$P,12,FALSE)=0,"",VLOOKUP($A122,'Annex 2 EHV charges'!$D:$P,12,FALSE)),"")</f>
        <v/>
      </c>
      <c r="H122" s="107" t="str">
        <f>IFERROR(IF(VLOOKUP($A122,'Annex 2 EHV charges'!$D:$P,13,FALSE)=0,"",VLOOKUP($A122,'Annex 2 EHV charges'!$D:$P,13,FALSE)),"")</f>
        <v/>
      </c>
    </row>
    <row r="123" spans="1:8" ht="12.75" customHeight="1" x14ac:dyDescent="0.2">
      <c r="A123" s="104" t="str">
        <f t="array" ref="A123">IFERROR(INDEX('Annex 2 EHV charges'!$D$11:$D$136, MATCH(0, IF(ISBLANK('Annex 2 EHV charges'!$D$11:$D$136),1, COUNTIF(A$4:$A122, 'Annex 2 EHV charges'!$D$11:$D$136)), 0)),"")</f>
        <v/>
      </c>
      <c r="B123" s="103" t="str">
        <f>IF($A123="","",VLOOKUP($A123,'Annex 2 EHV charges'!$D:$O,2,0))</f>
        <v/>
      </c>
      <c r="C123" s="104" t="str">
        <f>IF($A123="","",VLOOKUP($A123,'Annex 2 EHV charges'!$D:$O,3,0))</f>
        <v/>
      </c>
      <c r="D123" s="103" t="str">
        <f>IF($A123="","",VLOOKUP($A123,'Annex 2 EHV charges'!$D:$O,4,0))</f>
        <v/>
      </c>
      <c r="E123" s="105" t="str">
        <f>IFERROR(IF(VLOOKUP($A123,'Annex 2 EHV charges'!$D:$P,10,FALSE)=0,"",VLOOKUP($A123,'Annex 2 EHV charges'!$D:$P,10,FALSE)),"")</f>
        <v/>
      </c>
      <c r="F123" s="106" t="str">
        <f>IFERROR(IF(VLOOKUP($A123,'Annex 2 EHV charges'!$D:$P,11,FALSE)=0,"",VLOOKUP($A123,'Annex 2 EHV charges'!$D:$P,11,FALSE)),"")</f>
        <v/>
      </c>
      <c r="G123" s="107" t="str">
        <f>IFERROR(IF(VLOOKUP($A123,'Annex 2 EHV charges'!$D:$P,12,FALSE)=0,"",VLOOKUP($A123,'Annex 2 EHV charges'!$D:$P,12,FALSE)),"")</f>
        <v/>
      </c>
      <c r="H123" s="107" t="str">
        <f>IFERROR(IF(VLOOKUP($A123,'Annex 2 EHV charges'!$D:$P,13,FALSE)=0,"",VLOOKUP($A123,'Annex 2 EHV charges'!$D:$P,13,FALSE)),"")</f>
        <v/>
      </c>
    </row>
    <row r="124" spans="1:8" ht="12.75" customHeight="1" x14ac:dyDescent="0.2">
      <c r="A124" s="104" t="str">
        <f t="array" ref="A124">IFERROR(INDEX('Annex 2 EHV charges'!$D$11:$D$136, MATCH(0, IF(ISBLANK('Annex 2 EHV charges'!$D$11:$D$136),1, COUNTIF(A$4:$A123, 'Annex 2 EHV charges'!$D$11:$D$136)), 0)),"")</f>
        <v/>
      </c>
      <c r="B124" s="103" t="str">
        <f>IF($A124="","",VLOOKUP($A124,'Annex 2 EHV charges'!$D:$O,2,0))</f>
        <v/>
      </c>
      <c r="C124" s="104" t="str">
        <f>IF($A124="","",VLOOKUP($A124,'Annex 2 EHV charges'!$D:$O,3,0))</f>
        <v/>
      </c>
      <c r="D124" s="103" t="str">
        <f>IF($A124="","",VLOOKUP($A124,'Annex 2 EHV charges'!$D:$O,4,0))</f>
        <v/>
      </c>
      <c r="E124" s="105" t="str">
        <f>IFERROR(IF(VLOOKUP($A124,'Annex 2 EHV charges'!$D:$P,10,FALSE)=0,"",VLOOKUP($A124,'Annex 2 EHV charges'!$D:$P,10,FALSE)),"")</f>
        <v/>
      </c>
      <c r="F124" s="106" t="str">
        <f>IFERROR(IF(VLOOKUP($A124,'Annex 2 EHV charges'!$D:$P,11,FALSE)=0,"",VLOOKUP($A124,'Annex 2 EHV charges'!$D:$P,11,FALSE)),"")</f>
        <v/>
      </c>
      <c r="G124" s="107" t="str">
        <f>IFERROR(IF(VLOOKUP($A124,'Annex 2 EHV charges'!$D:$P,12,FALSE)=0,"",VLOOKUP($A124,'Annex 2 EHV charges'!$D:$P,12,FALSE)),"")</f>
        <v/>
      </c>
      <c r="H124" s="107" t="str">
        <f>IFERROR(IF(VLOOKUP($A124,'Annex 2 EHV charges'!$D:$P,13,FALSE)=0,"",VLOOKUP($A124,'Annex 2 EHV charges'!$D:$P,13,FALSE)),"")</f>
        <v/>
      </c>
    </row>
    <row r="125" spans="1:8" ht="12.75" customHeight="1" x14ac:dyDescent="0.2">
      <c r="A125" s="104" t="str">
        <f t="array" ref="A125">IFERROR(INDEX('Annex 2 EHV charges'!$D$11:$D$136, MATCH(0, IF(ISBLANK('Annex 2 EHV charges'!$D$11:$D$136),1, COUNTIF(A$4:$A124, 'Annex 2 EHV charges'!$D$11:$D$136)), 0)),"")</f>
        <v/>
      </c>
      <c r="B125" s="103" t="str">
        <f>IF($A125="","",VLOOKUP($A125,'Annex 2 EHV charges'!$D:$O,2,0))</f>
        <v/>
      </c>
      <c r="C125" s="104" t="str">
        <f>IF($A125="","",VLOOKUP($A125,'Annex 2 EHV charges'!$D:$O,3,0))</f>
        <v/>
      </c>
      <c r="D125" s="103" t="str">
        <f>IF($A125="","",VLOOKUP($A125,'Annex 2 EHV charges'!$D:$O,4,0))</f>
        <v/>
      </c>
      <c r="E125" s="105" t="str">
        <f>IFERROR(IF(VLOOKUP($A125,'Annex 2 EHV charges'!$D:$P,10,FALSE)=0,"",VLOOKUP($A125,'Annex 2 EHV charges'!$D:$P,10,FALSE)),"")</f>
        <v/>
      </c>
      <c r="F125" s="106" t="str">
        <f>IFERROR(IF(VLOOKUP($A125,'Annex 2 EHV charges'!$D:$P,11,FALSE)=0,"",VLOOKUP($A125,'Annex 2 EHV charges'!$D:$P,11,FALSE)),"")</f>
        <v/>
      </c>
      <c r="G125" s="107" t="str">
        <f>IFERROR(IF(VLOOKUP($A125,'Annex 2 EHV charges'!$D:$P,12,FALSE)=0,"",VLOOKUP($A125,'Annex 2 EHV charges'!$D:$P,12,FALSE)),"")</f>
        <v/>
      </c>
      <c r="H125" s="107" t="str">
        <f>IFERROR(IF(VLOOKUP($A125,'Annex 2 EHV charges'!$D:$P,13,FALSE)=0,"",VLOOKUP($A125,'Annex 2 EHV charges'!$D:$P,13,FALSE)),"")</f>
        <v/>
      </c>
    </row>
    <row r="126" spans="1:8" ht="12.75" customHeight="1" x14ac:dyDescent="0.2">
      <c r="A126" s="104" t="str">
        <f t="array" ref="A126">IFERROR(INDEX('Annex 2 EHV charges'!$D$11:$D$136, MATCH(0, IF(ISBLANK('Annex 2 EHV charges'!$D$11:$D$136),1, COUNTIF(A$4:$A125, 'Annex 2 EHV charges'!$D$11:$D$136)), 0)),"")</f>
        <v/>
      </c>
      <c r="B126" s="103" t="str">
        <f>IF($A126="","",VLOOKUP($A126,'Annex 2 EHV charges'!$D:$O,2,0))</f>
        <v/>
      </c>
      <c r="C126" s="104" t="str">
        <f>IF($A126="","",VLOOKUP($A126,'Annex 2 EHV charges'!$D:$O,3,0))</f>
        <v/>
      </c>
      <c r="D126" s="103" t="str">
        <f>IF($A126="","",VLOOKUP($A126,'Annex 2 EHV charges'!$D:$O,4,0))</f>
        <v/>
      </c>
      <c r="E126" s="105" t="str">
        <f>IFERROR(IF(VLOOKUP($A126,'Annex 2 EHV charges'!$D:$P,10,FALSE)=0,"",VLOOKUP($A126,'Annex 2 EHV charges'!$D:$P,10,FALSE)),"")</f>
        <v/>
      </c>
      <c r="F126" s="106" t="str">
        <f>IFERROR(IF(VLOOKUP($A126,'Annex 2 EHV charges'!$D:$P,11,FALSE)=0,"",VLOOKUP($A126,'Annex 2 EHV charges'!$D:$P,11,FALSE)),"")</f>
        <v/>
      </c>
      <c r="G126" s="107" t="str">
        <f>IFERROR(IF(VLOOKUP($A126,'Annex 2 EHV charges'!$D:$P,12,FALSE)=0,"",VLOOKUP($A126,'Annex 2 EHV charges'!$D:$P,12,FALSE)),"")</f>
        <v/>
      </c>
      <c r="H126" s="107" t="str">
        <f>IFERROR(IF(VLOOKUP($A126,'Annex 2 EHV charges'!$D:$P,13,FALSE)=0,"",VLOOKUP($A126,'Annex 2 EHV charges'!$D:$P,13,FALSE)),"")</f>
        <v/>
      </c>
    </row>
    <row r="127" spans="1:8" ht="12.75" customHeight="1" x14ac:dyDescent="0.2">
      <c r="A127" s="104" t="str">
        <f t="array" ref="A127">IFERROR(INDEX('Annex 2 EHV charges'!$D$11:$D$136, MATCH(0, IF(ISBLANK('Annex 2 EHV charges'!$D$11:$D$136),1, COUNTIF(A$4:$A126, 'Annex 2 EHV charges'!$D$11:$D$136)), 0)),"")</f>
        <v/>
      </c>
      <c r="B127" s="103" t="str">
        <f>IF($A127="","",VLOOKUP($A127,'Annex 2 EHV charges'!$D:$O,2,0))</f>
        <v/>
      </c>
      <c r="C127" s="104" t="str">
        <f>IF($A127="","",VLOOKUP($A127,'Annex 2 EHV charges'!$D:$O,3,0))</f>
        <v/>
      </c>
      <c r="D127" s="103" t="str">
        <f>IF($A127="","",VLOOKUP($A127,'Annex 2 EHV charges'!$D:$O,4,0))</f>
        <v/>
      </c>
      <c r="E127" s="105" t="str">
        <f>IFERROR(IF(VLOOKUP($A127,'Annex 2 EHV charges'!$D:$P,10,FALSE)=0,"",VLOOKUP($A127,'Annex 2 EHV charges'!$D:$P,10,FALSE)),"")</f>
        <v/>
      </c>
      <c r="F127" s="106" t="str">
        <f>IFERROR(IF(VLOOKUP($A127,'Annex 2 EHV charges'!$D:$P,11,FALSE)=0,"",VLOOKUP($A127,'Annex 2 EHV charges'!$D:$P,11,FALSE)),"")</f>
        <v/>
      </c>
      <c r="G127" s="107" t="str">
        <f>IFERROR(IF(VLOOKUP($A127,'Annex 2 EHV charges'!$D:$P,12,FALSE)=0,"",VLOOKUP($A127,'Annex 2 EHV charges'!$D:$P,12,FALSE)),"")</f>
        <v/>
      </c>
      <c r="H127" s="107" t="str">
        <f>IFERROR(IF(VLOOKUP($A127,'Annex 2 EHV charges'!$D:$P,13,FALSE)=0,"",VLOOKUP($A127,'Annex 2 EHV charges'!$D:$P,13,FALSE)),"")</f>
        <v/>
      </c>
    </row>
    <row r="128" spans="1:8" ht="12.75" customHeight="1" x14ac:dyDescent="0.2">
      <c r="A128" s="104" t="str">
        <f t="array" ref="A128">IFERROR(INDEX('Annex 2 EHV charges'!$D$11:$D$136, MATCH(0, IF(ISBLANK('Annex 2 EHV charges'!$D$11:$D$136),1, COUNTIF(A$4:$A127, 'Annex 2 EHV charges'!$D$11:$D$136)), 0)),"")</f>
        <v/>
      </c>
      <c r="B128" s="103" t="str">
        <f>IF($A128="","",VLOOKUP($A128,'Annex 2 EHV charges'!$D:$O,2,0))</f>
        <v/>
      </c>
      <c r="C128" s="104" t="str">
        <f>IF($A128="","",VLOOKUP($A128,'Annex 2 EHV charges'!$D:$O,3,0))</f>
        <v/>
      </c>
      <c r="D128" s="103" t="str">
        <f>IF($A128="","",VLOOKUP($A128,'Annex 2 EHV charges'!$D:$O,4,0))</f>
        <v/>
      </c>
      <c r="E128" s="105" t="str">
        <f>IFERROR(IF(VLOOKUP($A128,'Annex 2 EHV charges'!$D:$P,10,FALSE)=0,"",VLOOKUP($A128,'Annex 2 EHV charges'!$D:$P,10,FALSE)),"")</f>
        <v/>
      </c>
      <c r="F128" s="106" t="str">
        <f>IFERROR(IF(VLOOKUP($A128,'Annex 2 EHV charges'!$D:$P,11,FALSE)=0,"",VLOOKUP($A128,'Annex 2 EHV charges'!$D:$P,11,FALSE)),"")</f>
        <v/>
      </c>
      <c r="G128" s="107" t="str">
        <f>IFERROR(IF(VLOOKUP($A128,'Annex 2 EHV charges'!$D:$P,12,FALSE)=0,"",VLOOKUP($A128,'Annex 2 EHV charges'!$D:$P,12,FALSE)),"")</f>
        <v/>
      </c>
      <c r="H128" s="107" t="str">
        <f>IFERROR(IF(VLOOKUP($A128,'Annex 2 EHV charges'!$D:$P,13,FALSE)=0,"",VLOOKUP($A128,'Annex 2 EHV charges'!$D:$P,13,FALSE)),"")</f>
        <v/>
      </c>
    </row>
    <row r="129" spans="1:8" ht="12.75" customHeight="1" x14ac:dyDescent="0.2">
      <c r="A129" s="104" t="str">
        <f t="array" ref="A129">IFERROR(INDEX('Annex 2 EHV charges'!$D$11:$D$136, MATCH(0, IF(ISBLANK('Annex 2 EHV charges'!$D$11:$D$136),1, COUNTIF(A$4:$A128, 'Annex 2 EHV charges'!$D$11:$D$136)), 0)),"")</f>
        <v/>
      </c>
      <c r="B129" s="103" t="str">
        <f>IF($A129="","",VLOOKUP($A129,'Annex 2 EHV charges'!$D:$O,2,0))</f>
        <v/>
      </c>
      <c r="C129" s="104" t="str">
        <f>IF($A129="","",VLOOKUP($A129,'Annex 2 EHV charges'!$D:$O,3,0))</f>
        <v/>
      </c>
      <c r="D129" s="103" t="str">
        <f>IF($A129="","",VLOOKUP($A129,'Annex 2 EHV charges'!$D:$O,4,0))</f>
        <v/>
      </c>
      <c r="E129" s="105" t="str">
        <f>IFERROR(IF(VLOOKUP($A129,'Annex 2 EHV charges'!$D:$P,10,FALSE)=0,"",VLOOKUP($A129,'Annex 2 EHV charges'!$D:$P,10,FALSE)),"")</f>
        <v/>
      </c>
      <c r="F129" s="106" t="str">
        <f>IFERROR(IF(VLOOKUP($A129,'Annex 2 EHV charges'!$D:$P,11,FALSE)=0,"",VLOOKUP($A129,'Annex 2 EHV charges'!$D:$P,11,FALSE)),"")</f>
        <v/>
      </c>
      <c r="G129" s="107" t="str">
        <f>IFERROR(IF(VLOOKUP($A129,'Annex 2 EHV charges'!$D:$P,12,FALSE)=0,"",VLOOKUP($A129,'Annex 2 EHV charges'!$D:$P,12,FALSE)),"")</f>
        <v/>
      </c>
      <c r="H129" s="107" t="str">
        <f>IFERROR(IF(VLOOKUP($A129,'Annex 2 EHV charges'!$D:$P,13,FALSE)=0,"",VLOOKUP($A129,'Annex 2 EHV charges'!$D:$P,13,FALSE)),"")</f>
        <v/>
      </c>
    </row>
    <row r="130" spans="1:8" ht="12.75" customHeight="1" x14ac:dyDescent="0.2">
      <c r="A130" s="104" t="str">
        <f t="array" ref="A130">IFERROR(INDEX('Annex 2 EHV charges'!$D$11:$D$136, MATCH(0, IF(ISBLANK('Annex 2 EHV charges'!$D$11:$D$136),1, COUNTIF(A$4:$A129, 'Annex 2 EHV charges'!$D$11:$D$136)), 0)),"")</f>
        <v/>
      </c>
      <c r="B130" s="103" t="str">
        <f>IF($A130="","",VLOOKUP($A130,'Annex 2 EHV charges'!$D:$O,2,0))</f>
        <v/>
      </c>
      <c r="C130" s="104" t="str">
        <f>IF($A130="","",VLOOKUP($A130,'Annex 2 EHV charges'!$D:$O,3,0))</f>
        <v/>
      </c>
      <c r="D130" s="103" t="str">
        <f>IF($A130="","",VLOOKUP($A130,'Annex 2 EHV charges'!$D:$O,4,0))</f>
        <v/>
      </c>
      <c r="E130" s="105" t="str">
        <f>IFERROR(IF(VLOOKUP($A130,'Annex 2 EHV charges'!$D:$P,10,FALSE)=0,"",VLOOKUP($A130,'Annex 2 EHV charges'!$D:$P,10,FALSE)),"")</f>
        <v/>
      </c>
      <c r="F130" s="106" t="str">
        <f>IFERROR(IF(VLOOKUP($A130,'Annex 2 EHV charges'!$D:$P,11,FALSE)=0,"",VLOOKUP($A130,'Annex 2 EHV charges'!$D:$P,11,FALSE)),"")</f>
        <v/>
      </c>
      <c r="G130" s="107" t="str">
        <f>IFERROR(IF(VLOOKUP($A130,'Annex 2 EHV charges'!$D:$P,12,FALSE)=0,"",VLOOKUP($A130,'Annex 2 EHV charges'!$D:$P,12,FALSE)),"")</f>
        <v/>
      </c>
      <c r="H130" s="107" t="str">
        <f>IFERROR(IF(VLOOKUP($A130,'Annex 2 EHV charges'!$D:$P,13,FALSE)=0,"",VLOOKUP($A130,'Annex 2 EHV charges'!$D:$P,13,FALSE)),"")</f>
        <v/>
      </c>
    </row>
    <row r="131" spans="1:8" ht="12.75" customHeight="1" x14ac:dyDescent="0.2">
      <c r="A131" s="104" t="str">
        <f t="array" ref="A131">IFERROR(INDEX('Annex 2 EHV charges'!$D$11:$D$136, MATCH(0, IF(ISBLANK('Annex 2 EHV charges'!$D$11:$D$136),1, COUNTIF(A$4:$A130, 'Annex 2 EHV charges'!$D$11:$D$136)), 0)),"")</f>
        <v/>
      </c>
      <c r="B131" s="103" t="str">
        <f>IF($A131="","",VLOOKUP($A131,'Annex 2 EHV charges'!$D:$O,2,0))</f>
        <v/>
      </c>
      <c r="C131" s="104" t="str">
        <f>IF($A131="","",VLOOKUP($A131,'Annex 2 EHV charges'!$D:$O,3,0))</f>
        <v/>
      </c>
      <c r="D131" s="103" t="str">
        <f>IF($A131="","",VLOOKUP($A131,'Annex 2 EHV charges'!$D:$O,4,0))</f>
        <v/>
      </c>
      <c r="E131" s="105" t="str">
        <f>IFERROR(IF(VLOOKUP($A131,'Annex 2 EHV charges'!$D:$P,10,FALSE)=0,"",VLOOKUP($A131,'Annex 2 EHV charges'!$D:$P,10,FALSE)),"")</f>
        <v/>
      </c>
      <c r="F131" s="106" t="str">
        <f>IFERROR(IF(VLOOKUP($A131,'Annex 2 EHV charges'!$D:$P,11,FALSE)=0,"",VLOOKUP($A131,'Annex 2 EHV charges'!$D:$P,11,FALSE)),"")</f>
        <v/>
      </c>
      <c r="G131" s="107" t="str">
        <f>IFERROR(IF(VLOOKUP($A131,'Annex 2 EHV charges'!$D:$P,12,FALSE)=0,"",VLOOKUP($A131,'Annex 2 EHV charges'!$D:$P,12,FALSE)),"")</f>
        <v/>
      </c>
      <c r="H131" s="107" t="str">
        <f>IFERROR(IF(VLOOKUP($A131,'Annex 2 EHV charges'!$D:$P,13,FALSE)=0,"",VLOOKUP($A131,'Annex 2 EHV charges'!$D:$P,13,FALSE)),"")</f>
        <v/>
      </c>
    </row>
    <row r="132" spans="1:8" ht="12.75" customHeight="1" x14ac:dyDescent="0.2">
      <c r="A132" s="104" t="str">
        <f t="array" ref="A132">IFERROR(INDEX('Annex 2 EHV charges'!$D$11:$D$136, MATCH(0, IF(ISBLANK('Annex 2 EHV charges'!$D$11:$D$136),1, COUNTIF(A$4:$A131, 'Annex 2 EHV charges'!$D$11:$D$136)), 0)),"")</f>
        <v/>
      </c>
      <c r="B132" s="103" t="str">
        <f>IF($A132="","",VLOOKUP($A132,'Annex 2 EHV charges'!$D:$O,2,0))</f>
        <v/>
      </c>
      <c r="C132" s="104" t="str">
        <f>IF($A132="","",VLOOKUP($A132,'Annex 2 EHV charges'!$D:$O,3,0))</f>
        <v/>
      </c>
      <c r="D132" s="103" t="str">
        <f>IF($A132="","",VLOOKUP($A132,'Annex 2 EHV charges'!$D:$O,4,0))</f>
        <v/>
      </c>
      <c r="E132" s="105" t="str">
        <f>IFERROR(IF(VLOOKUP($A132,'Annex 2 EHV charges'!$D:$P,10,FALSE)=0,"",VLOOKUP($A132,'Annex 2 EHV charges'!$D:$P,10,FALSE)),"")</f>
        <v/>
      </c>
      <c r="F132" s="106" t="str">
        <f>IFERROR(IF(VLOOKUP($A132,'Annex 2 EHV charges'!$D:$P,11,FALSE)=0,"",VLOOKUP($A132,'Annex 2 EHV charges'!$D:$P,11,FALSE)),"")</f>
        <v/>
      </c>
      <c r="G132" s="107" t="str">
        <f>IFERROR(IF(VLOOKUP($A132,'Annex 2 EHV charges'!$D:$P,12,FALSE)=0,"",VLOOKUP($A132,'Annex 2 EHV charges'!$D:$P,12,FALSE)),"")</f>
        <v/>
      </c>
      <c r="H132" s="107" t="str">
        <f>IFERROR(IF(VLOOKUP($A132,'Annex 2 EHV charges'!$D:$P,13,FALSE)=0,"",VLOOKUP($A132,'Annex 2 EHV charges'!$D:$P,13,FALSE)),"")</f>
        <v/>
      </c>
    </row>
    <row r="133" spans="1:8" ht="12.75" customHeight="1" x14ac:dyDescent="0.2">
      <c r="A133" s="104" t="str">
        <f t="array" ref="A133">IFERROR(INDEX('Annex 2 EHV charges'!$D$11:$D$136, MATCH(0, IF(ISBLANK('Annex 2 EHV charges'!$D$11:$D$136),1, COUNTIF(A$4:$A132, 'Annex 2 EHV charges'!$D$11:$D$136)), 0)),"")</f>
        <v/>
      </c>
      <c r="B133" s="103" t="str">
        <f>IF($A133="","",VLOOKUP($A133,'Annex 2 EHV charges'!$D:$O,2,0))</f>
        <v/>
      </c>
      <c r="C133" s="104" t="str">
        <f>IF($A133="","",VLOOKUP($A133,'Annex 2 EHV charges'!$D:$O,3,0))</f>
        <v/>
      </c>
      <c r="D133" s="103" t="str">
        <f>IF($A133="","",VLOOKUP($A133,'Annex 2 EHV charges'!$D:$O,4,0))</f>
        <v/>
      </c>
      <c r="E133" s="105" t="str">
        <f>IFERROR(IF(VLOOKUP($A133,'Annex 2 EHV charges'!$D:$P,10,FALSE)=0,"",VLOOKUP($A133,'Annex 2 EHV charges'!$D:$P,10,FALSE)),"")</f>
        <v/>
      </c>
      <c r="F133" s="106" t="str">
        <f>IFERROR(IF(VLOOKUP($A133,'Annex 2 EHV charges'!$D:$P,11,FALSE)=0,"",VLOOKUP($A133,'Annex 2 EHV charges'!$D:$P,11,FALSE)),"")</f>
        <v/>
      </c>
      <c r="G133" s="107" t="str">
        <f>IFERROR(IF(VLOOKUP($A133,'Annex 2 EHV charges'!$D:$P,12,FALSE)=0,"",VLOOKUP($A133,'Annex 2 EHV charges'!$D:$P,12,FALSE)),"")</f>
        <v/>
      </c>
      <c r="H133" s="107" t="str">
        <f>IFERROR(IF(VLOOKUP($A133,'Annex 2 EHV charges'!$D:$P,13,FALSE)=0,"",VLOOKUP($A133,'Annex 2 EHV charges'!$D:$P,13,FALSE)),"")</f>
        <v/>
      </c>
    </row>
    <row r="134" spans="1:8" ht="12.75" customHeight="1" x14ac:dyDescent="0.2">
      <c r="A134" s="104" t="str">
        <f t="array" ref="A134">IFERROR(INDEX('Annex 2 EHV charges'!$D$11:$D$136, MATCH(0, IF(ISBLANK('Annex 2 EHV charges'!$D$11:$D$136),1, COUNTIF(A$4:$A133, 'Annex 2 EHV charges'!$D$11:$D$136)), 0)),"")</f>
        <v/>
      </c>
      <c r="B134" s="103" t="str">
        <f>IF($A134="","",VLOOKUP($A134,'Annex 2 EHV charges'!$D:$O,2,0))</f>
        <v/>
      </c>
      <c r="C134" s="104" t="str">
        <f>IF($A134="","",VLOOKUP($A134,'Annex 2 EHV charges'!$D:$O,3,0))</f>
        <v/>
      </c>
      <c r="D134" s="103" t="str">
        <f>IF($A134="","",VLOOKUP($A134,'Annex 2 EHV charges'!$D:$O,4,0))</f>
        <v/>
      </c>
      <c r="E134" s="105" t="str">
        <f>IFERROR(IF(VLOOKUP($A134,'Annex 2 EHV charges'!$D:$P,10,FALSE)=0,"",VLOOKUP($A134,'Annex 2 EHV charges'!$D:$P,10,FALSE)),"")</f>
        <v/>
      </c>
      <c r="F134" s="106" t="str">
        <f>IFERROR(IF(VLOOKUP($A134,'Annex 2 EHV charges'!$D:$P,11,FALSE)=0,"",VLOOKUP($A134,'Annex 2 EHV charges'!$D:$P,11,FALSE)),"")</f>
        <v/>
      </c>
      <c r="G134" s="107" t="str">
        <f>IFERROR(IF(VLOOKUP($A134,'Annex 2 EHV charges'!$D:$P,12,FALSE)=0,"",VLOOKUP($A134,'Annex 2 EHV charges'!$D:$P,12,FALSE)),"")</f>
        <v/>
      </c>
      <c r="H134" s="107" t="str">
        <f>IFERROR(IF(VLOOKUP($A134,'Annex 2 EHV charges'!$D:$P,13,FALSE)=0,"",VLOOKUP($A134,'Annex 2 EHV charges'!$D:$P,13,FALSE)),"")</f>
        <v/>
      </c>
    </row>
    <row r="135" spans="1:8" ht="12.75" customHeight="1" x14ac:dyDescent="0.2">
      <c r="A135" s="104" t="str">
        <f t="array" ref="A135">IFERROR(INDEX('Annex 2 EHV charges'!$D$11:$D$136, MATCH(0, IF(ISBLANK('Annex 2 EHV charges'!$D$11:$D$136),1, COUNTIF(A$4:$A134, 'Annex 2 EHV charges'!$D$11:$D$136)), 0)),"")</f>
        <v/>
      </c>
      <c r="B135" s="103" t="str">
        <f>IF($A135="","",VLOOKUP($A135,'Annex 2 EHV charges'!$D:$O,2,0))</f>
        <v/>
      </c>
      <c r="C135" s="104" t="str">
        <f>IF($A135="","",VLOOKUP($A135,'Annex 2 EHV charges'!$D:$O,3,0))</f>
        <v/>
      </c>
      <c r="D135" s="103" t="str">
        <f>IF($A135="","",VLOOKUP($A135,'Annex 2 EHV charges'!$D:$O,4,0))</f>
        <v/>
      </c>
      <c r="E135" s="105" t="str">
        <f>IFERROR(IF(VLOOKUP($A135,'Annex 2 EHV charges'!$D:$P,10,FALSE)=0,"",VLOOKUP($A135,'Annex 2 EHV charges'!$D:$P,10,FALSE)),"")</f>
        <v/>
      </c>
      <c r="F135" s="106" t="str">
        <f>IFERROR(IF(VLOOKUP($A135,'Annex 2 EHV charges'!$D:$P,11,FALSE)=0,"",VLOOKUP($A135,'Annex 2 EHV charges'!$D:$P,11,FALSE)),"")</f>
        <v/>
      </c>
      <c r="G135" s="107" t="str">
        <f>IFERROR(IF(VLOOKUP($A135,'Annex 2 EHV charges'!$D:$P,12,FALSE)=0,"",VLOOKUP($A135,'Annex 2 EHV charges'!$D:$P,12,FALSE)),"")</f>
        <v/>
      </c>
      <c r="H135" s="107" t="str">
        <f>IFERROR(IF(VLOOKUP($A135,'Annex 2 EHV charges'!$D:$P,13,FALSE)=0,"",VLOOKUP($A135,'Annex 2 EHV charges'!$D:$P,13,FALSE)),"")</f>
        <v/>
      </c>
    </row>
    <row r="136" spans="1:8" ht="12.75" customHeight="1" x14ac:dyDescent="0.2">
      <c r="A136" s="104" t="str">
        <f t="array" ref="A136">IFERROR(INDEX('Annex 2 EHV charges'!$D$11:$D$136, MATCH(0, IF(ISBLANK('Annex 2 EHV charges'!$D$11:$D$136),1, COUNTIF(A$4:$A135, 'Annex 2 EHV charges'!$D$11:$D$136)), 0)),"")</f>
        <v/>
      </c>
      <c r="B136" s="103" t="str">
        <f>IF($A136="","",VLOOKUP($A136,'Annex 2 EHV charges'!$D:$O,2,0))</f>
        <v/>
      </c>
      <c r="C136" s="104" t="str">
        <f>IF($A136="","",VLOOKUP($A136,'Annex 2 EHV charges'!$D:$O,3,0))</f>
        <v/>
      </c>
      <c r="D136" s="103" t="str">
        <f>IF($A136="","",VLOOKUP($A136,'Annex 2 EHV charges'!$D:$O,4,0))</f>
        <v/>
      </c>
      <c r="E136" s="105" t="str">
        <f>IFERROR(IF(VLOOKUP($A136,'Annex 2 EHV charges'!$D:$P,10,FALSE)=0,"",VLOOKUP($A136,'Annex 2 EHV charges'!$D:$P,10,FALSE)),"")</f>
        <v/>
      </c>
      <c r="F136" s="106" t="str">
        <f>IFERROR(IF(VLOOKUP($A136,'Annex 2 EHV charges'!$D:$P,11,FALSE)=0,"",VLOOKUP($A136,'Annex 2 EHV charges'!$D:$P,11,FALSE)),"")</f>
        <v/>
      </c>
      <c r="G136" s="107" t="str">
        <f>IFERROR(IF(VLOOKUP($A136,'Annex 2 EHV charges'!$D:$P,12,FALSE)=0,"",VLOOKUP($A136,'Annex 2 EHV charges'!$D:$P,12,FALSE)),"")</f>
        <v/>
      </c>
      <c r="H136" s="107" t="str">
        <f>IFERROR(IF(VLOOKUP($A136,'Annex 2 EHV charges'!$D:$P,13,FALSE)=0,"",VLOOKUP($A136,'Annex 2 EHV charges'!$D:$P,13,FALSE)),"")</f>
        <v/>
      </c>
    </row>
    <row r="137" spans="1:8" ht="12.75" customHeight="1" x14ac:dyDescent="0.2">
      <c r="A137" s="104" t="str">
        <f t="array" ref="A137">IFERROR(INDEX('Annex 2 EHV charges'!$D$11:$D$136, MATCH(0, IF(ISBLANK('Annex 2 EHV charges'!$D$11:$D$136),1, COUNTIF(A$4:$A136, 'Annex 2 EHV charges'!$D$11:$D$136)), 0)),"")</f>
        <v/>
      </c>
      <c r="B137" s="103" t="str">
        <f>IF($A137="","",VLOOKUP($A137,'Annex 2 EHV charges'!$D:$O,2,0))</f>
        <v/>
      </c>
      <c r="C137" s="104" t="str">
        <f>IF($A137="","",VLOOKUP($A137,'Annex 2 EHV charges'!$D:$O,3,0))</f>
        <v/>
      </c>
      <c r="D137" s="103" t="str">
        <f>IF($A137="","",VLOOKUP($A137,'Annex 2 EHV charges'!$D:$O,4,0))</f>
        <v/>
      </c>
      <c r="E137" s="105" t="str">
        <f>IFERROR(IF(VLOOKUP($A137,'Annex 2 EHV charges'!$D:$P,10,FALSE)=0,"",VLOOKUP($A137,'Annex 2 EHV charges'!$D:$P,10,FALSE)),"")</f>
        <v/>
      </c>
      <c r="F137" s="106" t="str">
        <f>IFERROR(IF(VLOOKUP($A137,'Annex 2 EHV charges'!$D:$P,11,FALSE)=0,"",VLOOKUP($A137,'Annex 2 EHV charges'!$D:$P,11,FALSE)),"")</f>
        <v/>
      </c>
      <c r="G137" s="107" t="str">
        <f>IFERROR(IF(VLOOKUP($A137,'Annex 2 EHV charges'!$D:$P,12,FALSE)=0,"",VLOOKUP($A137,'Annex 2 EHV charges'!$D:$P,12,FALSE)),"")</f>
        <v/>
      </c>
      <c r="H137" s="107" t="str">
        <f>IFERROR(IF(VLOOKUP($A137,'Annex 2 EHV charges'!$D:$P,13,FALSE)=0,"",VLOOKUP($A137,'Annex 2 EHV charges'!$D:$P,13,FALSE)),"")</f>
        <v/>
      </c>
    </row>
    <row r="138" spans="1:8" ht="12.75" customHeight="1" x14ac:dyDescent="0.2">
      <c r="A138" s="104" t="str">
        <f t="array" ref="A138">IFERROR(INDEX('Annex 2 EHV charges'!$D$11:$D$136, MATCH(0, IF(ISBLANK('Annex 2 EHV charges'!$D$11:$D$136),1, COUNTIF(A$4:$A137, 'Annex 2 EHV charges'!$D$11:$D$136)), 0)),"")</f>
        <v/>
      </c>
      <c r="B138" s="103" t="str">
        <f>IF($A138="","",VLOOKUP($A138,'Annex 2 EHV charges'!$D:$O,2,0))</f>
        <v/>
      </c>
      <c r="C138" s="104" t="str">
        <f>IF($A138="","",VLOOKUP($A138,'Annex 2 EHV charges'!$D:$O,3,0))</f>
        <v/>
      </c>
      <c r="D138" s="103" t="str">
        <f>IF($A138="","",VLOOKUP($A138,'Annex 2 EHV charges'!$D:$O,4,0))</f>
        <v/>
      </c>
      <c r="E138" s="105" t="str">
        <f>IFERROR(IF(VLOOKUP($A138,'Annex 2 EHV charges'!$D:$P,10,FALSE)=0,"",VLOOKUP($A138,'Annex 2 EHV charges'!$D:$P,10,FALSE)),"")</f>
        <v/>
      </c>
      <c r="F138" s="106" t="str">
        <f>IFERROR(IF(VLOOKUP($A138,'Annex 2 EHV charges'!$D:$P,11,FALSE)=0,"",VLOOKUP($A138,'Annex 2 EHV charges'!$D:$P,11,FALSE)),"")</f>
        <v/>
      </c>
      <c r="G138" s="107" t="str">
        <f>IFERROR(IF(VLOOKUP($A138,'Annex 2 EHV charges'!$D:$P,12,FALSE)=0,"",VLOOKUP($A138,'Annex 2 EHV charges'!$D:$P,12,FALSE)),"")</f>
        <v/>
      </c>
      <c r="H138" s="107" t="str">
        <f>IFERROR(IF(VLOOKUP($A138,'Annex 2 EHV charges'!$D:$P,13,FALSE)=0,"",VLOOKUP($A138,'Annex 2 EHV charges'!$D:$P,13,FALSE)),"")</f>
        <v/>
      </c>
    </row>
    <row r="139" spans="1:8" ht="12.75" customHeight="1" x14ac:dyDescent="0.2">
      <c r="A139" s="104" t="str">
        <f t="array" ref="A139">IFERROR(INDEX('Annex 2 EHV charges'!$D$11:$D$136, MATCH(0, IF(ISBLANK('Annex 2 EHV charges'!$D$11:$D$136),1, COUNTIF(A$4:$A138, 'Annex 2 EHV charges'!$D$11:$D$136)), 0)),"")</f>
        <v/>
      </c>
      <c r="B139" s="103" t="str">
        <f>IF($A139="","",VLOOKUP($A139,'Annex 2 EHV charges'!$D:$O,2,0))</f>
        <v/>
      </c>
      <c r="C139" s="104" t="str">
        <f>IF($A139="","",VLOOKUP($A139,'Annex 2 EHV charges'!$D:$O,3,0))</f>
        <v/>
      </c>
      <c r="D139" s="103" t="str">
        <f>IF($A139="","",VLOOKUP($A139,'Annex 2 EHV charges'!$D:$O,4,0))</f>
        <v/>
      </c>
      <c r="E139" s="105" t="str">
        <f>IFERROR(IF(VLOOKUP($A139,'Annex 2 EHV charges'!$D:$P,10,FALSE)=0,"",VLOOKUP($A139,'Annex 2 EHV charges'!$D:$P,10,FALSE)),"")</f>
        <v/>
      </c>
      <c r="F139" s="106" t="str">
        <f>IFERROR(IF(VLOOKUP($A139,'Annex 2 EHV charges'!$D:$P,11,FALSE)=0,"",VLOOKUP($A139,'Annex 2 EHV charges'!$D:$P,11,FALSE)),"")</f>
        <v/>
      </c>
      <c r="G139" s="107" t="str">
        <f>IFERROR(IF(VLOOKUP($A139,'Annex 2 EHV charges'!$D:$P,12,FALSE)=0,"",VLOOKUP($A139,'Annex 2 EHV charges'!$D:$P,12,FALSE)),"")</f>
        <v/>
      </c>
      <c r="H139" s="107" t="str">
        <f>IFERROR(IF(VLOOKUP($A139,'Annex 2 EHV charges'!$D:$P,13,FALSE)=0,"",VLOOKUP($A139,'Annex 2 EHV charges'!$D:$P,13,FALSE)),"")</f>
        <v/>
      </c>
    </row>
    <row r="140" spans="1:8" ht="12.75" customHeight="1" x14ac:dyDescent="0.2">
      <c r="A140" s="104" t="str">
        <f t="array" ref="A140">IFERROR(INDEX('Annex 2 EHV charges'!$D$11:$D$136, MATCH(0, IF(ISBLANK('Annex 2 EHV charges'!$D$11:$D$136),1, COUNTIF(A$4:$A139, 'Annex 2 EHV charges'!$D$11:$D$136)), 0)),"")</f>
        <v/>
      </c>
      <c r="B140" s="103" t="str">
        <f>IF($A140="","",VLOOKUP($A140,'Annex 2 EHV charges'!$D:$O,2,0))</f>
        <v/>
      </c>
      <c r="C140" s="104" t="str">
        <f>IF($A140="","",VLOOKUP($A140,'Annex 2 EHV charges'!$D:$O,3,0))</f>
        <v/>
      </c>
      <c r="D140" s="103" t="str">
        <f>IF($A140="","",VLOOKUP($A140,'Annex 2 EHV charges'!$D:$O,4,0))</f>
        <v/>
      </c>
      <c r="E140" s="105" t="str">
        <f>IFERROR(IF(VLOOKUP($A140,'Annex 2 EHV charges'!$D:$P,10,FALSE)=0,"",VLOOKUP($A140,'Annex 2 EHV charges'!$D:$P,10,FALSE)),"")</f>
        <v/>
      </c>
      <c r="F140" s="106" t="str">
        <f>IFERROR(IF(VLOOKUP($A140,'Annex 2 EHV charges'!$D:$P,11,FALSE)=0,"",VLOOKUP($A140,'Annex 2 EHV charges'!$D:$P,11,FALSE)),"")</f>
        <v/>
      </c>
      <c r="G140" s="107" t="str">
        <f>IFERROR(IF(VLOOKUP($A140,'Annex 2 EHV charges'!$D:$P,12,FALSE)=0,"",VLOOKUP($A140,'Annex 2 EHV charges'!$D:$P,12,FALSE)),"")</f>
        <v/>
      </c>
      <c r="H140" s="107" t="str">
        <f>IFERROR(IF(VLOOKUP($A140,'Annex 2 EHV charges'!$D:$P,13,FALSE)=0,"",VLOOKUP($A140,'Annex 2 EHV charges'!$D:$P,13,FALSE)),"")</f>
        <v/>
      </c>
    </row>
    <row r="141" spans="1:8" ht="12.75" customHeight="1" x14ac:dyDescent="0.2">
      <c r="A141" s="104" t="str">
        <f t="array" ref="A141">IFERROR(INDEX('Annex 2 EHV charges'!$D$11:$D$136, MATCH(0, IF(ISBLANK('Annex 2 EHV charges'!$D$11:$D$136),1, COUNTIF(A$4:$A140, 'Annex 2 EHV charges'!$D$11:$D$136)), 0)),"")</f>
        <v/>
      </c>
      <c r="B141" s="103" t="str">
        <f>IF($A141="","",VLOOKUP($A141,'Annex 2 EHV charges'!$D:$O,2,0))</f>
        <v/>
      </c>
      <c r="C141" s="104" t="str">
        <f>IF($A141="","",VLOOKUP($A141,'Annex 2 EHV charges'!$D:$O,3,0))</f>
        <v/>
      </c>
      <c r="D141" s="103" t="str">
        <f>IF($A141="","",VLOOKUP($A141,'Annex 2 EHV charges'!$D:$O,4,0))</f>
        <v/>
      </c>
      <c r="E141" s="105" t="str">
        <f>IFERROR(IF(VLOOKUP($A141,'Annex 2 EHV charges'!$D:$P,10,FALSE)=0,"",VLOOKUP($A141,'Annex 2 EHV charges'!$D:$P,10,FALSE)),"")</f>
        <v/>
      </c>
      <c r="F141" s="106" t="str">
        <f>IFERROR(IF(VLOOKUP($A141,'Annex 2 EHV charges'!$D:$P,11,FALSE)=0,"",VLOOKUP($A141,'Annex 2 EHV charges'!$D:$P,11,FALSE)),"")</f>
        <v/>
      </c>
      <c r="G141" s="107" t="str">
        <f>IFERROR(IF(VLOOKUP($A141,'Annex 2 EHV charges'!$D:$P,12,FALSE)=0,"",VLOOKUP($A141,'Annex 2 EHV charges'!$D:$P,12,FALSE)),"")</f>
        <v/>
      </c>
      <c r="H141" s="107" t="str">
        <f>IFERROR(IF(VLOOKUP($A141,'Annex 2 EHV charges'!$D:$P,13,FALSE)=0,"",VLOOKUP($A141,'Annex 2 EHV charges'!$D:$P,13,FALSE)),"")</f>
        <v/>
      </c>
    </row>
    <row r="142" spans="1:8" ht="12.75" customHeight="1" x14ac:dyDescent="0.2">
      <c r="A142" s="104" t="str">
        <f t="array" ref="A142">IFERROR(INDEX('Annex 2 EHV charges'!$D$11:$D$136, MATCH(0, IF(ISBLANK('Annex 2 EHV charges'!$D$11:$D$136),1, COUNTIF(A$4:$A141, 'Annex 2 EHV charges'!$D$11:$D$136)), 0)),"")</f>
        <v/>
      </c>
      <c r="B142" s="103" t="str">
        <f>IF($A142="","",VLOOKUP($A142,'Annex 2 EHV charges'!$D:$O,2,0))</f>
        <v/>
      </c>
      <c r="C142" s="104" t="str">
        <f>IF($A142="","",VLOOKUP($A142,'Annex 2 EHV charges'!$D:$O,3,0))</f>
        <v/>
      </c>
      <c r="D142" s="103" t="str">
        <f>IF($A142="","",VLOOKUP($A142,'Annex 2 EHV charges'!$D:$O,4,0))</f>
        <v/>
      </c>
      <c r="E142" s="105" t="str">
        <f>IFERROR(IF(VLOOKUP($A142,'Annex 2 EHV charges'!$D:$P,10,FALSE)=0,"",VLOOKUP($A142,'Annex 2 EHV charges'!$D:$P,10,FALSE)),"")</f>
        <v/>
      </c>
      <c r="F142" s="106" t="str">
        <f>IFERROR(IF(VLOOKUP($A142,'Annex 2 EHV charges'!$D:$P,11,FALSE)=0,"",VLOOKUP($A142,'Annex 2 EHV charges'!$D:$P,11,FALSE)),"")</f>
        <v/>
      </c>
      <c r="G142" s="107" t="str">
        <f>IFERROR(IF(VLOOKUP($A142,'Annex 2 EHV charges'!$D:$P,12,FALSE)=0,"",VLOOKUP($A142,'Annex 2 EHV charges'!$D:$P,12,FALSE)),"")</f>
        <v/>
      </c>
      <c r="H142" s="107" t="str">
        <f>IFERROR(IF(VLOOKUP($A142,'Annex 2 EHV charges'!$D:$P,13,FALSE)=0,"",VLOOKUP($A142,'Annex 2 EHV charges'!$D:$P,13,FALSE)),"")</f>
        <v/>
      </c>
    </row>
    <row r="143" spans="1:8" ht="12.75" customHeight="1" x14ac:dyDescent="0.2">
      <c r="A143" s="104" t="str">
        <f t="array" ref="A143">IFERROR(INDEX('Annex 2 EHV charges'!$D$11:$D$136, MATCH(0, IF(ISBLANK('Annex 2 EHV charges'!$D$11:$D$136),1, COUNTIF(A$4:$A142, 'Annex 2 EHV charges'!$D$11:$D$136)), 0)),"")</f>
        <v/>
      </c>
      <c r="B143" s="103" t="str">
        <f>IF($A143="","",VLOOKUP($A143,'Annex 2 EHV charges'!$D:$O,2,0))</f>
        <v/>
      </c>
      <c r="C143" s="104" t="str">
        <f>IF($A143="","",VLOOKUP($A143,'Annex 2 EHV charges'!$D:$O,3,0))</f>
        <v/>
      </c>
      <c r="D143" s="103" t="str">
        <f>IF($A143="","",VLOOKUP($A143,'Annex 2 EHV charges'!$D:$O,4,0))</f>
        <v/>
      </c>
      <c r="E143" s="105" t="str">
        <f>IFERROR(IF(VLOOKUP($A143,'Annex 2 EHV charges'!$D:$P,10,FALSE)=0,"",VLOOKUP($A143,'Annex 2 EHV charges'!$D:$P,10,FALSE)),"")</f>
        <v/>
      </c>
      <c r="F143" s="106" t="str">
        <f>IFERROR(IF(VLOOKUP($A143,'Annex 2 EHV charges'!$D:$P,11,FALSE)=0,"",VLOOKUP($A143,'Annex 2 EHV charges'!$D:$P,11,FALSE)),"")</f>
        <v/>
      </c>
      <c r="G143" s="107" t="str">
        <f>IFERROR(IF(VLOOKUP($A143,'Annex 2 EHV charges'!$D:$P,12,FALSE)=0,"",VLOOKUP($A143,'Annex 2 EHV charges'!$D:$P,12,FALSE)),"")</f>
        <v/>
      </c>
      <c r="H143" s="107" t="str">
        <f>IFERROR(IF(VLOOKUP($A143,'Annex 2 EHV charges'!$D:$P,13,FALSE)=0,"",VLOOKUP($A143,'Annex 2 EHV charges'!$D:$P,13,FALSE)),"")</f>
        <v/>
      </c>
    </row>
    <row r="144" spans="1:8" ht="12.75" customHeight="1" x14ac:dyDescent="0.2">
      <c r="A144" s="104" t="str">
        <f t="array" ref="A144">IFERROR(INDEX('Annex 2 EHV charges'!$D$11:$D$136, MATCH(0, IF(ISBLANK('Annex 2 EHV charges'!$D$11:$D$136),1, COUNTIF(A$4:$A143, 'Annex 2 EHV charges'!$D$11:$D$136)), 0)),"")</f>
        <v/>
      </c>
      <c r="B144" s="103" t="str">
        <f>IF($A144="","",VLOOKUP($A144,'Annex 2 EHV charges'!$D:$O,2,0))</f>
        <v/>
      </c>
      <c r="C144" s="104" t="str">
        <f>IF($A144="","",VLOOKUP($A144,'Annex 2 EHV charges'!$D:$O,3,0))</f>
        <v/>
      </c>
      <c r="D144" s="103" t="str">
        <f>IF($A144="","",VLOOKUP($A144,'Annex 2 EHV charges'!$D:$O,4,0))</f>
        <v/>
      </c>
      <c r="E144" s="105" t="str">
        <f>IFERROR(IF(VLOOKUP($A144,'Annex 2 EHV charges'!$D:$P,10,FALSE)=0,"",VLOOKUP($A144,'Annex 2 EHV charges'!$D:$P,10,FALSE)),"")</f>
        <v/>
      </c>
      <c r="F144" s="106" t="str">
        <f>IFERROR(IF(VLOOKUP($A144,'Annex 2 EHV charges'!$D:$P,11,FALSE)=0,"",VLOOKUP($A144,'Annex 2 EHV charges'!$D:$P,11,FALSE)),"")</f>
        <v/>
      </c>
      <c r="G144" s="107" t="str">
        <f>IFERROR(IF(VLOOKUP($A144,'Annex 2 EHV charges'!$D:$P,12,FALSE)=0,"",VLOOKUP($A144,'Annex 2 EHV charges'!$D:$P,12,FALSE)),"")</f>
        <v/>
      </c>
      <c r="H144" s="107" t="str">
        <f>IFERROR(IF(VLOOKUP($A144,'Annex 2 EHV charges'!$D:$P,13,FALSE)=0,"",VLOOKUP($A144,'Annex 2 EHV charges'!$D:$P,13,FALSE)),"")</f>
        <v/>
      </c>
    </row>
    <row r="145" spans="1:8" ht="12.75" customHeight="1" x14ac:dyDescent="0.2">
      <c r="A145" s="104" t="str">
        <f t="array" ref="A145">IFERROR(INDEX('Annex 2 EHV charges'!$D$11:$D$136, MATCH(0, IF(ISBLANK('Annex 2 EHV charges'!$D$11:$D$136),1, COUNTIF(A$4:$A144, 'Annex 2 EHV charges'!$D$11:$D$136)), 0)),"")</f>
        <v/>
      </c>
      <c r="B145" s="103" t="str">
        <f>IF($A145="","",VLOOKUP($A145,'Annex 2 EHV charges'!$D:$O,2,0))</f>
        <v/>
      </c>
      <c r="C145" s="104" t="str">
        <f>IF($A145="","",VLOOKUP($A145,'Annex 2 EHV charges'!$D:$O,3,0))</f>
        <v/>
      </c>
      <c r="D145" s="103" t="str">
        <f>IF($A145="","",VLOOKUP($A145,'Annex 2 EHV charges'!$D:$O,4,0))</f>
        <v/>
      </c>
      <c r="E145" s="105" t="str">
        <f>IFERROR(IF(VLOOKUP($A145,'Annex 2 EHV charges'!$D:$P,10,FALSE)=0,"",VLOOKUP($A145,'Annex 2 EHV charges'!$D:$P,10,FALSE)),"")</f>
        <v/>
      </c>
      <c r="F145" s="106" t="str">
        <f>IFERROR(IF(VLOOKUP($A145,'Annex 2 EHV charges'!$D:$P,11,FALSE)=0,"",VLOOKUP($A145,'Annex 2 EHV charges'!$D:$P,11,FALSE)),"")</f>
        <v/>
      </c>
      <c r="G145" s="107" t="str">
        <f>IFERROR(IF(VLOOKUP($A145,'Annex 2 EHV charges'!$D:$P,12,FALSE)=0,"",VLOOKUP($A145,'Annex 2 EHV charges'!$D:$P,12,FALSE)),"")</f>
        <v/>
      </c>
      <c r="H145" s="107" t="str">
        <f>IFERROR(IF(VLOOKUP($A145,'Annex 2 EHV charges'!$D:$P,13,FALSE)=0,"",VLOOKUP($A145,'Annex 2 EHV charges'!$D:$P,13,FALSE)),"")</f>
        <v/>
      </c>
    </row>
    <row r="146" spans="1:8" ht="12.75" customHeight="1" x14ac:dyDescent="0.2">
      <c r="A146" s="104" t="str">
        <f t="array" ref="A146">IFERROR(INDEX('Annex 2 EHV charges'!$D$11:$D$136, MATCH(0, IF(ISBLANK('Annex 2 EHV charges'!$D$11:$D$136),1, COUNTIF(A$4:$A145, 'Annex 2 EHV charges'!$D$11:$D$136)), 0)),"")</f>
        <v/>
      </c>
      <c r="B146" s="103" t="str">
        <f>IF($A146="","",VLOOKUP($A146,'Annex 2 EHV charges'!$D:$O,2,0))</f>
        <v/>
      </c>
      <c r="C146" s="104" t="str">
        <f>IF($A146="","",VLOOKUP($A146,'Annex 2 EHV charges'!$D:$O,3,0))</f>
        <v/>
      </c>
      <c r="D146" s="103" t="str">
        <f>IF($A146="","",VLOOKUP($A146,'Annex 2 EHV charges'!$D:$O,4,0))</f>
        <v/>
      </c>
      <c r="E146" s="105" t="str">
        <f>IFERROR(IF(VLOOKUP($A146,'Annex 2 EHV charges'!$D:$P,10,FALSE)=0,"",VLOOKUP($A146,'Annex 2 EHV charges'!$D:$P,10,FALSE)),"")</f>
        <v/>
      </c>
      <c r="F146" s="106" t="str">
        <f>IFERROR(IF(VLOOKUP($A146,'Annex 2 EHV charges'!$D:$P,11,FALSE)=0,"",VLOOKUP($A146,'Annex 2 EHV charges'!$D:$P,11,FALSE)),"")</f>
        <v/>
      </c>
      <c r="G146" s="107" t="str">
        <f>IFERROR(IF(VLOOKUP($A146,'Annex 2 EHV charges'!$D:$P,12,FALSE)=0,"",VLOOKUP($A146,'Annex 2 EHV charges'!$D:$P,12,FALSE)),"")</f>
        <v/>
      </c>
      <c r="H146" s="107" t="str">
        <f>IFERROR(IF(VLOOKUP($A146,'Annex 2 EHV charges'!$D:$P,13,FALSE)=0,"",VLOOKUP($A146,'Annex 2 EHV charges'!$D:$P,13,FALSE)),"")</f>
        <v/>
      </c>
    </row>
    <row r="147" spans="1:8" ht="12.75" customHeight="1" x14ac:dyDescent="0.2">
      <c r="A147" s="104" t="str">
        <f t="array" ref="A147">IFERROR(INDEX('Annex 2 EHV charges'!$D$11:$D$136, MATCH(0, IF(ISBLANK('Annex 2 EHV charges'!$D$11:$D$136),1, COUNTIF(A$4:$A146, 'Annex 2 EHV charges'!$D$11:$D$136)), 0)),"")</f>
        <v/>
      </c>
      <c r="B147" s="103" t="str">
        <f>IF($A147="","",VLOOKUP($A147,'Annex 2 EHV charges'!$D:$O,2,0))</f>
        <v/>
      </c>
      <c r="C147" s="104" t="str">
        <f>IF($A147="","",VLOOKUP($A147,'Annex 2 EHV charges'!$D:$O,3,0))</f>
        <v/>
      </c>
      <c r="D147" s="103" t="str">
        <f>IF($A147="","",VLOOKUP($A147,'Annex 2 EHV charges'!$D:$O,4,0))</f>
        <v/>
      </c>
      <c r="E147" s="105" t="str">
        <f>IFERROR(IF(VLOOKUP($A147,'Annex 2 EHV charges'!$D:$P,10,FALSE)=0,"",VLOOKUP($A147,'Annex 2 EHV charges'!$D:$P,10,FALSE)),"")</f>
        <v/>
      </c>
      <c r="F147" s="106" t="str">
        <f>IFERROR(IF(VLOOKUP($A147,'Annex 2 EHV charges'!$D:$P,11,FALSE)=0,"",VLOOKUP($A147,'Annex 2 EHV charges'!$D:$P,11,FALSE)),"")</f>
        <v/>
      </c>
      <c r="G147" s="107" t="str">
        <f>IFERROR(IF(VLOOKUP($A147,'Annex 2 EHV charges'!$D:$P,12,FALSE)=0,"",VLOOKUP($A147,'Annex 2 EHV charges'!$D:$P,12,FALSE)),"")</f>
        <v/>
      </c>
      <c r="H147" s="107" t="str">
        <f>IFERROR(IF(VLOOKUP($A147,'Annex 2 EHV charges'!$D:$P,13,FALSE)=0,"",VLOOKUP($A147,'Annex 2 EHV charges'!$D:$P,13,FALSE)),"")</f>
        <v/>
      </c>
    </row>
    <row r="148" spans="1:8" ht="12.75" customHeight="1" x14ac:dyDescent="0.2">
      <c r="A148" s="104" t="str">
        <f t="array" ref="A148">IFERROR(INDEX('Annex 2 EHV charges'!$D$11:$D$136, MATCH(0, IF(ISBLANK('Annex 2 EHV charges'!$D$11:$D$136),1, COUNTIF(A$4:$A147, 'Annex 2 EHV charges'!$D$11:$D$136)), 0)),"")</f>
        <v/>
      </c>
      <c r="B148" s="103" t="str">
        <f>IF($A148="","",VLOOKUP($A148,'Annex 2 EHV charges'!$D:$O,2,0))</f>
        <v/>
      </c>
      <c r="C148" s="104" t="str">
        <f>IF($A148="","",VLOOKUP($A148,'Annex 2 EHV charges'!$D:$O,3,0))</f>
        <v/>
      </c>
      <c r="D148" s="103" t="str">
        <f>IF($A148="","",VLOOKUP($A148,'Annex 2 EHV charges'!$D:$O,4,0))</f>
        <v/>
      </c>
      <c r="E148" s="105" t="str">
        <f>IFERROR(IF(VLOOKUP($A148,'Annex 2 EHV charges'!$D:$P,10,FALSE)=0,"",VLOOKUP($A148,'Annex 2 EHV charges'!$D:$P,10,FALSE)),"")</f>
        <v/>
      </c>
      <c r="F148" s="106" t="str">
        <f>IFERROR(IF(VLOOKUP($A148,'Annex 2 EHV charges'!$D:$P,11,FALSE)=0,"",VLOOKUP($A148,'Annex 2 EHV charges'!$D:$P,11,FALSE)),"")</f>
        <v/>
      </c>
      <c r="G148" s="107" t="str">
        <f>IFERROR(IF(VLOOKUP($A148,'Annex 2 EHV charges'!$D:$P,12,FALSE)=0,"",VLOOKUP($A148,'Annex 2 EHV charges'!$D:$P,12,FALSE)),"")</f>
        <v/>
      </c>
      <c r="H148" s="107" t="str">
        <f>IFERROR(IF(VLOOKUP($A148,'Annex 2 EHV charges'!$D:$P,13,FALSE)=0,"",VLOOKUP($A148,'Annex 2 EHV charges'!$D:$P,13,FALSE)),"")</f>
        <v/>
      </c>
    </row>
    <row r="149" spans="1:8" ht="12.75" customHeight="1" x14ac:dyDescent="0.2">
      <c r="A149" s="104" t="str">
        <f t="array" ref="A149">IFERROR(INDEX('Annex 2 EHV charges'!$D$11:$D$136, MATCH(0, IF(ISBLANK('Annex 2 EHV charges'!$D$11:$D$136),1, COUNTIF(A$4:$A148, 'Annex 2 EHV charges'!$D$11:$D$136)), 0)),"")</f>
        <v/>
      </c>
      <c r="B149" s="103" t="str">
        <f>IF($A149="","",VLOOKUP($A149,'Annex 2 EHV charges'!$D:$O,2,0))</f>
        <v/>
      </c>
      <c r="C149" s="104" t="str">
        <f>IF($A149="","",VLOOKUP($A149,'Annex 2 EHV charges'!$D:$O,3,0))</f>
        <v/>
      </c>
      <c r="D149" s="103" t="str">
        <f>IF($A149="","",VLOOKUP($A149,'Annex 2 EHV charges'!$D:$O,4,0))</f>
        <v/>
      </c>
      <c r="E149" s="105" t="str">
        <f>IFERROR(IF(VLOOKUP($A149,'Annex 2 EHV charges'!$D:$P,10,FALSE)=0,"",VLOOKUP($A149,'Annex 2 EHV charges'!$D:$P,10,FALSE)),"")</f>
        <v/>
      </c>
      <c r="F149" s="106" t="str">
        <f>IFERROR(IF(VLOOKUP($A149,'Annex 2 EHV charges'!$D:$P,11,FALSE)=0,"",VLOOKUP($A149,'Annex 2 EHV charges'!$D:$P,11,FALSE)),"")</f>
        <v/>
      </c>
      <c r="G149" s="107" t="str">
        <f>IFERROR(IF(VLOOKUP($A149,'Annex 2 EHV charges'!$D:$P,12,FALSE)=0,"",VLOOKUP($A149,'Annex 2 EHV charges'!$D:$P,12,FALSE)),"")</f>
        <v/>
      </c>
      <c r="H149" s="107" t="str">
        <f>IFERROR(IF(VLOOKUP($A149,'Annex 2 EHV charges'!$D:$P,13,FALSE)=0,"",VLOOKUP($A149,'Annex 2 EHV charges'!$D:$P,13,FALSE)),"")</f>
        <v/>
      </c>
    </row>
    <row r="150" spans="1:8" ht="12.75" customHeight="1" x14ac:dyDescent="0.2">
      <c r="A150" s="104" t="str">
        <f t="array" ref="A150">IFERROR(INDEX('Annex 2 EHV charges'!$D$11:$D$136, MATCH(0, IF(ISBLANK('Annex 2 EHV charges'!$D$11:$D$136),1, COUNTIF(A$4:$A149, 'Annex 2 EHV charges'!$D$11:$D$136)), 0)),"")</f>
        <v/>
      </c>
      <c r="B150" s="103" t="str">
        <f>IF($A150="","",VLOOKUP($A150,'Annex 2 EHV charges'!$D:$O,2,0))</f>
        <v/>
      </c>
      <c r="C150" s="104" t="str">
        <f>IF($A150="","",VLOOKUP($A150,'Annex 2 EHV charges'!$D:$O,3,0))</f>
        <v/>
      </c>
      <c r="D150" s="103" t="str">
        <f>IF($A150="","",VLOOKUP($A150,'Annex 2 EHV charges'!$D:$O,4,0))</f>
        <v/>
      </c>
      <c r="E150" s="105" t="str">
        <f>IFERROR(IF(VLOOKUP($A150,'Annex 2 EHV charges'!$D:$P,10,FALSE)=0,"",VLOOKUP($A150,'Annex 2 EHV charges'!$D:$P,10,FALSE)),"")</f>
        <v/>
      </c>
      <c r="F150" s="106" t="str">
        <f>IFERROR(IF(VLOOKUP($A150,'Annex 2 EHV charges'!$D:$P,11,FALSE)=0,"",VLOOKUP($A150,'Annex 2 EHV charges'!$D:$P,11,FALSE)),"")</f>
        <v/>
      </c>
      <c r="G150" s="107" t="str">
        <f>IFERROR(IF(VLOOKUP($A150,'Annex 2 EHV charges'!$D:$P,12,FALSE)=0,"",VLOOKUP($A150,'Annex 2 EHV charges'!$D:$P,12,FALSE)),"")</f>
        <v/>
      </c>
      <c r="H150" s="107" t="str">
        <f>IFERROR(IF(VLOOKUP($A150,'Annex 2 EHV charges'!$D:$P,13,FALSE)=0,"",VLOOKUP($A150,'Annex 2 EHV charges'!$D:$P,13,FALSE)),"")</f>
        <v/>
      </c>
    </row>
    <row r="151" spans="1:8" ht="12.75" customHeight="1" x14ac:dyDescent="0.2">
      <c r="A151" s="104" t="str">
        <f t="array" ref="A151">IFERROR(INDEX('Annex 2 EHV charges'!$D$11:$D$136, MATCH(0, IF(ISBLANK('Annex 2 EHV charges'!$D$11:$D$136),1, COUNTIF(A$4:$A150, 'Annex 2 EHV charges'!$D$11:$D$136)), 0)),"")</f>
        <v/>
      </c>
      <c r="B151" s="103" t="str">
        <f>IF($A151="","",VLOOKUP($A151,'Annex 2 EHV charges'!$D:$O,2,0))</f>
        <v/>
      </c>
      <c r="C151" s="104" t="str">
        <f>IF($A151="","",VLOOKUP($A151,'Annex 2 EHV charges'!$D:$O,3,0))</f>
        <v/>
      </c>
      <c r="D151" s="103" t="str">
        <f>IF($A151="","",VLOOKUP($A151,'Annex 2 EHV charges'!$D:$O,4,0))</f>
        <v/>
      </c>
      <c r="E151" s="105" t="str">
        <f>IFERROR(IF(VLOOKUP($A151,'Annex 2 EHV charges'!$D:$P,10,FALSE)=0,"",VLOOKUP($A151,'Annex 2 EHV charges'!$D:$P,10,FALSE)),"")</f>
        <v/>
      </c>
      <c r="F151" s="106" t="str">
        <f>IFERROR(IF(VLOOKUP($A151,'Annex 2 EHV charges'!$D:$P,11,FALSE)=0,"",VLOOKUP($A151,'Annex 2 EHV charges'!$D:$P,11,FALSE)),"")</f>
        <v/>
      </c>
      <c r="G151" s="107" t="str">
        <f>IFERROR(IF(VLOOKUP($A151,'Annex 2 EHV charges'!$D:$P,12,FALSE)=0,"",VLOOKUP($A151,'Annex 2 EHV charges'!$D:$P,12,FALSE)),"")</f>
        <v/>
      </c>
      <c r="H151" s="107" t="str">
        <f>IFERROR(IF(VLOOKUP($A151,'Annex 2 EHV charges'!$D:$P,13,FALSE)=0,"",VLOOKUP($A151,'Annex 2 EHV charges'!$D:$P,13,FALSE)),"")</f>
        <v/>
      </c>
    </row>
    <row r="152" spans="1:8" x14ac:dyDescent="0.2">
      <c r="A152" s="104" t="str">
        <f t="array" ref="A152">IFERROR(INDEX('Annex 2 EHV charges'!$D$11:$D$136, MATCH(0, IF(ISBLANK('Annex 2 EHV charges'!$D$11:$D$136),1, COUNTIF(A$4:$A151, 'Annex 2 EHV charges'!$D$11:$D$136)), 0)),"")</f>
        <v/>
      </c>
      <c r="B152" s="103" t="str">
        <f>IF($A152="","",VLOOKUP($A152,'Annex 2 EHV charges'!$D:$O,2,0))</f>
        <v/>
      </c>
      <c r="C152" s="104" t="str">
        <f>IF($A152="","",VLOOKUP($A152,'Annex 2 EHV charges'!$D:$O,3,0))</f>
        <v/>
      </c>
      <c r="D152" s="103" t="str">
        <f>IF($A152="","",VLOOKUP($A152,'Annex 2 EHV charges'!$D:$O,4,0))</f>
        <v/>
      </c>
      <c r="E152" s="105" t="str">
        <f>IFERROR(IF(VLOOKUP($A152,'Annex 2 EHV charges'!$D:$P,10,FALSE)=0,"",VLOOKUP($A152,'Annex 2 EHV charges'!$D:$P,10,FALSE)),"")</f>
        <v/>
      </c>
      <c r="F152" s="106" t="str">
        <f>IFERROR(IF(VLOOKUP($A152,'Annex 2 EHV charges'!$D:$P,11,FALSE)=0,"",VLOOKUP($A152,'Annex 2 EHV charges'!$D:$P,11,FALSE)),"")</f>
        <v/>
      </c>
      <c r="G152" s="107" t="str">
        <f>IFERROR(IF(VLOOKUP($A152,'Annex 2 EHV charges'!$D:$P,12,FALSE)=0,"",VLOOKUP($A152,'Annex 2 EHV charges'!$D:$P,12,FALSE)),"")</f>
        <v/>
      </c>
      <c r="H152" s="107" t="str">
        <f>IFERROR(IF(VLOOKUP($A152,'Annex 2 EHV charges'!$D:$P,13,FALSE)=0,"",VLOOKUP($A152,'Annex 2 EHV charges'!$D:$P,13,FALSE)),"")</f>
        <v/>
      </c>
    </row>
    <row r="153" spans="1:8" x14ac:dyDescent="0.2">
      <c r="A153" s="104" t="str">
        <f t="array" ref="A153">IFERROR(INDEX('Annex 2 EHV charges'!$D$11:$D$136, MATCH(0, IF(ISBLANK('Annex 2 EHV charges'!$D$11:$D$136),1, COUNTIF(A$4:$A152, 'Annex 2 EHV charges'!$D$11:$D$136)), 0)),"")</f>
        <v/>
      </c>
      <c r="B153" s="103" t="str">
        <f>IF($A153="","",VLOOKUP($A153,'Annex 2 EHV charges'!$D:$O,2,0))</f>
        <v/>
      </c>
      <c r="C153" s="104" t="str">
        <f>IF($A153="","",VLOOKUP($A153,'Annex 2 EHV charges'!$D:$O,3,0))</f>
        <v/>
      </c>
      <c r="D153" s="103" t="str">
        <f>IF($A153="","",VLOOKUP($A153,'Annex 2 EHV charges'!$D:$O,4,0))</f>
        <v/>
      </c>
      <c r="E153" s="105" t="str">
        <f>IFERROR(IF(VLOOKUP($A153,'Annex 2 EHV charges'!$D:$P,10,FALSE)=0,"",VLOOKUP($A153,'Annex 2 EHV charges'!$D:$P,10,FALSE)),"")</f>
        <v/>
      </c>
      <c r="F153" s="106" t="str">
        <f>IFERROR(IF(VLOOKUP($A153,'Annex 2 EHV charges'!$D:$P,11,FALSE)=0,"",VLOOKUP($A153,'Annex 2 EHV charges'!$D:$P,11,FALSE)),"")</f>
        <v/>
      </c>
      <c r="G153" s="107" t="str">
        <f>IFERROR(IF(VLOOKUP($A153,'Annex 2 EHV charges'!$D:$P,12,FALSE)=0,"",VLOOKUP($A153,'Annex 2 EHV charges'!$D:$P,12,FALSE)),"")</f>
        <v/>
      </c>
      <c r="H153" s="107" t="str">
        <f>IFERROR(IF(VLOOKUP($A153,'Annex 2 EHV charges'!$D:$P,13,FALSE)=0,"",VLOOKUP($A153,'Annex 2 EHV charges'!$D:$P,13,FALSE)),"")</f>
        <v/>
      </c>
    </row>
    <row r="154" spans="1:8" x14ac:dyDescent="0.2">
      <c r="A154" s="104" t="str">
        <f t="array" ref="A154">IFERROR(INDEX('Annex 2 EHV charges'!$D$11:$D$136, MATCH(0, IF(ISBLANK('Annex 2 EHV charges'!$D$11:$D$136),1, COUNTIF(A$4:$A153, 'Annex 2 EHV charges'!$D$11:$D$136)), 0)),"")</f>
        <v/>
      </c>
      <c r="B154" s="103" t="str">
        <f>IF($A154="","",VLOOKUP($A154,'Annex 2 EHV charges'!$D:$O,2,0))</f>
        <v/>
      </c>
      <c r="C154" s="104" t="str">
        <f>IF($A154="","",VLOOKUP($A154,'Annex 2 EHV charges'!$D:$O,3,0))</f>
        <v/>
      </c>
      <c r="D154" s="103" t="str">
        <f>IF($A154="","",VLOOKUP($A154,'Annex 2 EHV charges'!$D:$O,4,0))</f>
        <v/>
      </c>
      <c r="E154" s="105" t="str">
        <f>IFERROR(IF(VLOOKUP($A154,'Annex 2 EHV charges'!$D:$P,10,FALSE)=0,"",VLOOKUP($A154,'Annex 2 EHV charges'!$D:$P,10,FALSE)),"")</f>
        <v/>
      </c>
      <c r="F154" s="106" t="str">
        <f>IFERROR(IF(VLOOKUP($A154,'Annex 2 EHV charges'!$D:$P,11,FALSE)=0,"",VLOOKUP($A154,'Annex 2 EHV charges'!$D:$P,11,FALSE)),"")</f>
        <v/>
      </c>
      <c r="G154" s="107" t="str">
        <f>IFERROR(IF(VLOOKUP($A154,'Annex 2 EHV charges'!$D:$P,12,FALSE)=0,"",VLOOKUP($A154,'Annex 2 EHV charges'!$D:$P,12,FALSE)),"")</f>
        <v/>
      </c>
      <c r="H154" s="107" t="str">
        <f>IFERROR(IF(VLOOKUP($A154,'Annex 2 EHV charges'!$D:$P,13,FALSE)=0,"",VLOOKUP($A154,'Annex 2 EHV charges'!$D:$P,13,FALSE)),"")</f>
        <v/>
      </c>
    </row>
    <row r="155" spans="1:8" x14ac:dyDescent="0.2">
      <c r="A155" s="104" t="str">
        <f t="array" ref="A155">IFERROR(INDEX('Annex 2 EHV charges'!$D$11:$D$136, MATCH(0, IF(ISBLANK('Annex 2 EHV charges'!$D$11:$D$136),1, COUNTIF(A$4:$A154, 'Annex 2 EHV charges'!$D$11:$D$136)), 0)),"")</f>
        <v/>
      </c>
      <c r="B155" s="103" t="str">
        <f>IF($A155="","",VLOOKUP($A155,'Annex 2 EHV charges'!$D:$O,2,0))</f>
        <v/>
      </c>
      <c r="C155" s="104" t="str">
        <f>IF($A155="","",VLOOKUP($A155,'Annex 2 EHV charges'!$D:$O,3,0))</f>
        <v/>
      </c>
      <c r="D155" s="103" t="str">
        <f>IF($A155="","",VLOOKUP($A155,'Annex 2 EHV charges'!$D:$O,4,0))</f>
        <v/>
      </c>
      <c r="E155" s="105" t="str">
        <f>IFERROR(IF(VLOOKUP($A155,'Annex 2 EHV charges'!$D:$P,10,FALSE)=0,"",VLOOKUP($A155,'Annex 2 EHV charges'!$D:$P,10,FALSE)),"")</f>
        <v/>
      </c>
      <c r="F155" s="106" t="str">
        <f>IFERROR(IF(VLOOKUP($A155,'Annex 2 EHV charges'!$D:$P,11,FALSE)=0,"",VLOOKUP($A155,'Annex 2 EHV charges'!$D:$P,11,FALSE)),"")</f>
        <v/>
      </c>
      <c r="G155" s="107" t="str">
        <f>IFERROR(IF(VLOOKUP($A155,'Annex 2 EHV charges'!$D:$P,12,FALSE)=0,"",VLOOKUP($A155,'Annex 2 EHV charges'!$D:$P,12,FALSE)),"")</f>
        <v/>
      </c>
      <c r="H155" s="107" t="str">
        <f>IFERROR(IF(VLOOKUP($A155,'Annex 2 EHV charges'!$D:$P,13,FALSE)=0,"",VLOOKUP($A155,'Annex 2 EHV charges'!$D:$P,13,FALSE)),"")</f>
        <v/>
      </c>
    </row>
    <row r="156" spans="1:8" x14ac:dyDescent="0.2">
      <c r="A156" s="104" t="str">
        <f t="array" ref="A156">IFERROR(INDEX('Annex 2 EHV charges'!$D$11:$D$136, MATCH(0, IF(ISBLANK('Annex 2 EHV charges'!$D$11:$D$136),1, COUNTIF(A$4:$A155, 'Annex 2 EHV charges'!$D$11:$D$136)), 0)),"")</f>
        <v/>
      </c>
      <c r="B156" s="103" t="str">
        <f>IF($A156="","",VLOOKUP($A156,'Annex 2 EHV charges'!$D:$O,2,0))</f>
        <v/>
      </c>
      <c r="C156" s="104" t="str">
        <f>IF($A156="","",VLOOKUP($A156,'Annex 2 EHV charges'!$D:$O,3,0))</f>
        <v/>
      </c>
      <c r="D156" s="103" t="str">
        <f>IF($A156="","",VLOOKUP($A156,'Annex 2 EHV charges'!$D:$O,4,0))</f>
        <v/>
      </c>
      <c r="E156" s="105" t="str">
        <f>IFERROR(IF(VLOOKUP($A156,'Annex 2 EHV charges'!$D:$P,10,FALSE)=0,"",VLOOKUP($A156,'Annex 2 EHV charges'!$D:$P,10,FALSE)),"")</f>
        <v/>
      </c>
      <c r="F156" s="106" t="str">
        <f>IFERROR(IF(VLOOKUP($A156,'Annex 2 EHV charges'!$D:$P,11,FALSE)=0,"",VLOOKUP($A156,'Annex 2 EHV charges'!$D:$P,11,FALSE)),"")</f>
        <v/>
      </c>
      <c r="G156" s="107" t="str">
        <f>IFERROR(IF(VLOOKUP($A156,'Annex 2 EHV charges'!$D:$P,12,FALSE)=0,"",VLOOKUP($A156,'Annex 2 EHV charges'!$D:$P,12,FALSE)),"")</f>
        <v/>
      </c>
      <c r="H156" s="107" t="str">
        <f>IFERROR(IF(VLOOKUP($A156,'Annex 2 EHV charges'!$D:$P,13,FALSE)=0,"",VLOOKUP($A156,'Annex 2 EHV charges'!$D:$P,13,FALSE)),"")</f>
        <v/>
      </c>
    </row>
    <row r="157" spans="1:8" x14ac:dyDescent="0.2">
      <c r="A157" s="104" t="str">
        <f t="array" ref="A157">IFERROR(INDEX('Annex 2 EHV charges'!$D$11:$D$136, MATCH(0, IF(ISBLANK('Annex 2 EHV charges'!$D$11:$D$136),1, COUNTIF(A$4:$A156, 'Annex 2 EHV charges'!$D$11:$D$136)), 0)),"")</f>
        <v/>
      </c>
      <c r="B157" s="103" t="str">
        <f>IF($A157="","",VLOOKUP($A157,'Annex 2 EHV charges'!$D:$O,2,0))</f>
        <v/>
      </c>
      <c r="C157" s="104" t="str">
        <f>IF($A157="","",VLOOKUP($A157,'Annex 2 EHV charges'!$D:$O,3,0))</f>
        <v/>
      </c>
      <c r="D157" s="103" t="str">
        <f>IF($A157="","",VLOOKUP($A157,'Annex 2 EHV charges'!$D:$O,4,0))</f>
        <v/>
      </c>
      <c r="E157" s="105" t="str">
        <f>IFERROR(IF(VLOOKUP($A157,'Annex 2 EHV charges'!$D:$P,10,FALSE)=0,"",VLOOKUP($A157,'Annex 2 EHV charges'!$D:$P,10,FALSE)),"")</f>
        <v/>
      </c>
      <c r="F157" s="106" t="str">
        <f>IFERROR(IF(VLOOKUP($A157,'Annex 2 EHV charges'!$D:$P,11,FALSE)=0,"",VLOOKUP($A157,'Annex 2 EHV charges'!$D:$P,11,FALSE)),"")</f>
        <v/>
      </c>
      <c r="G157" s="107" t="str">
        <f>IFERROR(IF(VLOOKUP($A157,'Annex 2 EHV charges'!$D:$P,12,FALSE)=0,"",VLOOKUP($A157,'Annex 2 EHV charges'!$D:$P,12,FALSE)),"")</f>
        <v/>
      </c>
      <c r="H157" s="107" t="str">
        <f>IFERROR(IF(VLOOKUP($A157,'Annex 2 EHV charges'!$D:$P,13,FALSE)=0,"",VLOOKUP($A157,'Annex 2 EHV charges'!$D:$P,13,FALSE)),"")</f>
        <v/>
      </c>
    </row>
    <row r="158" spans="1:8" x14ac:dyDescent="0.2">
      <c r="A158" s="104" t="str">
        <f t="array" ref="A158">IFERROR(INDEX('Annex 2 EHV charges'!$D$11:$D$136, MATCH(0, IF(ISBLANK('Annex 2 EHV charges'!$D$11:$D$136),1, COUNTIF(A$4:$A157, 'Annex 2 EHV charges'!$D$11:$D$136)), 0)),"")</f>
        <v/>
      </c>
      <c r="B158" s="103" t="str">
        <f>IF($A158="","",VLOOKUP($A158,'Annex 2 EHV charges'!$D:$O,2,0))</f>
        <v/>
      </c>
      <c r="C158" s="104" t="str">
        <f>IF($A158="","",VLOOKUP($A158,'Annex 2 EHV charges'!$D:$O,3,0))</f>
        <v/>
      </c>
      <c r="D158" s="103" t="str">
        <f>IF($A158="","",VLOOKUP($A158,'Annex 2 EHV charges'!$D:$O,4,0))</f>
        <v/>
      </c>
      <c r="E158" s="105" t="str">
        <f>IFERROR(IF(VLOOKUP($A158,'Annex 2 EHV charges'!$D:$P,10,FALSE)=0,"",VLOOKUP($A158,'Annex 2 EHV charges'!$D:$P,10,FALSE)),"")</f>
        <v/>
      </c>
      <c r="F158" s="106" t="str">
        <f>IFERROR(IF(VLOOKUP($A158,'Annex 2 EHV charges'!$D:$P,11,FALSE)=0,"",VLOOKUP($A158,'Annex 2 EHV charges'!$D:$P,11,FALSE)),"")</f>
        <v/>
      </c>
      <c r="G158" s="107" t="str">
        <f>IFERROR(IF(VLOOKUP($A158,'Annex 2 EHV charges'!$D:$P,12,FALSE)=0,"",VLOOKUP($A158,'Annex 2 EHV charges'!$D:$P,12,FALSE)),"")</f>
        <v/>
      </c>
      <c r="H158" s="107" t="str">
        <f>IFERROR(IF(VLOOKUP($A158,'Annex 2 EHV charges'!$D:$P,13,FALSE)=0,"",VLOOKUP($A158,'Annex 2 EHV charges'!$D:$P,13,FALSE)),"")</f>
        <v/>
      </c>
    </row>
    <row r="159" spans="1:8" x14ac:dyDescent="0.2">
      <c r="A159" s="104" t="str">
        <f t="array" ref="A159">IFERROR(INDEX('Annex 2 EHV charges'!$D$11:$D$136, MATCH(0, IF(ISBLANK('Annex 2 EHV charges'!$D$11:$D$136),1, COUNTIF(A$4:$A158, 'Annex 2 EHV charges'!$D$11:$D$136)), 0)),"")</f>
        <v/>
      </c>
      <c r="B159" s="103" t="str">
        <f>IF($A159="","",VLOOKUP($A159,'Annex 2 EHV charges'!$D:$O,2,0))</f>
        <v/>
      </c>
      <c r="C159" s="104" t="str">
        <f>IF($A159="","",VLOOKUP($A159,'Annex 2 EHV charges'!$D:$O,3,0))</f>
        <v/>
      </c>
      <c r="D159" s="103" t="str">
        <f>IF($A159="","",VLOOKUP($A159,'Annex 2 EHV charges'!$D:$O,4,0))</f>
        <v/>
      </c>
      <c r="E159" s="105" t="str">
        <f>IFERROR(IF(VLOOKUP($A159,'Annex 2 EHV charges'!$D:$P,10,FALSE)=0,"",VLOOKUP($A159,'Annex 2 EHV charges'!$D:$P,10,FALSE)),"")</f>
        <v/>
      </c>
      <c r="F159" s="106" t="str">
        <f>IFERROR(IF(VLOOKUP($A159,'Annex 2 EHV charges'!$D:$P,11,FALSE)=0,"",VLOOKUP($A159,'Annex 2 EHV charges'!$D:$P,11,FALSE)),"")</f>
        <v/>
      </c>
      <c r="G159" s="107" t="str">
        <f>IFERROR(IF(VLOOKUP($A159,'Annex 2 EHV charges'!$D:$P,12,FALSE)=0,"",VLOOKUP($A159,'Annex 2 EHV charges'!$D:$P,12,FALSE)),"")</f>
        <v/>
      </c>
      <c r="H159" s="107" t="str">
        <f>IFERROR(IF(VLOOKUP($A159,'Annex 2 EHV charges'!$D:$P,13,FALSE)=0,"",VLOOKUP($A159,'Annex 2 EHV charges'!$D:$P,13,FALSE)),"")</f>
        <v/>
      </c>
    </row>
    <row r="160" spans="1:8" x14ac:dyDescent="0.2">
      <c r="A160" s="104" t="str">
        <f t="array" ref="A160">IFERROR(INDEX('Annex 2 EHV charges'!$D$11:$D$136, MATCH(0, IF(ISBLANK('Annex 2 EHV charges'!$D$11:$D$136),1, COUNTIF(A$4:$A159, 'Annex 2 EHV charges'!$D$11:$D$136)), 0)),"")</f>
        <v/>
      </c>
      <c r="B160" s="103" t="str">
        <f>IF($A160="","",VLOOKUP($A160,'Annex 2 EHV charges'!$D:$O,2,0))</f>
        <v/>
      </c>
      <c r="C160" s="104" t="str">
        <f>IF($A160="","",VLOOKUP($A160,'Annex 2 EHV charges'!$D:$O,3,0))</f>
        <v/>
      </c>
      <c r="D160" s="103" t="str">
        <f>IF($A160="","",VLOOKUP($A160,'Annex 2 EHV charges'!$D:$O,4,0))</f>
        <v/>
      </c>
      <c r="E160" s="105" t="str">
        <f>IFERROR(IF(VLOOKUP($A160,'Annex 2 EHV charges'!$D:$P,10,FALSE)=0,"",VLOOKUP($A160,'Annex 2 EHV charges'!$D:$P,10,FALSE)),"")</f>
        <v/>
      </c>
      <c r="F160" s="106" t="str">
        <f>IFERROR(IF(VLOOKUP($A160,'Annex 2 EHV charges'!$D:$P,11,FALSE)=0,"",VLOOKUP($A160,'Annex 2 EHV charges'!$D:$P,11,FALSE)),"")</f>
        <v/>
      </c>
      <c r="G160" s="107" t="str">
        <f>IFERROR(IF(VLOOKUP($A160,'Annex 2 EHV charges'!$D:$P,12,FALSE)=0,"",VLOOKUP($A160,'Annex 2 EHV charges'!$D:$P,12,FALSE)),"")</f>
        <v/>
      </c>
      <c r="H160" s="107" t="str">
        <f>IFERROR(IF(VLOOKUP($A160,'Annex 2 EHV charges'!$D:$P,13,FALSE)=0,"",VLOOKUP($A160,'Annex 2 EHV charges'!$D:$P,13,FALSE)),"")</f>
        <v/>
      </c>
    </row>
    <row r="161" spans="1:8" x14ac:dyDescent="0.2">
      <c r="A161" s="104" t="str">
        <f t="array" ref="A161">IFERROR(INDEX('Annex 2 EHV charges'!$D$11:$D$136, MATCH(0, IF(ISBLANK('Annex 2 EHV charges'!$D$11:$D$136),1, COUNTIF(A$4:$A160, 'Annex 2 EHV charges'!$D$11:$D$136)), 0)),"")</f>
        <v/>
      </c>
      <c r="B161" s="103" t="str">
        <f>IF($A161="","",VLOOKUP($A161,'Annex 2 EHV charges'!$D:$O,2,0))</f>
        <v/>
      </c>
      <c r="C161" s="104" t="str">
        <f>IF($A161="","",VLOOKUP($A161,'Annex 2 EHV charges'!$D:$O,3,0))</f>
        <v/>
      </c>
      <c r="D161" s="103" t="str">
        <f>IF($A161="","",VLOOKUP($A161,'Annex 2 EHV charges'!$D:$O,4,0))</f>
        <v/>
      </c>
      <c r="E161" s="105" t="str">
        <f>IFERROR(IF(VLOOKUP($A161,'Annex 2 EHV charges'!$D:$P,10,FALSE)=0,"",VLOOKUP($A161,'Annex 2 EHV charges'!$D:$P,10,FALSE)),"")</f>
        <v/>
      </c>
      <c r="F161" s="106" t="str">
        <f>IFERROR(IF(VLOOKUP($A161,'Annex 2 EHV charges'!$D:$P,11,FALSE)=0,"",VLOOKUP($A161,'Annex 2 EHV charges'!$D:$P,11,FALSE)),"")</f>
        <v/>
      </c>
      <c r="G161" s="107" t="str">
        <f>IFERROR(IF(VLOOKUP($A161,'Annex 2 EHV charges'!$D:$P,12,FALSE)=0,"",VLOOKUP($A161,'Annex 2 EHV charges'!$D:$P,12,FALSE)),"")</f>
        <v/>
      </c>
      <c r="H161" s="107" t="str">
        <f>IFERROR(IF(VLOOKUP($A161,'Annex 2 EHV charges'!$D:$P,13,FALSE)=0,"",VLOOKUP($A161,'Annex 2 EHV charges'!$D:$P,13,FALSE)),"")</f>
        <v/>
      </c>
    </row>
    <row r="162" spans="1:8" x14ac:dyDescent="0.2">
      <c r="A162" s="104" t="str">
        <f t="array" ref="A162">IFERROR(INDEX('Annex 2 EHV charges'!$D$11:$D$136, MATCH(0, IF(ISBLANK('Annex 2 EHV charges'!$D$11:$D$136),1, COUNTIF(A$4:$A161, 'Annex 2 EHV charges'!$D$11:$D$136)), 0)),"")</f>
        <v/>
      </c>
      <c r="B162" s="103" t="str">
        <f>IF($A162="","",VLOOKUP($A162,'Annex 2 EHV charges'!$D:$O,2,0))</f>
        <v/>
      </c>
      <c r="C162" s="104" t="str">
        <f>IF($A162="","",VLOOKUP($A162,'Annex 2 EHV charges'!$D:$O,3,0))</f>
        <v/>
      </c>
      <c r="D162" s="103" t="str">
        <f>IF($A162="","",VLOOKUP($A162,'Annex 2 EHV charges'!$D:$O,4,0))</f>
        <v/>
      </c>
      <c r="E162" s="105" t="str">
        <f>IFERROR(IF(VLOOKUP($A162,'Annex 2 EHV charges'!$D:$P,10,FALSE)=0,"",VLOOKUP($A162,'Annex 2 EHV charges'!$D:$P,10,FALSE)),"")</f>
        <v/>
      </c>
      <c r="F162" s="106" t="str">
        <f>IFERROR(IF(VLOOKUP($A162,'Annex 2 EHV charges'!$D:$P,11,FALSE)=0,"",VLOOKUP($A162,'Annex 2 EHV charges'!$D:$P,11,FALSE)),"")</f>
        <v/>
      </c>
      <c r="G162" s="107" t="str">
        <f>IFERROR(IF(VLOOKUP($A162,'Annex 2 EHV charges'!$D:$P,12,FALSE)=0,"",VLOOKUP($A162,'Annex 2 EHV charges'!$D:$P,12,FALSE)),"")</f>
        <v/>
      </c>
      <c r="H162" s="107" t="str">
        <f>IFERROR(IF(VLOOKUP($A162,'Annex 2 EHV charges'!$D:$P,13,FALSE)=0,"",VLOOKUP($A162,'Annex 2 EHV charges'!$D:$P,13,FALSE)),"")</f>
        <v/>
      </c>
    </row>
    <row r="163" spans="1:8" x14ac:dyDescent="0.2">
      <c r="A163" s="104" t="str">
        <f t="array" ref="A163">IFERROR(INDEX('Annex 2 EHV charges'!$D$11:$D$136, MATCH(0, IF(ISBLANK('Annex 2 EHV charges'!$D$11:$D$136),1, COUNTIF(A$4:$A162, 'Annex 2 EHV charges'!$D$11:$D$136)), 0)),"")</f>
        <v/>
      </c>
      <c r="B163" s="103" t="str">
        <f>IF($A163="","",VLOOKUP($A163,'Annex 2 EHV charges'!$D:$O,2,0))</f>
        <v/>
      </c>
      <c r="C163" s="104" t="str">
        <f>IF($A163="","",VLOOKUP($A163,'Annex 2 EHV charges'!$D:$O,3,0))</f>
        <v/>
      </c>
      <c r="D163" s="103" t="str">
        <f>IF($A163="","",VLOOKUP($A163,'Annex 2 EHV charges'!$D:$O,4,0))</f>
        <v/>
      </c>
      <c r="E163" s="105" t="str">
        <f>IFERROR(IF(VLOOKUP($A163,'Annex 2 EHV charges'!$D:$P,10,FALSE)=0,"",VLOOKUP($A163,'Annex 2 EHV charges'!$D:$P,10,FALSE)),"")</f>
        <v/>
      </c>
      <c r="F163" s="106" t="str">
        <f>IFERROR(IF(VLOOKUP($A163,'Annex 2 EHV charges'!$D:$P,11,FALSE)=0,"",VLOOKUP($A163,'Annex 2 EHV charges'!$D:$P,11,FALSE)),"")</f>
        <v/>
      </c>
      <c r="G163" s="107" t="str">
        <f>IFERROR(IF(VLOOKUP($A163,'Annex 2 EHV charges'!$D:$P,12,FALSE)=0,"",VLOOKUP($A163,'Annex 2 EHV charges'!$D:$P,12,FALSE)),"")</f>
        <v/>
      </c>
      <c r="H163" s="107" t="str">
        <f>IFERROR(IF(VLOOKUP($A163,'Annex 2 EHV charges'!$D:$P,13,FALSE)=0,"",VLOOKUP($A163,'Annex 2 EHV charges'!$D:$P,13,FALSE)),"")</f>
        <v/>
      </c>
    </row>
    <row r="164" spans="1:8" x14ac:dyDescent="0.2">
      <c r="A164" s="104" t="str">
        <f t="array" ref="A164">IFERROR(INDEX('Annex 2 EHV charges'!$D$11:$D$136, MATCH(0, IF(ISBLANK('Annex 2 EHV charges'!$D$11:$D$136),1, COUNTIF(A$4:$A163, 'Annex 2 EHV charges'!$D$11:$D$136)), 0)),"")</f>
        <v/>
      </c>
      <c r="B164" s="103" t="str">
        <f>IF($A164="","",VLOOKUP($A164,'Annex 2 EHV charges'!$D:$O,2,0))</f>
        <v/>
      </c>
      <c r="C164" s="104" t="str">
        <f>IF($A164="","",VLOOKUP($A164,'Annex 2 EHV charges'!$D:$O,3,0))</f>
        <v/>
      </c>
      <c r="D164" s="103" t="str">
        <f>IF($A164="","",VLOOKUP($A164,'Annex 2 EHV charges'!$D:$O,4,0))</f>
        <v/>
      </c>
      <c r="E164" s="105" t="str">
        <f>IFERROR(IF(VLOOKUP($A164,'Annex 2 EHV charges'!$D:$P,10,FALSE)=0,"",VLOOKUP($A164,'Annex 2 EHV charges'!$D:$P,10,FALSE)),"")</f>
        <v/>
      </c>
      <c r="F164" s="106" t="str">
        <f>IFERROR(IF(VLOOKUP($A164,'Annex 2 EHV charges'!$D:$P,11,FALSE)=0,"",VLOOKUP($A164,'Annex 2 EHV charges'!$D:$P,11,FALSE)),"")</f>
        <v/>
      </c>
      <c r="G164" s="107" t="str">
        <f>IFERROR(IF(VLOOKUP($A164,'Annex 2 EHV charges'!$D:$P,12,FALSE)=0,"",VLOOKUP($A164,'Annex 2 EHV charges'!$D:$P,12,FALSE)),"")</f>
        <v/>
      </c>
      <c r="H164" s="107" t="str">
        <f>IFERROR(IF(VLOOKUP($A164,'Annex 2 EHV charges'!$D:$P,13,FALSE)=0,"",VLOOKUP($A164,'Annex 2 EHV charges'!$D:$P,13,FALSE)),"")</f>
        <v/>
      </c>
    </row>
    <row r="165" spans="1:8" x14ac:dyDescent="0.2">
      <c r="A165" s="104" t="str">
        <f t="array" ref="A165">IFERROR(INDEX('Annex 2 EHV charges'!$D$11:$D$136, MATCH(0, IF(ISBLANK('Annex 2 EHV charges'!$D$11:$D$136),1, COUNTIF(A$4:$A164, 'Annex 2 EHV charges'!$D$11:$D$136)), 0)),"")</f>
        <v/>
      </c>
      <c r="B165" s="103" t="str">
        <f>IF($A165="","",VLOOKUP($A165,'Annex 2 EHV charges'!$D:$O,2,0))</f>
        <v/>
      </c>
      <c r="C165" s="104" t="str">
        <f>IF($A165="","",VLOOKUP($A165,'Annex 2 EHV charges'!$D:$O,3,0))</f>
        <v/>
      </c>
      <c r="D165" s="103" t="str">
        <f>IF($A165="","",VLOOKUP($A165,'Annex 2 EHV charges'!$D:$O,4,0))</f>
        <v/>
      </c>
      <c r="E165" s="105" t="str">
        <f>IFERROR(IF(VLOOKUP($A165,'Annex 2 EHV charges'!$D:$P,10,FALSE)=0,"",VLOOKUP($A165,'Annex 2 EHV charges'!$D:$P,10,FALSE)),"")</f>
        <v/>
      </c>
      <c r="F165" s="106" t="str">
        <f>IFERROR(IF(VLOOKUP($A165,'Annex 2 EHV charges'!$D:$P,11,FALSE)=0,"",VLOOKUP($A165,'Annex 2 EHV charges'!$D:$P,11,FALSE)),"")</f>
        <v/>
      </c>
      <c r="G165" s="107" t="str">
        <f>IFERROR(IF(VLOOKUP($A165,'Annex 2 EHV charges'!$D:$P,12,FALSE)=0,"",VLOOKUP($A165,'Annex 2 EHV charges'!$D:$P,12,FALSE)),"")</f>
        <v/>
      </c>
      <c r="H165" s="107" t="str">
        <f>IFERROR(IF(VLOOKUP($A165,'Annex 2 EHV charges'!$D:$P,13,FALSE)=0,"",VLOOKUP($A165,'Annex 2 EHV charges'!$D:$P,13,FALSE)),"")</f>
        <v/>
      </c>
    </row>
    <row r="166" spans="1:8" x14ac:dyDescent="0.2">
      <c r="A166" s="104" t="str">
        <f t="array" ref="A166">IFERROR(INDEX('Annex 2 EHV charges'!$D$11:$D$136, MATCH(0, IF(ISBLANK('Annex 2 EHV charges'!$D$11:$D$136),1, COUNTIF(A$4:$A165, 'Annex 2 EHV charges'!$D$11:$D$136)), 0)),"")</f>
        <v/>
      </c>
      <c r="B166" s="103" t="str">
        <f>IF($A166="","",VLOOKUP($A166,'Annex 2 EHV charges'!$D:$O,2,0))</f>
        <v/>
      </c>
      <c r="C166" s="104" t="str">
        <f>IF($A166="","",VLOOKUP($A166,'Annex 2 EHV charges'!$D:$O,3,0))</f>
        <v/>
      </c>
      <c r="D166" s="103" t="str">
        <f>IF($A166="","",VLOOKUP($A166,'Annex 2 EHV charges'!$D:$O,4,0))</f>
        <v/>
      </c>
      <c r="E166" s="105" t="str">
        <f>IFERROR(IF(VLOOKUP($A166,'Annex 2 EHV charges'!$D:$P,10,FALSE)=0,"",VLOOKUP($A166,'Annex 2 EHV charges'!$D:$P,10,FALSE)),"")</f>
        <v/>
      </c>
      <c r="F166" s="106" t="str">
        <f>IFERROR(IF(VLOOKUP($A166,'Annex 2 EHV charges'!$D:$P,11,FALSE)=0,"",VLOOKUP($A166,'Annex 2 EHV charges'!$D:$P,11,FALSE)),"")</f>
        <v/>
      </c>
      <c r="G166" s="107" t="str">
        <f>IFERROR(IF(VLOOKUP($A166,'Annex 2 EHV charges'!$D:$P,12,FALSE)=0,"",VLOOKUP($A166,'Annex 2 EHV charges'!$D:$P,12,FALSE)),"")</f>
        <v/>
      </c>
      <c r="H166" s="107" t="str">
        <f>IFERROR(IF(VLOOKUP($A166,'Annex 2 EHV charges'!$D:$P,13,FALSE)=0,"",VLOOKUP($A166,'Annex 2 EHV charges'!$D:$P,13,FALSE)),"")</f>
        <v/>
      </c>
    </row>
    <row r="167" spans="1:8" x14ac:dyDescent="0.2">
      <c r="A167" s="104" t="str">
        <f t="array" ref="A167">IFERROR(INDEX('Annex 2 EHV charges'!$D$11:$D$136, MATCH(0, IF(ISBLANK('Annex 2 EHV charges'!$D$11:$D$136),1, COUNTIF(A$4:$A166, 'Annex 2 EHV charges'!$D$11:$D$136)), 0)),"")</f>
        <v/>
      </c>
      <c r="B167" s="103" t="str">
        <f>IF($A167="","",VLOOKUP($A167,'Annex 2 EHV charges'!$D:$O,2,0))</f>
        <v/>
      </c>
      <c r="C167" s="104" t="str">
        <f>IF($A167="","",VLOOKUP($A167,'Annex 2 EHV charges'!$D:$O,3,0))</f>
        <v/>
      </c>
      <c r="D167" s="103" t="str">
        <f>IF($A167="","",VLOOKUP($A167,'Annex 2 EHV charges'!$D:$O,4,0))</f>
        <v/>
      </c>
      <c r="E167" s="105" t="str">
        <f>IFERROR(IF(VLOOKUP($A167,'Annex 2 EHV charges'!$D:$P,10,FALSE)=0,"",VLOOKUP($A167,'Annex 2 EHV charges'!$D:$P,10,FALSE)),"")</f>
        <v/>
      </c>
      <c r="F167" s="106" t="str">
        <f>IFERROR(IF(VLOOKUP($A167,'Annex 2 EHV charges'!$D:$P,11,FALSE)=0,"",VLOOKUP($A167,'Annex 2 EHV charges'!$D:$P,11,FALSE)),"")</f>
        <v/>
      </c>
      <c r="G167" s="107" t="str">
        <f>IFERROR(IF(VLOOKUP($A167,'Annex 2 EHV charges'!$D:$P,12,FALSE)=0,"",VLOOKUP($A167,'Annex 2 EHV charges'!$D:$P,12,FALSE)),"")</f>
        <v/>
      </c>
      <c r="H167" s="107" t="str">
        <f>IFERROR(IF(VLOOKUP($A167,'Annex 2 EHV charges'!$D:$P,13,FALSE)=0,"",VLOOKUP($A167,'Annex 2 EHV charges'!$D:$P,13,FALSE)),"")</f>
        <v/>
      </c>
    </row>
    <row r="168" spans="1:8" x14ac:dyDescent="0.2">
      <c r="A168" s="104" t="str">
        <f t="array" ref="A168">IFERROR(INDEX('Annex 2 EHV charges'!$D$11:$D$136, MATCH(0, IF(ISBLANK('Annex 2 EHV charges'!$D$11:$D$136),1, COUNTIF(A$4:$A167, 'Annex 2 EHV charges'!$D$11:$D$136)), 0)),"")</f>
        <v/>
      </c>
      <c r="B168" s="103" t="str">
        <f>IF($A168="","",VLOOKUP($A168,'Annex 2 EHV charges'!$D:$O,2,0))</f>
        <v/>
      </c>
      <c r="C168" s="104" t="str">
        <f>IF($A168="","",VLOOKUP($A168,'Annex 2 EHV charges'!$D:$O,3,0))</f>
        <v/>
      </c>
      <c r="D168" s="103" t="str">
        <f>IF($A168="","",VLOOKUP($A168,'Annex 2 EHV charges'!$D:$O,4,0))</f>
        <v/>
      </c>
      <c r="E168" s="105" t="str">
        <f>IFERROR(IF(VLOOKUP($A168,'Annex 2 EHV charges'!$D:$P,10,FALSE)=0,"",VLOOKUP($A168,'Annex 2 EHV charges'!$D:$P,10,FALSE)),"")</f>
        <v/>
      </c>
      <c r="F168" s="106" t="str">
        <f>IFERROR(IF(VLOOKUP($A168,'Annex 2 EHV charges'!$D:$P,11,FALSE)=0,"",VLOOKUP($A168,'Annex 2 EHV charges'!$D:$P,11,FALSE)),"")</f>
        <v/>
      </c>
      <c r="G168" s="107" t="str">
        <f>IFERROR(IF(VLOOKUP($A168,'Annex 2 EHV charges'!$D:$P,12,FALSE)=0,"",VLOOKUP($A168,'Annex 2 EHV charges'!$D:$P,12,FALSE)),"")</f>
        <v/>
      </c>
      <c r="H168" s="107" t="str">
        <f>IFERROR(IF(VLOOKUP($A168,'Annex 2 EHV charges'!$D:$P,13,FALSE)=0,"",VLOOKUP($A168,'Annex 2 EHV charges'!$D:$P,13,FALSE)),"")</f>
        <v/>
      </c>
    </row>
    <row r="169" spans="1:8" x14ac:dyDescent="0.2">
      <c r="A169" s="104" t="str">
        <f t="array" ref="A169">IFERROR(INDEX('Annex 2 EHV charges'!$D$11:$D$136, MATCH(0, IF(ISBLANK('Annex 2 EHV charges'!$D$11:$D$136),1, COUNTIF(A$4:$A168, 'Annex 2 EHV charges'!$D$11:$D$136)), 0)),"")</f>
        <v/>
      </c>
      <c r="B169" s="103" t="str">
        <f>IF($A169="","",VLOOKUP($A169,'Annex 2 EHV charges'!$D:$O,2,0))</f>
        <v/>
      </c>
      <c r="C169" s="104" t="str">
        <f>IF($A169="","",VLOOKUP($A169,'Annex 2 EHV charges'!$D:$O,3,0))</f>
        <v/>
      </c>
      <c r="D169" s="103" t="str">
        <f>IF($A169="","",VLOOKUP($A169,'Annex 2 EHV charges'!$D:$O,4,0))</f>
        <v/>
      </c>
      <c r="E169" s="105" t="str">
        <f>IFERROR(IF(VLOOKUP($A169,'Annex 2 EHV charges'!$D:$P,10,FALSE)=0,"",VLOOKUP($A169,'Annex 2 EHV charges'!$D:$P,10,FALSE)),"")</f>
        <v/>
      </c>
      <c r="F169" s="106" t="str">
        <f>IFERROR(IF(VLOOKUP($A169,'Annex 2 EHV charges'!$D:$P,11,FALSE)=0,"",VLOOKUP($A169,'Annex 2 EHV charges'!$D:$P,11,FALSE)),"")</f>
        <v/>
      </c>
      <c r="G169" s="107" t="str">
        <f>IFERROR(IF(VLOOKUP($A169,'Annex 2 EHV charges'!$D:$P,12,FALSE)=0,"",VLOOKUP($A169,'Annex 2 EHV charges'!$D:$P,12,FALSE)),"")</f>
        <v/>
      </c>
      <c r="H169" s="107" t="str">
        <f>IFERROR(IF(VLOOKUP($A169,'Annex 2 EHV charges'!$D:$P,13,FALSE)=0,"",VLOOKUP($A169,'Annex 2 EHV charges'!$D:$P,13,FALSE)),"")</f>
        <v/>
      </c>
    </row>
    <row r="170" spans="1:8" x14ac:dyDescent="0.2">
      <c r="A170" s="104" t="str">
        <f t="array" ref="A170">IFERROR(INDEX('Annex 2 EHV charges'!$D$11:$D$136, MATCH(0, IF(ISBLANK('Annex 2 EHV charges'!$D$11:$D$136),1, COUNTIF(A$4:$A169, 'Annex 2 EHV charges'!$D$11:$D$136)), 0)),"")</f>
        <v/>
      </c>
      <c r="B170" s="103" t="str">
        <f>IF($A170="","",VLOOKUP($A170,'Annex 2 EHV charges'!$D:$O,2,0))</f>
        <v/>
      </c>
      <c r="C170" s="104" t="str">
        <f>IF($A170="","",VLOOKUP($A170,'Annex 2 EHV charges'!$D:$O,3,0))</f>
        <v/>
      </c>
      <c r="D170" s="103" t="str">
        <f>IF($A170="","",VLOOKUP($A170,'Annex 2 EHV charges'!$D:$O,4,0))</f>
        <v/>
      </c>
      <c r="E170" s="105" t="str">
        <f>IFERROR(IF(VLOOKUP($A170,'Annex 2 EHV charges'!$D:$P,10,FALSE)=0,"",VLOOKUP($A170,'Annex 2 EHV charges'!$D:$P,10,FALSE)),"")</f>
        <v/>
      </c>
      <c r="F170" s="106" t="str">
        <f>IFERROR(IF(VLOOKUP($A170,'Annex 2 EHV charges'!$D:$P,11,FALSE)=0,"",VLOOKUP($A170,'Annex 2 EHV charges'!$D:$P,11,FALSE)),"")</f>
        <v/>
      </c>
      <c r="G170" s="107" t="str">
        <f>IFERROR(IF(VLOOKUP($A170,'Annex 2 EHV charges'!$D:$P,12,FALSE)=0,"",VLOOKUP($A170,'Annex 2 EHV charges'!$D:$P,12,FALSE)),"")</f>
        <v/>
      </c>
      <c r="H170" s="107" t="str">
        <f>IFERROR(IF(VLOOKUP($A170,'Annex 2 EHV charges'!$D:$P,13,FALSE)=0,"",VLOOKUP($A170,'Annex 2 EHV charges'!$D:$P,13,FALSE)),"")</f>
        <v/>
      </c>
    </row>
    <row r="171" spans="1:8" x14ac:dyDescent="0.2">
      <c r="A171" s="104" t="str">
        <f t="array" ref="A171">IFERROR(INDEX('Annex 2 EHV charges'!$D$11:$D$136, MATCH(0, IF(ISBLANK('Annex 2 EHV charges'!$D$11:$D$136),1, COUNTIF(A$4:$A170, 'Annex 2 EHV charges'!$D$11:$D$136)), 0)),"")</f>
        <v/>
      </c>
      <c r="B171" s="103" t="str">
        <f>IF($A171="","",VLOOKUP($A171,'Annex 2 EHV charges'!$D:$O,2,0))</f>
        <v/>
      </c>
      <c r="C171" s="104" t="str">
        <f>IF($A171="","",VLOOKUP($A171,'Annex 2 EHV charges'!$D:$O,3,0))</f>
        <v/>
      </c>
      <c r="D171" s="103" t="str">
        <f>IF($A171="","",VLOOKUP($A171,'Annex 2 EHV charges'!$D:$O,4,0))</f>
        <v/>
      </c>
      <c r="E171" s="105" t="str">
        <f>IFERROR(IF(VLOOKUP($A171,'Annex 2 EHV charges'!$D:$P,10,FALSE)=0,"",VLOOKUP($A171,'Annex 2 EHV charges'!$D:$P,10,FALSE)),"")</f>
        <v/>
      </c>
      <c r="F171" s="106" t="str">
        <f>IFERROR(IF(VLOOKUP($A171,'Annex 2 EHV charges'!$D:$P,11,FALSE)=0,"",VLOOKUP($A171,'Annex 2 EHV charges'!$D:$P,11,FALSE)),"")</f>
        <v/>
      </c>
      <c r="G171" s="107" t="str">
        <f>IFERROR(IF(VLOOKUP($A171,'Annex 2 EHV charges'!$D:$P,12,FALSE)=0,"",VLOOKUP($A171,'Annex 2 EHV charges'!$D:$P,12,FALSE)),"")</f>
        <v/>
      </c>
      <c r="H171" s="107" t="str">
        <f>IFERROR(IF(VLOOKUP($A171,'Annex 2 EHV charges'!$D:$P,13,FALSE)=0,"",VLOOKUP($A171,'Annex 2 EHV charges'!$D:$P,13,FALSE)),"")</f>
        <v/>
      </c>
    </row>
    <row r="172" spans="1:8" x14ac:dyDescent="0.2">
      <c r="A172" s="104" t="str">
        <f t="array" ref="A172">IFERROR(INDEX('Annex 2 EHV charges'!$D$11:$D$136, MATCH(0, IF(ISBLANK('Annex 2 EHV charges'!$D$11:$D$136),1, COUNTIF(A$4:$A171, 'Annex 2 EHV charges'!$D$11:$D$136)), 0)),"")</f>
        <v/>
      </c>
      <c r="B172" s="103" t="str">
        <f>IF($A172="","",VLOOKUP($A172,'Annex 2 EHV charges'!$D:$O,2,0))</f>
        <v/>
      </c>
      <c r="C172" s="104" t="str">
        <f>IF($A172="","",VLOOKUP($A172,'Annex 2 EHV charges'!$D:$O,3,0))</f>
        <v/>
      </c>
      <c r="D172" s="103" t="str">
        <f>IF($A172="","",VLOOKUP($A172,'Annex 2 EHV charges'!$D:$O,4,0))</f>
        <v/>
      </c>
      <c r="E172" s="105" t="str">
        <f>IFERROR(IF(VLOOKUP($A172,'Annex 2 EHV charges'!$D:$P,10,FALSE)=0,"",VLOOKUP($A172,'Annex 2 EHV charges'!$D:$P,10,FALSE)),"")</f>
        <v/>
      </c>
      <c r="F172" s="106" t="str">
        <f>IFERROR(IF(VLOOKUP($A172,'Annex 2 EHV charges'!$D:$P,11,FALSE)=0,"",VLOOKUP($A172,'Annex 2 EHV charges'!$D:$P,11,FALSE)),"")</f>
        <v/>
      </c>
      <c r="G172" s="107" t="str">
        <f>IFERROR(IF(VLOOKUP($A172,'Annex 2 EHV charges'!$D:$P,12,FALSE)=0,"",VLOOKUP($A172,'Annex 2 EHV charges'!$D:$P,12,FALSE)),"")</f>
        <v/>
      </c>
      <c r="H172" s="107" t="str">
        <f>IFERROR(IF(VLOOKUP($A172,'Annex 2 EHV charges'!$D:$P,13,FALSE)=0,"",VLOOKUP($A172,'Annex 2 EHV charges'!$D:$P,13,FALSE)),"")</f>
        <v/>
      </c>
    </row>
    <row r="173" spans="1:8" x14ac:dyDescent="0.2">
      <c r="A173" s="104" t="str">
        <f t="array" ref="A173">IFERROR(INDEX('Annex 2 EHV charges'!$D$11:$D$136, MATCH(0, IF(ISBLANK('Annex 2 EHV charges'!$D$11:$D$136),1, COUNTIF(A$4:$A172, 'Annex 2 EHV charges'!$D$11:$D$136)), 0)),"")</f>
        <v/>
      </c>
      <c r="B173" s="103" t="str">
        <f>IF($A173="","",VLOOKUP($A173,'Annex 2 EHV charges'!$D:$O,2,0))</f>
        <v/>
      </c>
      <c r="C173" s="104" t="str">
        <f>IF($A173="","",VLOOKUP($A173,'Annex 2 EHV charges'!$D:$O,3,0))</f>
        <v/>
      </c>
      <c r="D173" s="103" t="str">
        <f>IF($A173="","",VLOOKUP($A173,'Annex 2 EHV charges'!$D:$O,4,0))</f>
        <v/>
      </c>
      <c r="E173" s="105" t="str">
        <f>IFERROR(IF(VLOOKUP($A173,'Annex 2 EHV charges'!$D:$P,10,FALSE)=0,"",VLOOKUP($A173,'Annex 2 EHV charges'!$D:$P,10,FALSE)),"")</f>
        <v/>
      </c>
      <c r="F173" s="106" t="str">
        <f>IFERROR(IF(VLOOKUP($A173,'Annex 2 EHV charges'!$D:$P,11,FALSE)=0,"",VLOOKUP($A173,'Annex 2 EHV charges'!$D:$P,11,FALSE)),"")</f>
        <v/>
      </c>
      <c r="G173" s="107" t="str">
        <f>IFERROR(IF(VLOOKUP($A173,'Annex 2 EHV charges'!$D:$P,12,FALSE)=0,"",VLOOKUP($A173,'Annex 2 EHV charges'!$D:$P,12,FALSE)),"")</f>
        <v/>
      </c>
      <c r="H173" s="107" t="str">
        <f>IFERROR(IF(VLOOKUP($A173,'Annex 2 EHV charges'!$D:$P,13,FALSE)=0,"",VLOOKUP($A173,'Annex 2 EHV charges'!$D:$P,13,FALSE)),"")</f>
        <v/>
      </c>
    </row>
    <row r="174" spans="1:8" x14ac:dyDescent="0.2">
      <c r="A174" s="104" t="str">
        <f t="array" ref="A174">IFERROR(INDEX('Annex 2 EHV charges'!$D$11:$D$136, MATCH(0, IF(ISBLANK('Annex 2 EHV charges'!$D$11:$D$136),1, COUNTIF(A$4:$A173, 'Annex 2 EHV charges'!$D$11:$D$136)), 0)),"")</f>
        <v/>
      </c>
      <c r="B174" s="103" t="str">
        <f>IF($A174="","",VLOOKUP($A174,'Annex 2 EHV charges'!$D:$O,2,0))</f>
        <v/>
      </c>
      <c r="C174" s="104" t="str">
        <f>IF($A174="","",VLOOKUP($A174,'Annex 2 EHV charges'!$D:$O,3,0))</f>
        <v/>
      </c>
      <c r="D174" s="103" t="str">
        <f>IF($A174="","",VLOOKUP($A174,'Annex 2 EHV charges'!$D:$O,4,0))</f>
        <v/>
      </c>
      <c r="E174" s="105" t="str">
        <f>IFERROR(IF(VLOOKUP($A174,'Annex 2 EHV charges'!$D:$P,10,FALSE)=0,"",VLOOKUP($A174,'Annex 2 EHV charges'!$D:$P,10,FALSE)),"")</f>
        <v/>
      </c>
      <c r="F174" s="106" t="str">
        <f>IFERROR(IF(VLOOKUP($A174,'Annex 2 EHV charges'!$D:$P,11,FALSE)=0,"",VLOOKUP($A174,'Annex 2 EHV charges'!$D:$P,11,FALSE)),"")</f>
        <v/>
      </c>
      <c r="G174" s="107" t="str">
        <f>IFERROR(IF(VLOOKUP($A174,'Annex 2 EHV charges'!$D:$P,12,FALSE)=0,"",VLOOKUP($A174,'Annex 2 EHV charges'!$D:$P,12,FALSE)),"")</f>
        <v/>
      </c>
      <c r="H174" s="107" t="str">
        <f>IFERROR(IF(VLOOKUP($A174,'Annex 2 EHV charges'!$D:$P,13,FALSE)=0,"",VLOOKUP($A174,'Annex 2 EHV charges'!$D:$P,13,FALSE)),"")</f>
        <v/>
      </c>
    </row>
    <row r="175" spans="1:8" x14ac:dyDescent="0.2">
      <c r="A175" s="104" t="str">
        <f t="array" ref="A175">IFERROR(INDEX('Annex 2 EHV charges'!$D$11:$D$136, MATCH(0, IF(ISBLANK('Annex 2 EHV charges'!$D$11:$D$136),1, COUNTIF(A$4:$A174, 'Annex 2 EHV charges'!$D$11:$D$136)), 0)),"")</f>
        <v/>
      </c>
      <c r="B175" s="103" t="str">
        <f>IF($A175="","",VLOOKUP($A175,'Annex 2 EHV charges'!$D:$O,2,0))</f>
        <v/>
      </c>
      <c r="C175" s="104" t="str">
        <f>IF($A175="","",VLOOKUP($A175,'Annex 2 EHV charges'!$D:$O,3,0))</f>
        <v/>
      </c>
      <c r="D175" s="103" t="str">
        <f>IF($A175="","",VLOOKUP($A175,'Annex 2 EHV charges'!$D:$O,4,0))</f>
        <v/>
      </c>
      <c r="E175" s="105" t="str">
        <f>IFERROR(IF(VLOOKUP($A175,'Annex 2 EHV charges'!$D:$P,10,FALSE)=0,"",VLOOKUP($A175,'Annex 2 EHV charges'!$D:$P,10,FALSE)),"")</f>
        <v/>
      </c>
      <c r="F175" s="106" t="str">
        <f>IFERROR(IF(VLOOKUP($A175,'Annex 2 EHV charges'!$D:$P,11,FALSE)=0,"",VLOOKUP($A175,'Annex 2 EHV charges'!$D:$P,11,FALSE)),"")</f>
        <v/>
      </c>
      <c r="G175" s="107" t="str">
        <f>IFERROR(IF(VLOOKUP($A175,'Annex 2 EHV charges'!$D:$P,12,FALSE)=0,"",VLOOKUP($A175,'Annex 2 EHV charges'!$D:$P,12,FALSE)),"")</f>
        <v/>
      </c>
      <c r="H175" s="107" t="str">
        <f>IFERROR(IF(VLOOKUP($A175,'Annex 2 EHV charges'!$D:$P,13,FALSE)=0,"",VLOOKUP($A175,'Annex 2 EHV charges'!$D:$P,13,FALSE)),"")</f>
        <v/>
      </c>
    </row>
    <row r="176" spans="1:8" x14ac:dyDescent="0.2">
      <c r="A176" s="104" t="str">
        <f t="array" ref="A176">IFERROR(INDEX('Annex 2 EHV charges'!$D$11:$D$136, MATCH(0, IF(ISBLANK('Annex 2 EHV charges'!$D$11:$D$136),1, COUNTIF(A$4:$A175, 'Annex 2 EHV charges'!$D$11:$D$136)), 0)),"")</f>
        <v/>
      </c>
      <c r="B176" s="103" t="str">
        <f>IF($A176="","",VLOOKUP($A176,'Annex 2 EHV charges'!$D:$O,2,0))</f>
        <v/>
      </c>
      <c r="C176" s="104" t="str">
        <f>IF($A176="","",VLOOKUP($A176,'Annex 2 EHV charges'!$D:$O,3,0))</f>
        <v/>
      </c>
      <c r="D176" s="103" t="str">
        <f>IF($A176="","",VLOOKUP($A176,'Annex 2 EHV charges'!$D:$O,4,0))</f>
        <v/>
      </c>
      <c r="E176" s="105" t="str">
        <f>IFERROR(IF(VLOOKUP($A176,'Annex 2 EHV charges'!$D:$P,10,FALSE)=0,"",VLOOKUP($A176,'Annex 2 EHV charges'!$D:$P,10,FALSE)),"")</f>
        <v/>
      </c>
      <c r="F176" s="106" t="str">
        <f>IFERROR(IF(VLOOKUP($A176,'Annex 2 EHV charges'!$D:$P,11,FALSE)=0,"",VLOOKUP($A176,'Annex 2 EHV charges'!$D:$P,11,FALSE)),"")</f>
        <v/>
      </c>
      <c r="G176" s="107" t="str">
        <f>IFERROR(IF(VLOOKUP($A176,'Annex 2 EHV charges'!$D:$P,12,FALSE)=0,"",VLOOKUP($A176,'Annex 2 EHV charges'!$D:$P,12,FALSE)),"")</f>
        <v/>
      </c>
      <c r="H176" s="107" t="str">
        <f>IFERROR(IF(VLOOKUP($A176,'Annex 2 EHV charges'!$D:$P,13,FALSE)=0,"",VLOOKUP($A176,'Annex 2 EHV charges'!$D:$P,13,FALSE)),"")</f>
        <v/>
      </c>
    </row>
    <row r="177" spans="1:8" x14ac:dyDescent="0.2">
      <c r="A177" s="104" t="str">
        <f t="array" ref="A177">IFERROR(INDEX('Annex 2 EHV charges'!$D$11:$D$136, MATCH(0, IF(ISBLANK('Annex 2 EHV charges'!$D$11:$D$136),1, COUNTIF(A$4:$A176, 'Annex 2 EHV charges'!$D$11:$D$136)), 0)),"")</f>
        <v/>
      </c>
      <c r="B177" s="103" t="str">
        <f>IF($A177="","",VLOOKUP($A177,'Annex 2 EHV charges'!$D:$O,2,0))</f>
        <v/>
      </c>
      <c r="C177" s="104" t="str">
        <f>IF($A177="","",VLOOKUP($A177,'Annex 2 EHV charges'!$D:$O,3,0))</f>
        <v/>
      </c>
      <c r="D177" s="103" t="str">
        <f>IF($A177="","",VLOOKUP($A177,'Annex 2 EHV charges'!$D:$O,4,0))</f>
        <v/>
      </c>
      <c r="E177" s="105" t="str">
        <f>IFERROR(IF(VLOOKUP($A177,'Annex 2 EHV charges'!$D:$P,10,FALSE)=0,"",VLOOKUP($A177,'Annex 2 EHV charges'!$D:$P,10,FALSE)),"")</f>
        <v/>
      </c>
      <c r="F177" s="106" t="str">
        <f>IFERROR(IF(VLOOKUP($A177,'Annex 2 EHV charges'!$D:$P,11,FALSE)=0,"",VLOOKUP($A177,'Annex 2 EHV charges'!$D:$P,11,FALSE)),"")</f>
        <v/>
      </c>
      <c r="G177" s="107" t="str">
        <f>IFERROR(IF(VLOOKUP($A177,'Annex 2 EHV charges'!$D:$P,12,FALSE)=0,"",VLOOKUP($A177,'Annex 2 EHV charges'!$D:$P,12,FALSE)),"")</f>
        <v/>
      </c>
      <c r="H177" s="107" t="str">
        <f>IFERROR(IF(VLOOKUP($A177,'Annex 2 EHV charges'!$D:$P,13,FALSE)=0,"",VLOOKUP($A177,'Annex 2 EHV charges'!$D:$P,13,FALSE)),"")</f>
        <v/>
      </c>
    </row>
    <row r="178" spans="1:8" x14ac:dyDescent="0.2">
      <c r="A178" s="104" t="str">
        <f t="array" ref="A178">IFERROR(INDEX('Annex 2 EHV charges'!$D$11:$D$136, MATCH(0, IF(ISBLANK('Annex 2 EHV charges'!$D$11:$D$136),1, COUNTIF(A$4:$A177, 'Annex 2 EHV charges'!$D$11:$D$136)), 0)),"")</f>
        <v/>
      </c>
      <c r="B178" s="103" t="str">
        <f>IF($A178="","",VLOOKUP($A178,'Annex 2 EHV charges'!$D:$O,2,0))</f>
        <v/>
      </c>
      <c r="C178" s="104" t="str">
        <f>IF($A178="","",VLOOKUP($A178,'Annex 2 EHV charges'!$D:$O,3,0))</f>
        <v/>
      </c>
      <c r="D178" s="103" t="str">
        <f>IF($A178="","",VLOOKUP($A178,'Annex 2 EHV charges'!$D:$O,4,0))</f>
        <v/>
      </c>
      <c r="E178" s="105" t="str">
        <f>IFERROR(IF(VLOOKUP($A178,'Annex 2 EHV charges'!$D:$P,10,FALSE)=0,"",VLOOKUP($A178,'Annex 2 EHV charges'!$D:$P,10,FALSE)),"")</f>
        <v/>
      </c>
      <c r="F178" s="106" t="str">
        <f>IFERROR(IF(VLOOKUP($A178,'Annex 2 EHV charges'!$D:$P,11,FALSE)=0,"",VLOOKUP($A178,'Annex 2 EHV charges'!$D:$P,11,FALSE)),"")</f>
        <v/>
      </c>
      <c r="G178" s="107" t="str">
        <f>IFERROR(IF(VLOOKUP($A178,'Annex 2 EHV charges'!$D:$P,12,FALSE)=0,"",VLOOKUP($A178,'Annex 2 EHV charges'!$D:$P,12,FALSE)),"")</f>
        <v/>
      </c>
      <c r="H178" s="107" t="str">
        <f>IFERROR(IF(VLOOKUP($A178,'Annex 2 EHV charges'!$D:$P,13,FALSE)=0,"",VLOOKUP($A178,'Annex 2 EHV charges'!$D:$P,13,FALSE)),"")</f>
        <v/>
      </c>
    </row>
    <row r="179" spans="1:8" x14ac:dyDescent="0.2">
      <c r="A179" s="104" t="str">
        <f t="array" ref="A179">IFERROR(INDEX('Annex 2 EHV charges'!$D$11:$D$136, MATCH(0, IF(ISBLANK('Annex 2 EHV charges'!$D$11:$D$136),1, COUNTIF(A$4:$A178, 'Annex 2 EHV charges'!$D$11:$D$136)), 0)),"")</f>
        <v/>
      </c>
      <c r="B179" s="103" t="str">
        <f>IF($A179="","",VLOOKUP($A179,'Annex 2 EHV charges'!$D:$O,2,0))</f>
        <v/>
      </c>
      <c r="C179" s="104" t="str">
        <f>IF($A179="","",VLOOKUP($A179,'Annex 2 EHV charges'!$D:$O,3,0))</f>
        <v/>
      </c>
      <c r="D179" s="103" t="str">
        <f>IF($A179="","",VLOOKUP($A179,'Annex 2 EHV charges'!$D:$O,4,0))</f>
        <v/>
      </c>
      <c r="E179" s="105" t="str">
        <f>IFERROR(IF(VLOOKUP($A179,'Annex 2 EHV charges'!$D:$P,10,FALSE)=0,"",VLOOKUP($A179,'Annex 2 EHV charges'!$D:$P,10,FALSE)),"")</f>
        <v/>
      </c>
      <c r="F179" s="106" t="str">
        <f>IFERROR(IF(VLOOKUP($A179,'Annex 2 EHV charges'!$D:$P,11,FALSE)=0,"",VLOOKUP($A179,'Annex 2 EHV charges'!$D:$P,11,FALSE)),"")</f>
        <v/>
      </c>
      <c r="G179" s="107" t="str">
        <f>IFERROR(IF(VLOOKUP($A179,'Annex 2 EHV charges'!$D:$P,12,FALSE)=0,"",VLOOKUP($A179,'Annex 2 EHV charges'!$D:$P,12,FALSE)),"")</f>
        <v/>
      </c>
      <c r="H179" s="107" t="str">
        <f>IFERROR(IF(VLOOKUP($A179,'Annex 2 EHV charges'!$D:$P,13,FALSE)=0,"",VLOOKUP($A179,'Annex 2 EHV charges'!$D:$P,13,FALSE)),"")</f>
        <v/>
      </c>
    </row>
    <row r="180" spans="1:8" x14ac:dyDescent="0.2">
      <c r="A180" s="104" t="str">
        <f t="array" ref="A180">IFERROR(INDEX('Annex 2 EHV charges'!$D$11:$D$136, MATCH(0, IF(ISBLANK('Annex 2 EHV charges'!$D$11:$D$136),1, COUNTIF(A$4:$A179, 'Annex 2 EHV charges'!$D$11:$D$136)), 0)),"")</f>
        <v/>
      </c>
      <c r="B180" s="103" t="str">
        <f>IF($A180="","",VLOOKUP($A180,'Annex 2 EHV charges'!$D:$O,2,0))</f>
        <v/>
      </c>
      <c r="C180" s="104" t="str">
        <f>IF($A180="","",VLOOKUP($A180,'Annex 2 EHV charges'!$D:$O,3,0))</f>
        <v/>
      </c>
      <c r="D180" s="103" t="str">
        <f>IF($A180="","",VLOOKUP($A180,'Annex 2 EHV charges'!$D:$O,4,0))</f>
        <v/>
      </c>
      <c r="E180" s="105" t="str">
        <f>IFERROR(IF(VLOOKUP($A180,'Annex 2 EHV charges'!$D:$P,10,FALSE)=0,"",VLOOKUP($A180,'Annex 2 EHV charges'!$D:$P,10,FALSE)),"")</f>
        <v/>
      </c>
      <c r="F180" s="106" t="str">
        <f>IFERROR(IF(VLOOKUP($A180,'Annex 2 EHV charges'!$D:$P,11,FALSE)=0,"",VLOOKUP($A180,'Annex 2 EHV charges'!$D:$P,11,FALSE)),"")</f>
        <v/>
      </c>
      <c r="G180" s="107" t="str">
        <f>IFERROR(IF(VLOOKUP($A180,'Annex 2 EHV charges'!$D:$P,12,FALSE)=0,"",VLOOKUP($A180,'Annex 2 EHV charges'!$D:$P,12,FALSE)),"")</f>
        <v/>
      </c>
      <c r="H180" s="107" t="str">
        <f>IFERROR(IF(VLOOKUP($A180,'Annex 2 EHV charges'!$D:$P,13,FALSE)=0,"",VLOOKUP($A180,'Annex 2 EHV charges'!$D:$P,13,FALSE)),"")</f>
        <v/>
      </c>
    </row>
    <row r="181" spans="1:8" x14ac:dyDescent="0.2">
      <c r="A181" s="104" t="str">
        <f t="array" ref="A181">IFERROR(INDEX('Annex 2 EHV charges'!$D$11:$D$136, MATCH(0, IF(ISBLANK('Annex 2 EHV charges'!$D$11:$D$136),1, COUNTIF(A$4:$A180, 'Annex 2 EHV charges'!$D$11:$D$136)), 0)),"")</f>
        <v/>
      </c>
      <c r="B181" s="103" t="str">
        <f>IF($A181="","",VLOOKUP($A181,'Annex 2 EHV charges'!$D:$O,2,0))</f>
        <v/>
      </c>
      <c r="C181" s="104" t="str">
        <f>IF($A181="","",VLOOKUP($A181,'Annex 2 EHV charges'!$D:$O,3,0))</f>
        <v/>
      </c>
      <c r="D181" s="103" t="str">
        <f>IF($A181="","",VLOOKUP($A181,'Annex 2 EHV charges'!$D:$O,4,0))</f>
        <v/>
      </c>
      <c r="E181" s="105" t="str">
        <f>IFERROR(IF(VLOOKUP($A181,'Annex 2 EHV charges'!$D:$P,10,FALSE)=0,"",VLOOKUP($A181,'Annex 2 EHV charges'!$D:$P,10,FALSE)),"")</f>
        <v/>
      </c>
      <c r="F181" s="106" t="str">
        <f>IFERROR(IF(VLOOKUP($A181,'Annex 2 EHV charges'!$D:$P,11,FALSE)=0,"",VLOOKUP($A181,'Annex 2 EHV charges'!$D:$P,11,FALSE)),"")</f>
        <v/>
      </c>
      <c r="G181" s="107" t="str">
        <f>IFERROR(IF(VLOOKUP($A181,'Annex 2 EHV charges'!$D:$P,12,FALSE)=0,"",VLOOKUP($A181,'Annex 2 EHV charges'!$D:$P,12,FALSE)),"")</f>
        <v/>
      </c>
      <c r="H181" s="107" t="str">
        <f>IFERROR(IF(VLOOKUP($A181,'Annex 2 EHV charges'!$D:$P,13,FALSE)=0,"",VLOOKUP($A181,'Annex 2 EHV charges'!$D:$P,13,FALSE)),"")</f>
        <v/>
      </c>
    </row>
    <row r="182" spans="1:8" x14ac:dyDescent="0.2">
      <c r="A182" s="104" t="str">
        <f t="array" ref="A182">IFERROR(INDEX('Annex 2 EHV charges'!$D$11:$D$136, MATCH(0, IF(ISBLANK('Annex 2 EHV charges'!$D$11:$D$136),1, COUNTIF(A$4:$A181, 'Annex 2 EHV charges'!$D$11:$D$136)), 0)),"")</f>
        <v/>
      </c>
      <c r="B182" s="103" t="str">
        <f>IF($A182="","",VLOOKUP($A182,'Annex 2 EHV charges'!$D:$O,2,0))</f>
        <v/>
      </c>
      <c r="C182" s="104" t="str">
        <f>IF($A182="","",VLOOKUP($A182,'Annex 2 EHV charges'!$D:$O,3,0))</f>
        <v/>
      </c>
      <c r="D182" s="103" t="str">
        <f>IF($A182="","",VLOOKUP($A182,'Annex 2 EHV charges'!$D:$O,4,0))</f>
        <v/>
      </c>
      <c r="E182" s="105" t="str">
        <f>IFERROR(IF(VLOOKUP($A182,'Annex 2 EHV charges'!$D:$P,10,FALSE)=0,"",VLOOKUP($A182,'Annex 2 EHV charges'!$D:$P,10,FALSE)),"")</f>
        <v/>
      </c>
      <c r="F182" s="106" t="str">
        <f>IFERROR(IF(VLOOKUP($A182,'Annex 2 EHV charges'!$D:$P,11,FALSE)=0,"",VLOOKUP($A182,'Annex 2 EHV charges'!$D:$P,11,FALSE)),"")</f>
        <v/>
      </c>
      <c r="G182" s="107" t="str">
        <f>IFERROR(IF(VLOOKUP($A182,'Annex 2 EHV charges'!$D:$P,12,FALSE)=0,"",VLOOKUP($A182,'Annex 2 EHV charges'!$D:$P,12,FALSE)),"")</f>
        <v/>
      </c>
      <c r="H182" s="107" t="str">
        <f>IFERROR(IF(VLOOKUP($A182,'Annex 2 EHV charges'!$D:$P,13,FALSE)=0,"",VLOOKUP($A182,'Annex 2 EHV charges'!$D:$P,13,FALSE)),"")</f>
        <v/>
      </c>
    </row>
    <row r="183" spans="1:8" x14ac:dyDescent="0.2">
      <c r="A183" s="104" t="str">
        <f t="array" ref="A183">IFERROR(INDEX('Annex 2 EHV charges'!$D$11:$D$136, MATCH(0, IF(ISBLANK('Annex 2 EHV charges'!$D$11:$D$136),1, COUNTIF(A$4:$A182, 'Annex 2 EHV charges'!$D$11:$D$136)), 0)),"")</f>
        <v/>
      </c>
      <c r="B183" s="103" t="str">
        <f>IF($A183="","",VLOOKUP($A183,'Annex 2 EHV charges'!$D:$O,2,0))</f>
        <v/>
      </c>
      <c r="C183" s="104" t="str">
        <f>IF($A183="","",VLOOKUP($A183,'Annex 2 EHV charges'!$D:$O,3,0))</f>
        <v/>
      </c>
      <c r="D183" s="103" t="str">
        <f>IF($A183="","",VLOOKUP($A183,'Annex 2 EHV charges'!$D:$O,4,0))</f>
        <v/>
      </c>
      <c r="E183" s="105" t="str">
        <f>IFERROR(IF(VLOOKUP($A183,'Annex 2 EHV charges'!$D:$P,10,FALSE)=0,"",VLOOKUP($A183,'Annex 2 EHV charges'!$D:$P,10,FALSE)),"")</f>
        <v/>
      </c>
      <c r="F183" s="106" t="str">
        <f>IFERROR(IF(VLOOKUP($A183,'Annex 2 EHV charges'!$D:$P,11,FALSE)=0,"",VLOOKUP($A183,'Annex 2 EHV charges'!$D:$P,11,FALSE)),"")</f>
        <v/>
      </c>
      <c r="G183" s="107" t="str">
        <f>IFERROR(IF(VLOOKUP($A183,'Annex 2 EHV charges'!$D:$P,12,FALSE)=0,"",VLOOKUP($A183,'Annex 2 EHV charges'!$D:$P,12,FALSE)),"")</f>
        <v/>
      </c>
      <c r="H183" s="107" t="str">
        <f>IFERROR(IF(VLOOKUP($A183,'Annex 2 EHV charges'!$D:$P,13,FALSE)=0,"",VLOOKUP($A183,'Annex 2 EHV charges'!$D:$P,13,FALSE)),"")</f>
        <v/>
      </c>
    </row>
    <row r="184" spans="1:8" x14ac:dyDescent="0.2">
      <c r="A184" s="104" t="str">
        <f t="array" ref="A184">IFERROR(INDEX('Annex 2 EHV charges'!$D$11:$D$136, MATCH(0, IF(ISBLANK('Annex 2 EHV charges'!$D$11:$D$136),1, COUNTIF(A$4:$A183, 'Annex 2 EHV charges'!$D$11:$D$136)), 0)),"")</f>
        <v/>
      </c>
      <c r="B184" s="103" t="str">
        <f>IF($A184="","",VLOOKUP($A184,'Annex 2 EHV charges'!$D:$O,2,0))</f>
        <v/>
      </c>
      <c r="C184" s="104" t="str">
        <f>IF($A184="","",VLOOKUP($A184,'Annex 2 EHV charges'!$D:$O,3,0))</f>
        <v/>
      </c>
      <c r="D184" s="103" t="str">
        <f>IF($A184="","",VLOOKUP($A184,'Annex 2 EHV charges'!$D:$O,4,0))</f>
        <v/>
      </c>
      <c r="E184" s="105" t="str">
        <f>IFERROR(IF(VLOOKUP($A184,'Annex 2 EHV charges'!$D:$P,10,FALSE)=0,"",VLOOKUP($A184,'Annex 2 EHV charges'!$D:$P,10,FALSE)),"")</f>
        <v/>
      </c>
      <c r="F184" s="106" t="str">
        <f>IFERROR(IF(VLOOKUP($A184,'Annex 2 EHV charges'!$D:$P,11,FALSE)=0,"",VLOOKUP($A184,'Annex 2 EHV charges'!$D:$P,11,FALSE)),"")</f>
        <v/>
      </c>
      <c r="G184" s="107" t="str">
        <f>IFERROR(IF(VLOOKUP($A184,'Annex 2 EHV charges'!$D:$P,12,FALSE)=0,"",VLOOKUP($A184,'Annex 2 EHV charges'!$D:$P,12,FALSE)),"")</f>
        <v/>
      </c>
      <c r="H184" s="107" t="str">
        <f>IFERROR(IF(VLOOKUP($A184,'Annex 2 EHV charges'!$D:$P,13,FALSE)=0,"",VLOOKUP($A184,'Annex 2 EHV charges'!$D:$P,13,FALSE)),"")</f>
        <v/>
      </c>
    </row>
    <row r="185" spans="1:8" x14ac:dyDescent="0.2">
      <c r="A185" s="104" t="str">
        <f t="array" ref="A185">IFERROR(INDEX('Annex 2 EHV charges'!$D$11:$D$136, MATCH(0, IF(ISBLANK('Annex 2 EHV charges'!$D$11:$D$136),1, COUNTIF(A$4:$A184, 'Annex 2 EHV charges'!$D$11:$D$136)), 0)),"")</f>
        <v/>
      </c>
      <c r="B185" s="103" t="str">
        <f>IF($A185="","",VLOOKUP($A185,'Annex 2 EHV charges'!$D:$O,2,0))</f>
        <v/>
      </c>
      <c r="C185" s="104" t="str">
        <f>IF($A185="","",VLOOKUP($A185,'Annex 2 EHV charges'!$D:$O,3,0))</f>
        <v/>
      </c>
      <c r="D185" s="103" t="str">
        <f>IF($A185="","",VLOOKUP($A185,'Annex 2 EHV charges'!$D:$O,4,0))</f>
        <v/>
      </c>
      <c r="E185" s="105" t="str">
        <f>IFERROR(IF(VLOOKUP($A185,'Annex 2 EHV charges'!$D:$P,10,FALSE)=0,"",VLOOKUP($A185,'Annex 2 EHV charges'!$D:$P,10,FALSE)),"")</f>
        <v/>
      </c>
      <c r="F185" s="106" t="str">
        <f>IFERROR(IF(VLOOKUP($A185,'Annex 2 EHV charges'!$D:$P,11,FALSE)=0,"",VLOOKUP($A185,'Annex 2 EHV charges'!$D:$P,11,FALSE)),"")</f>
        <v/>
      </c>
      <c r="G185" s="107" t="str">
        <f>IFERROR(IF(VLOOKUP($A185,'Annex 2 EHV charges'!$D:$P,12,FALSE)=0,"",VLOOKUP($A185,'Annex 2 EHV charges'!$D:$P,12,FALSE)),"")</f>
        <v/>
      </c>
      <c r="H185" s="107" t="str">
        <f>IFERROR(IF(VLOOKUP($A185,'Annex 2 EHV charges'!$D:$P,13,FALSE)=0,"",VLOOKUP($A185,'Annex 2 EHV charges'!$D:$P,13,FALSE)),"")</f>
        <v/>
      </c>
    </row>
    <row r="186" spans="1:8" x14ac:dyDescent="0.2">
      <c r="A186" s="104" t="str">
        <f t="array" ref="A186">IFERROR(INDEX('Annex 2 EHV charges'!$D$11:$D$136, MATCH(0, IF(ISBLANK('Annex 2 EHV charges'!$D$11:$D$136),1, COUNTIF(A$4:$A185, 'Annex 2 EHV charges'!$D$11:$D$136)), 0)),"")</f>
        <v/>
      </c>
      <c r="B186" s="103" t="str">
        <f>IF($A186="","",VLOOKUP($A186,'Annex 2 EHV charges'!$D:$O,2,0))</f>
        <v/>
      </c>
      <c r="C186" s="104" t="str">
        <f>IF($A186="","",VLOOKUP($A186,'Annex 2 EHV charges'!$D:$O,3,0))</f>
        <v/>
      </c>
      <c r="D186" s="103" t="str">
        <f>IF($A186="","",VLOOKUP($A186,'Annex 2 EHV charges'!$D:$O,4,0))</f>
        <v/>
      </c>
      <c r="E186" s="105" t="str">
        <f>IFERROR(IF(VLOOKUP($A186,'Annex 2 EHV charges'!$D:$P,10,FALSE)=0,"",VLOOKUP($A186,'Annex 2 EHV charges'!$D:$P,10,FALSE)),"")</f>
        <v/>
      </c>
      <c r="F186" s="106" t="str">
        <f>IFERROR(IF(VLOOKUP($A186,'Annex 2 EHV charges'!$D:$P,11,FALSE)=0,"",VLOOKUP($A186,'Annex 2 EHV charges'!$D:$P,11,FALSE)),"")</f>
        <v/>
      </c>
      <c r="G186" s="107" t="str">
        <f>IFERROR(IF(VLOOKUP($A186,'Annex 2 EHV charges'!$D:$P,12,FALSE)=0,"",VLOOKUP($A186,'Annex 2 EHV charges'!$D:$P,12,FALSE)),"")</f>
        <v/>
      </c>
      <c r="H186" s="107" t="str">
        <f>IFERROR(IF(VLOOKUP($A186,'Annex 2 EHV charges'!$D:$P,13,FALSE)=0,"",VLOOKUP($A186,'Annex 2 EHV charges'!$D:$P,13,FALSE)),"")</f>
        <v/>
      </c>
    </row>
    <row r="187" spans="1:8" x14ac:dyDescent="0.2">
      <c r="A187" s="104" t="str">
        <f t="array" ref="A187">IFERROR(INDEX('Annex 2 EHV charges'!$D$11:$D$136, MATCH(0, IF(ISBLANK('Annex 2 EHV charges'!$D$11:$D$136),1, COUNTIF(A$4:$A186, 'Annex 2 EHV charges'!$D$11:$D$136)), 0)),"")</f>
        <v/>
      </c>
      <c r="B187" s="103" t="str">
        <f>IF($A187="","",VLOOKUP($A187,'Annex 2 EHV charges'!$D:$O,2,0))</f>
        <v/>
      </c>
      <c r="C187" s="104" t="str">
        <f>IF($A187="","",VLOOKUP($A187,'Annex 2 EHV charges'!$D:$O,3,0))</f>
        <v/>
      </c>
      <c r="D187" s="103" t="str">
        <f>IF($A187="","",VLOOKUP($A187,'Annex 2 EHV charges'!$D:$O,4,0))</f>
        <v/>
      </c>
      <c r="E187" s="105" t="str">
        <f>IFERROR(IF(VLOOKUP($A187,'Annex 2 EHV charges'!$D:$P,10,FALSE)=0,"",VLOOKUP($A187,'Annex 2 EHV charges'!$D:$P,10,FALSE)),"")</f>
        <v/>
      </c>
      <c r="F187" s="106" t="str">
        <f>IFERROR(IF(VLOOKUP($A187,'Annex 2 EHV charges'!$D:$P,11,FALSE)=0,"",VLOOKUP($A187,'Annex 2 EHV charges'!$D:$P,11,FALSE)),"")</f>
        <v/>
      </c>
      <c r="G187" s="107" t="str">
        <f>IFERROR(IF(VLOOKUP($A187,'Annex 2 EHV charges'!$D:$P,12,FALSE)=0,"",VLOOKUP($A187,'Annex 2 EHV charges'!$D:$P,12,FALSE)),"")</f>
        <v/>
      </c>
      <c r="H187" s="107" t="str">
        <f>IFERROR(IF(VLOOKUP($A187,'Annex 2 EHV charges'!$D:$P,13,FALSE)=0,"",VLOOKUP($A187,'Annex 2 EHV charges'!$D:$P,13,FALSE)),"")</f>
        <v/>
      </c>
    </row>
    <row r="188" spans="1:8" x14ac:dyDescent="0.2">
      <c r="A188" s="104" t="str">
        <f t="array" ref="A188">IFERROR(INDEX('Annex 2 EHV charges'!$D$11:$D$136, MATCH(0, IF(ISBLANK('Annex 2 EHV charges'!$D$11:$D$136),1, COUNTIF(A$4:$A187, 'Annex 2 EHV charges'!$D$11:$D$136)), 0)),"")</f>
        <v/>
      </c>
      <c r="B188" s="103" t="str">
        <f>IF($A188="","",VLOOKUP($A188,'Annex 2 EHV charges'!$D:$O,2,0))</f>
        <v/>
      </c>
      <c r="C188" s="104" t="str">
        <f>IF($A188="","",VLOOKUP($A188,'Annex 2 EHV charges'!$D:$O,3,0))</f>
        <v/>
      </c>
      <c r="D188" s="103" t="str">
        <f>IF($A188="","",VLOOKUP($A188,'Annex 2 EHV charges'!$D:$O,4,0))</f>
        <v/>
      </c>
      <c r="E188" s="105" t="str">
        <f>IFERROR(IF(VLOOKUP($A188,'Annex 2 EHV charges'!$D:$P,10,FALSE)=0,"",VLOOKUP($A188,'Annex 2 EHV charges'!$D:$P,10,FALSE)),"")</f>
        <v/>
      </c>
      <c r="F188" s="106" t="str">
        <f>IFERROR(IF(VLOOKUP($A188,'Annex 2 EHV charges'!$D:$P,11,FALSE)=0,"",VLOOKUP($A188,'Annex 2 EHV charges'!$D:$P,11,FALSE)),"")</f>
        <v/>
      </c>
      <c r="G188" s="107" t="str">
        <f>IFERROR(IF(VLOOKUP($A188,'Annex 2 EHV charges'!$D:$P,12,FALSE)=0,"",VLOOKUP($A188,'Annex 2 EHV charges'!$D:$P,12,FALSE)),"")</f>
        <v/>
      </c>
      <c r="H188" s="107" t="str">
        <f>IFERROR(IF(VLOOKUP($A188,'Annex 2 EHV charges'!$D:$P,13,FALSE)=0,"",VLOOKUP($A188,'Annex 2 EHV charges'!$D:$P,13,FALSE)),"")</f>
        <v/>
      </c>
    </row>
    <row r="189" spans="1:8" x14ac:dyDescent="0.2">
      <c r="A189" s="104" t="str">
        <f t="array" ref="A189">IFERROR(INDEX('Annex 2 EHV charges'!$D$11:$D$136, MATCH(0, IF(ISBLANK('Annex 2 EHV charges'!$D$11:$D$136),1, COUNTIF(A$4:$A188, 'Annex 2 EHV charges'!$D$11:$D$136)), 0)),"")</f>
        <v/>
      </c>
      <c r="B189" s="103" t="str">
        <f>IF($A189="","",VLOOKUP($A189,'Annex 2 EHV charges'!$D:$O,2,0))</f>
        <v/>
      </c>
      <c r="C189" s="104" t="str">
        <f>IF($A189="","",VLOOKUP($A189,'Annex 2 EHV charges'!$D:$O,3,0))</f>
        <v/>
      </c>
      <c r="D189" s="103" t="str">
        <f>IF($A189="","",VLOOKUP($A189,'Annex 2 EHV charges'!$D:$O,4,0))</f>
        <v/>
      </c>
      <c r="E189" s="105" t="str">
        <f>IFERROR(IF(VLOOKUP($A189,'Annex 2 EHV charges'!$D:$P,10,FALSE)=0,"",VLOOKUP($A189,'Annex 2 EHV charges'!$D:$P,10,FALSE)),"")</f>
        <v/>
      </c>
      <c r="F189" s="106" t="str">
        <f>IFERROR(IF(VLOOKUP($A189,'Annex 2 EHV charges'!$D:$P,11,FALSE)=0,"",VLOOKUP($A189,'Annex 2 EHV charges'!$D:$P,11,FALSE)),"")</f>
        <v/>
      </c>
      <c r="G189" s="107" t="str">
        <f>IFERROR(IF(VLOOKUP($A189,'Annex 2 EHV charges'!$D:$P,12,FALSE)=0,"",VLOOKUP($A189,'Annex 2 EHV charges'!$D:$P,12,FALSE)),"")</f>
        <v/>
      </c>
      <c r="H189" s="107" t="str">
        <f>IFERROR(IF(VLOOKUP($A189,'Annex 2 EHV charges'!$D:$P,13,FALSE)=0,"",VLOOKUP($A189,'Annex 2 EHV charges'!$D:$P,13,FALSE)),"")</f>
        <v/>
      </c>
    </row>
    <row r="190" spans="1:8" x14ac:dyDescent="0.2">
      <c r="A190" s="104" t="str">
        <f t="array" ref="A190">IFERROR(INDEX('Annex 2 EHV charges'!$D$11:$D$136, MATCH(0, IF(ISBLANK('Annex 2 EHV charges'!$D$11:$D$136),1, COUNTIF(A$4:$A189, 'Annex 2 EHV charges'!$D$11:$D$136)), 0)),"")</f>
        <v/>
      </c>
      <c r="B190" s="103" t="str">
        <f>IF($A190="","",VLOOKUP($A190,'Annex 2 EHV charges'!$D:$O,2,0))</f>
        <v/>
      </c>
      <c r="C190" s="104" t="str">
        <f>IF($A190="","",VLOOKUP($A190,'Annex 2 EHV charges'!$D:$O,3,0))</f>
        <v/>
      </c>
      <c r="D190" s="103" t="str">
        <f>IF($A190="","",VLOOKUP($A190,'Annex 2 EHV charges'!$D:$O,4,0))</f>
        <v/>
      </c>
      <c r="E190" s="105" t="str">
        <f>IFERROR(IF(VLOOKUP($A190,'Annex 2 EHV charges'!$D:$P,10,FALSE)=0,"",VLOOKUP($A190,'Annex 2 EHV charges'!$D:$P,10,FALSE)),"")</f>
        <v/>
      </c>
      <c r="F190" s="106" t="str">
        <f>IFERROR(IF(VLOOKUP($A190,'Annex 2 EHV charges'!$D:$P,11,FALSE)=0,"",VLOOKUP($A190,'Annex 2 EHV charges'!$D:$P,11,FALSE)),"")</f>
        <v/>
      </c>
      <c r="G190" s="107" t="str">
        <f>IFERROR(IF(VLOOKUP($A190,'Annex 2 EHV charges'!$D:$P,12,FALSE)=0,"",VLOOKUP($A190,'Annex 2 EHV charges'!$D:$P,12,FALSE)),"")</f>
        <v/>
      </c>
      <c r="H190" s="107" t="str">
        <f>IFERROR(IF(VLOOKUP($A190,'Annex 2 EHV charges'!$D:$P,13,FALSE)=0,"",VLOOKUP($A190,'Annex 2 EHV charges'!$D:$P,13,FALSE)),"")</f>
        <v/>
      </c>
    </row>
    <row r="191" spans="1:8" x14ac:dyDescent="0.2">
      <c r="A191" s="104" t="str">
        <f t="array" ref="A191">IFERROR(INDEX('Annex 2 EHV charges'!$D$11:$D$136, MATCH(0, IF(ISBLANK('Annex 2 EHV charges'!$D$11:$D$136),1, COUNTIF(A$4:$A190, 'Annex 2 EHV charges'!$D$11:$D$136)), 0)),"")</f>
        <v/>
      </c>
      <c r="B191" s="103" t="str">
        <f>IF($A191="","",VLOOKUP($A191,'Annex 2 EHV charges'!$D:$O,2,0))</f>
        <v/>
      </c>
      <c r="C191" s="104" t="str">
        <f>IF($A191="","",VLOOKUP($A191,'Annex 2 EHV charges'!$D:$O,3,0))</f>
        <v/>
      </c>
      <c r="D191" s="103" t="str">
        <f>IF($A191="","",VLOOKUP($A191,'Annex 2 EHV charges'!$D:$O,4,0))</f>
        <v/>
      </c>
      <c r="E191" s="105" t="str">
        <f>IFERROR(IF(VLOOKUP($A191,'Annex 2 EHV charges'!$D:$P,10,FALSE)=0,"",VLOOKUP($A191,'Annex 2 EHV charges'!$D:$P,10,FALSE)),"")</f>
        <v/>
      </c>
      <c r="F191" s="106" t="str">
        <f>IFERROR(IF(VLOOKUP($A191,'Annex 2 EHV charges'!$D:$P,11,FALSE)=0,"",VLOOKUP($A191,'Annex 2 EHV charges'!$D:$P,11,FALSE)),"")</f>
        <v/>
      </c>
      <c r="G191" s="107" t="str">
        <f>IFERROR(IF(VLOOKUP($A191,'Annex 2 EHV charges'!$D:$P,12,FALSE)=0,"",VLOOKUP($A191,'Annex 2 EHV charges'!$D:$P,12,FALSE)),"")</f>
        <v/>
      </c>
      <c r="H191" s="107" t="str">
        <f>IFERROR(IF(VLOOKUP($A191,'Annex 2 EHV charges'!$D:$P,13,FALSE)=0,"",VLOOKUP($A191,'Annex 2 EHV charges'!$D:$P,13,FALSE)),"")</f>
        <v/>
      </c>
    </row>
    <row r="192" spans="1:8" x14ac:dyDescent="0.2">
      <c r="A192" s="104" t="str">
        <f t="array" ref="A192">IFERROR(INDEX('Annex 2 EHV charges'!$D$11:$D$136, MATCH(0, IF(ISBLANK('Annex 2 EHV charges'!$D$11:$D$136),1, COUNTIF(A$4:$A191, 'Annex 2 EHV charges'!$D$11:$D$136)), 0)),"")</f>
        <v/>
      </c>
      <c r="B192" s="103" t="str">
        <f>IF($A192="","",VLOOKUP($A192,'Annex 2 EHV charges'!$D:$O,2,0))</f>
        <v/>
      </c>
      <c r="C192" s="104" t="str">
        <f>IF($A192="","",VLOOKUP($A192,'Annex 2 EHV charges'!$D:$O,3,0))</f>
        <v/>
      </c>
      <c r="D192" s="103" t="str">
        <f>IF($A192="","",VLOOKUP($A192,'Annex 2 EHV charges'!$D:$O,4,0))</f>
        <v/>
      </c>
      <c r="E192" s="105" t="str">
        <f>IFERROR(IF(VLOOKUP($A192,'Annex 2 EHV charges'!$D:$P,10,FALSE)=0,"",VLOOKUP($A192,'Annex 2 EHV charges'!$D:$P,10,FALSE)),"")</f>
        <v/>
      </c>
      <c r="F192" s="106" t="str">
        <f>IFERROR(IF(VLOOKUP($A192,'Annex 2 EHV charges'!$D:$P,11,FALSE)=0,"",VLOOKUP($A192,'Annex 2 EHV charges'!$D:$P,11,FALSE)),"")</f>
        <v/>
      </c>
      <c r="G192" s="107" t="str">
        <f>IFERROR(IF(VLOOKUP($A192,'Annex 2 EHV charges'!$D:$P,12,FALSE)=0,"",VLOOKUP($A192,'Annex 2 EHV charges'!$D:$P,12,FALSE)),"")</f>
        <v/>
      </c>
      <c r="H192" s="107" t="str">
        <f>IFERROR(IF(VLOOKUP($A192,'Annex 2 EHV charges'!$D:$P,13,FALSE)=0,"",VLOOKUP($A192,'Annex 2 EHV charges'!$D:$P,13,FALSE)),"")</f>
        <v/>
      </c>
    </row>
    <row r="193" spans="1:8" x14ac:dyDescent="0.2">
      <c r="A193" s="104" t="str">
        <f t="array" ref="A193">IFERROR(INDEX('Annex 2 EHV charges'!$D$11:$D$136, MATCH(0, IF(ISBLANK('Annex 2 EHV charges'!$D$11:$D$136),1, COUNTIF(A$4:$A192, 'Annex 2 EHV charges'!$D$11:$D$136)), 0)),"")</f>
        <v/>
      </c>
      <c r="B193" s="103" t="str">
        <f>IF($A193="","",VLOOKUP($A193,'Annex 2 EHV charges'!$D:$O,2,0))</f>
        <v/>
      </c>
      <c r="C193" s="104" t="str">
        <f>IF($A193="","",VLOOKUP($A193,'Annex 2 EHV charges'!$D:$O,3,0))</f>
        <v/>
      </c>
      <c r="D193" s="103" t="str">
        <f>IF($A193="","",VLOOKUP($A193,'Annex 2 EHV charges'!$D:$O,4,0))</f>
        <v/>
      </c>
      <c r="E193" s="105" t="str">
        <f>IFERROR(IF(VLOOKUP($A193,'Annex 2 EHV charges'!$D:$P,10,FALSE)=0,"",VLOOKUP($A193,'Annex 2 EHV charges'!$D:$P,10,FALSE)),"")</f>
        <v/>
      </c>
      <c r="F193" s="106" t="str">
        <f>IFERROR(IF(VLOOKUP($A193,'Annex 2 EHV charges'!$D:$P,11,FALSE)=0,"",VLOOKUP($A193,'Annex 2 EHV charges'!$D:$P,11,FALSE)),"")</f>
        <v/>
      </c>
      <c r="G193" s="107" t="str">
        <f>IFERROR(IF(VLOOKUP($A193,'Annex 2 EHV charges'!$D:$P,12,FALSE)=0,"",VLOOKUP($A193,'Annex 2 EHV charges'!$D:$P,12,FALSE)),"")</f>
        <v/>
      </c>
      <c r="H193" s="107" t="str">
        <f>IFERROR(IF(VLOOKUP($A193,'Annex 2 EHV charges'!$D:$P,13,FALSE)=0,"",VLOOKUP($A193,'Annex 2 EHV charges'!$D:$P,13,FALSE)),"")</f>
        <v/>
      </c>
    </row>
    <row r="194" spans="1:8" x14ac:dyDescent="0.2">
      <c r="A194" s="104" t="str">
        <f t="array" ref="A194">IFERROR(INDEX('Annex 2 EHV charges'!$D$11:$D$136, MATCH(0, IF(ISBLANK('Annex 2 EHV charges'!$D$11:$D$136),1, COUNTIF(A$4:$A193, 'Annex 2 EHV charges'!$D$11:$D$136)), 0)),"")</f>
        <v/>
      </c>
      <c r="B194" s="103" t="str">
        <f>IF($A194="","",VLOOKUP($A194,'Annex 2 EHV charges'!$D:$O,2,0))</f>
        <v/>
      </c>
      <c r="C194" s="104" t="str">
        <f>IF($A194="","",VLOOKUP($A194,'Annex 2 EHV charges'!$D:$O,3,0))</f>
        <v/>
      </c>
      <c r="D194" s="103" t="str">
        <f>IF($A194="","",VLOOKUP($A194,'Annex 2 EHV charges'!$D:$O,4,0))</f>
        <v/>
      </c>
      <c r="E194" s="105" t="str">
        <f>IFERROR(IF(VLOOKUP($A194,'Annex 2 EHV charges'!$D:$P,10,FALSE)=0,"",VLOOKUP($A194,'Annex 2 EHV charges'!$D:$P,10,FALSE)),"")</f>
        <v/>
      </c>
      <c r="F194" s="106" t="str">
        <f>IFERROR(IF(VLOOKUP($A194,'Annex 2 EHV charges'!$D:$P,11,FALSE)=0,"",VLOOKUP($A194,'Annex 2 EHV charges'!$D:$P,11,FALSE)),"")</f>
        <v/>
      </c>
      <c r="G194" s="107" t="str">
        <f>IFERROR(IF(VLOOKUP($A194,'Annex 2 EHV charges'!$D:$P,12,FALSE)=0,"",VLOOKUP($A194,'Annex 2 EHV charges'!$D:$P,12,FALSE)),"")</f>
        <v/>
      </c>
      <c r="H194" s="107" t="str">
        <f>IFERROR(IF(VLOOKUP($A194,'Annex 2 EHV charges'!$D:$P,13,FALSE)=0,"",VLOOKUP($A194,'Annex 2 EHV charges'!$D:$P,13,FALSE)),"")</f>
        <v/>
      </c>
    </row>
    <row r="195" spans="1:8" x14ac:dyDescent="0.2">
      <c r="A195" s="104" t="str">
        <f t="array" ref="A195">IFERROR(INDEX('Annex 2 EHV charges'!$D$11:$D$136, MATCH(0, IF(ISBLANK('Annex 2 EHV charges'!$D$11:$D$136),1, COUNTIF(A$4:$A194, 'Annex 2 EHV charges'!$D$11:$D$136)), 0)),"")</f>
        <v/>
      </c>
      <c r="B195" s="103" t="str">
        <f>IF($A195="","",VLOOKUP($A195,'Annex 2 EHV charges'!$D:$O,2,0))</f>
        <v/>
      </c>
      <c r="C195" s="104" t="str">
        <f>IF($A195="","",VLOOKUP($A195,'Annex 2 EHV charges'!$D:$O,3,0))</f>
        <v/>
      </c>
      <c r="D195" s="103" t="str">
        <f>IF($A195="","",VLOOKUP($A195,'Annex 2 EHV charges'!$D:$O,4,0))</f>
        <v/>
      </c>
      <c r="E195" s="105" t="str">
        <f>IFERROR(IF(VLOOKUP($A195,'Annex 2 EHV charges'!$D:$P,10,FALSE)=0,"",VLOOKUP($A195,'Annex 2 EHV charges'!$D:$P,10,FALSE)),"")</f>
        <v/>
      </c>
      <c r="F195" s="106" t="str">
        <f>IFERROR(IF(VLOOKUP($A195,'Annex 2 EHV charges'!$D:$P,11,FALSE)=0,"",VLOOKUP($A195,'Annex 2 EHV charges'!$D:$P,11,FALSE)),"")</f>
        <v/>
      </c>
      <c r="G195" s="107" t="str">
        <f>IFERROR(IF(VLOOKUP($A195,'Annex 2 EHV charges'!$D:$P,12,FALSE)=0,"",VLOOKUP($A195,'Annex 2 EHV charges'!$D:$P,12,FALSE)),"")</f>
        <v/>
      </c>
      <c r="H195" s="107" t="str">
        <f>IFERROR(IF(VLOOKUP($A195,'Annex 2 EHV charges'!$D:$P,13,FALSE)=0,"",VLOOKUP($A195,'Annex 2 EHV charges'!$D:$P,13,FALSE)),"")</f>
        <v/>
      </c>
    </row>
    <row r="196" spans="1:8" x14ac:dyDescent="0.2">
      <c r="A196" s="104" t="str">
        <f t="array" ref="A196">IFERROR(INDEX('Annex 2 EHV charges'!$D$11:$D$136, MATCH(0, IF(ISBLANK('Annex 2 EHV charges'!$D$11:$D$136),1, COUNTIF(A$4:$A195, 'Annex 2 EHV charges'!$D$11:$D$136)), 0)),"")</f>
        <v/>
      </c>
      <c r="B196" s="103" t="str">
        <f>IF($A196="","",VLOOKUP($A196,'Annex 2 EHV charges'!$D:$O,2,0))</f>
        <v/>
      </c>
      <c r="C196" s="104" t="str">
        <f>IF($A196="","",VLOOKUP($A196,'Annex 2 EHV charges'!$D:$O,3,0))</f>
        <v/>
      </c>
      <c r="D196" s="103" t="str">
        <f>IF($A196="","",VLOOKUP($A196,'Annex 2 EHV charges'!$D:$O,4,0))</f>
        <v/>
      </c>
      <c r="E196" s="105" t="str">
        <f>IFERROR(IF(VLOOKUP($A196,'Annex 2 EHV charges'!$D:$P,10,FALSE)=0,"",VLOOKUP($A196,'Annex 2 EHV charges'!$D:$P,10,FALSE)),"")</f>
        <v/>
      </c>
      <c r="F196" s="106" t="str">
        <f>IFERROR(IF(VLOOKUP($A196,'Annex 2 EHV charges'!$D:$P,11,FALSE)=0,"",VLOOKUP($A196,'Annex 2 EHV charges'!$D:$P,11,FALSE)),"")</f>
        <v/>
      </c>
      <c r="G196" s="107" t="str">
        <f>IFERROR(IF(VLOOKUP($A196,'Annex 2 EHV charges'!$D:$P,12,FALSE)=0,"",VLOOKUP($A196,'Annex 2 EHV charges'!$D:$P,12,FALSE)),"")</f>
        <v/>
      </c>
      <c r="H196" s="107" t="str">
        <f>IFERROR(IF(VLOOKUP($A196,'Annex 2 EHV charges'!$D:$P,13,FALSE)=0,"",VLOOKUP($A196,'Annex 2 EHV charges'!$D:$P,13,FALSE)),"")</f>
        <v/>
      </c>
    </row>
    <row r="197" spans="1:8" x14ac:dyDescent="0.2">
      <c r="A197" s="104" t="str">
        <f t="array" ref="A197">IFERROR(INDEX('Annex 2 EHV charges'!$D$11:$D$136, MATCH(0, IF(ISBLANK('Annex 2 EHV charges'!$D$11:$D$136),1, COUNTIF(A$4:$A196, 'Annex 2 EHV charges'!$D$11:$D$136)), 0)),"")</f>
        <v/>
      </c>
      <c r="B197" s="103" t="str">
        <f>IF($A197="","",VLOOKUP($A197,'Annex 2 EHV charges'!$D:$O,2,0))</f>
        <v/>
      </c>
      <c r="C197" s="104" t="str">
        <f>IF($A197="","",VLOOKUP($A197,'Annex 2 EHV charges'!$D:$O,3,0))</f>
        <v/>
      </c>
      <c r="D197" s="103" t="str">
        <f>IF($A197="","",VLOOKUP($A197,'Annex 2 EHV charges'!$D:$O,4,0))</f>
        <v/>
      </c>
      <c r="E197" s="105" t="str">
        <f>IFERROR(IF(VLOOKUP($A197,'Annex 2 EHV charges'!$D:$P,10,FALSE)=0,"",VLOOKUP($A197,'Annex 2 EHV charges'!$D:$P,10,FALSE)),"")</f>
        <v/>
      </c>
      <c r="F197" s="106" t="str">
        <f>IFERROR(IF(VLOOKUP($A197,'Annex 2 EHV charges'!$D:$P,11,FALSE)=0,"",VLOOKUP($A197,'Annex 2 EHV charges'!$D:$P,11,FALSE)),"")</f>
        <v/>
      </c>
      <c r="G197" s="107" t="str">
        <f>IFERROR(IF(VLOOKUP($A197,'Annex 2 EHV charges'!$D:$P,12,FALSE)=0,"",VLOOKUP($A197,'Annex 2 EHV charges'!$D:$P,12,FALSE)),"")</f>
        <v/>
      </c>
      <c r="H197" s="107" t="str">
        <f>IFERROR(IF(VLOOKUP($A197,'Annex 2 EHV charges'!$D:$P,13,FALSE)=0,"",VLOOKUP($A197,'Annex 2 EHV charges'!$D:$P,13,FALSE)),"")</f>
        <v/>
      </c>
    </row>
    <row r="198" spans="1:8" x14ac:dyDescent="0.2">
      <c r="A198" s="104" t="str">
        <f t="array" ref="A198">IFERROR(INDEX('Annex 2 EHV charges'!$D$11:$D$136, MATCH(0, IF(ISBLANK('Annex 2 EHV charges'!$D$11:$D$136),1, COUNTIF(A$4:$A197, 'Annex 2 EHV charges'!$D$11:$D$136)), 0)),"")</f>
        <v/>
      </c>
      <c r="B198" s="103" t="str">
        <f>IF($A198="","",VLOOKUP($A198,'Annex 2 EHV charges'!$D:$O,2,0))</f>
        <v/>
      </c>
      <c r="C198" s="104" t="str">
        <f>IF($A198="","",VLOOKUP($A198,'Annex 2 EHV charges'!$D:$O,3,0))</f>
        <v/>
      </c>
      <c r="D198" s="103" t="str">
        <f>IF($A198="","",VLOOKUP($A198,'Annex 2 EHV charges'!$D:$O,4,0))</f>
        <v/>
      </c>
      <c r="E198" s="105" t="str">
        <f>IFERROR(IF(VLOOKUP($A198,'Annex 2 EHV charges'!$D:$P,10,FALSE)=0,"",VLOOKUP($A198,'Annex 2 EHV charges'!$D:$P,10,FALSE)),"")</f>
        <v/>
      </c>
      <c r="F198" s="106" t="str">
        <f>IFERROR(IF(VLOOKUP($A198,'Annex 2 EHV charges'!$D:$P,11,FALSE)=0,"",VLOOKUP($A198,'Annex 2 EHV charges'!$D:$P,11,FALSE)),"")</f>
        <v/>
      </c>
      <c r="G198" s="107" t="str">
        <f>IFERROR(IF(VLOOKUP($A198,'Annex 2 EHV charges'!$D:$P,12,FALSE)=0,"",VLOOKUP($A198,'Annex 2 EHV charges'!$D:$P,12,FALSE)),"")</f>
        <v/>
      </c>
      <c r="H198" s="107" t="str">
        <f>IFERROR(IF(VLOOKUP($A198,'Annex 2 EHV charges'!$D:$P,13,FALSE)=0,"",VLOOKUP($A198,'Annex 2 EHV charges'!$D:$P,13,FALSE)),"")</f>
        <v/>
      </c>
    </row>
    <row r="199" spans="1:8" x14ac:dyDescent="0.2">
      <c r="A199" s="104" t="str">
        <f t="array" ref="A199">IFERROR(INDEX('Annex 2 EHV charges'!$D$11:$D$136, MATCH(0, IF(ISBLANK('Annex 2 EHV charges'!$D$11:$D$136),1, COUNTIF(A$4:$A198, 'Annex 2 EHV charges'!$D$11:$D$136)), 0)),"")</f>
        <v/>
      </c>
      <c r="B199" s="103" t="str">
        <f>IF($A199="","",VLOOKUP($A199,'Annex 2 EHV charges'!$D:$O,2,0))</f>
        <v/>
      </c>
      <c r="C199" s="104" t="str">
        <f>IF($A199="","",VLOOKUP($A199,'Annex 2 EHV charges'!$D:$O,3,0))</f>
        <v/>
      </c>
      <c r="D199" s="103" t="str">
        <f>IF($A199="","",VLOOKUP($A199,'Annex 2 EHV charges'!$D:$O,4,0))</f>
        <v/>
      </c>
      <c r="E199" s="105" t="str">
        <f>IFERROR(IF(VLOOKUP($A199,'Annex 2 EHV charges'!$D:$P,10,FALSE)=0,"",VLOOKUP($A199,'Annex 2 EHV charges'!$D:$P,10,FALSE)),"")</f>
        <v/>
      </c>
      <c r="F199" s="106" t="str">
        <f>IFERROR(IF(VLOOKUP($A199,'Annex 2 EHV charges'!$D:$P,11,FALSE)=0,"",VLOOKUP($A199,'Annex 2 EHV charges'!$D:$P,11,FALSE)),"")</f>
        <v/>
      </c>
      <c r="G199" s="107" t="str">
        <f>IFERROR(IF(VLOOKUP($A199,'Annex 2 EHV charges'!$D:$P,12,FALSE)=0,"",VLOOKUP($A199,'Annex 2 EHV charges'!$D:$P,12,FALSE)),"")</f>
        <v/>
      </c>
      <c r="H199" s="107" t="str">
        <f>IFERROR(IF(VLOOKUP($A199,'Annex 2 EHV charges'!$D:$P,13,FALSE)=0,"",VLOOKUP($A199,'Annex 2 EHV charges'!$D:$P,13,FALSE)),"")</f>
        <v/>
      </c>
    </row>
    <row r="200" spans="1:8" x14ac:dyDescent="0.2">
      <c r="A200" s="104" t="str">
        <f t="array" ref="A200">IFERROR(INDEX('Annex 2 EHV charges'!$D$11:$D$136, MATCH(0, IF(ISBLANK('Annex 2 EHV charges'!$D$11:$D$136),1, COUNTIF(A$4:$A199, 'Annex 2 EHV charges'!$D$11:$D$136)), 0)),"")</f>
        <v/>
      </c>
      <c r="B200" s="103" t="str">
        <f>IF($A200="","",VLOOKUP($A200,'Annex 2 EHV charges'!$D:$O,2,0))</f>
        <v/>
      </c>
      <c r="C200" s="104" t="str">
        <f>IF($A200="","",VLOOKUP($A200,'Annex 2 EHV charges'!$D:$O,3,0))</f>
        <v/>
      </c>
      <c r="D200" s="103" t="str">
        <f>IF($A200="","",VLOOKUP($A200,'Annex 2 EHV charges'!$D:$O,4,0))</f>
        <v/>
      </c>
      <c r="E200" s="105" t="str">
        <f>IFERROR(IF(VLOOKUP($A200,'Annex 2 EHV charges'!$D:$P,10,FALSE)=0,"",VLOOKUP($A200,'Annex 2 EHV charges'!$D:$P,10,FALSE)),"")</f>
        <v/>
      </c>
      <c r="F200" s="106" t="str">
        <f>IFERROR(IF(VLOOKUP($A200,'Annex 2 EHV charges'!$D:$P,11,FALSE)=0,"",VLOOKUP($A200,'Annex 2 EHV charges'!$D:$P,11,FALSE)),"")</f>
        <v/>
      </c>
      <c r="G200" s="107" t="str">
        <f>IFERROR(IF(VLOOKUP($A200,'Annex 2 EHV charges'!$D:$P,12,FALSE)=0,"",VLOOKUP($A200,'Annex 2 EHV charges'!$D:$P,12,FALSE)),"")</f>
        <v/>
      </c>
      <c r="H200" s="107" t="str">
        <f>IFERROR(IF(VLOOKUP($A200,'Annex 2 EHV charges'!$D:$P,13,FALSE)=0,"",VLOOKUP($A200,'Annex 2 EHV charges'!$D:$P,13,FALSE)),"")</f>
        <v/>
      </c>
    </row>
    <row r="201" spans="1:8" x14ac:dyDescent="0.2">
      <c r="A201" s="104" t="str">
        <f t="array" ref="A201">IFERROR(INDEX('Annex 2 EHV charges'!$D$11:$D$136, MATCH(0, IF(ISBLANK('Annex 2 EHV charges'!$D$11:$D$136),1, COUNTIF(A$4:$A200, 'Annex 2 EHV charges'!$D$11:$D$136)), 0)),"")</f>
        <v/>
      </c>
      <c r="B201" s="103" t="str">
        <f>IF($A201="","",VLOOKUP($A201,'Annex 2 EHV charges'!$D:$O,2,0))</f>
        <v/>
      </c>
      <c r="C201" s="104" t="str">
        <f>IF($A201="","",VLOOKUP($A201,'Annex 2 EHV charges'!$D:$O,3,0))</f>
        <v/>
      </c>
      <c r="D201" s="103" t="str">
        <f>IF($A201="","",VLOOKUP($A201,'Annex 2 EHV charges'!$D:$O,4,0))</f>
        <v/>
      </c>
      <c r="E201" s="105" t="str">
        <f>IFERROR(IF(VLOOKUP($A201,'Annex 2 EHV charges'!$D:$P,10,FALSE)=0,"",VLOOKUP($A201,'Annex 2 EHV charges'!$D:$P,10,FALSE)),"")</f>
        <v/>
      </c>
      <c r="F201" s="106" t="str">
        <f>IFERROR(IF(VLOOKUP($A201,'Annex 2 EHV charges'!$D:$P,11,FALSE)=0,"",VLOOKUP($A201,'Annex 2 EHV charges'!$D:$P,11,FALSE)),"")</f>
        <v/>
      </c>
      <c r="G201" s="107" t="str">
        <f>IFERROR(IF(VLOOKUP($A201,'Annex 2 EHV charges'!$D:$P,12,FALSE)=0,"",VLOOKUP($A201,'Annex 2 EHV charges'!$D:$P,12,FALSE)),"")</f>
        <v/>
      </c>
      <c r="H201" s="107" t="str">
        <f>IFERROR(IF(VLOOKUP($A201,'Annex 2 EHV charges'!$D:$P,13,FALSE)=0,"",VLOOKUP($A201,'Annex 2 EHV charges'!$D:$P,13,FALSE)),"")</f>
        <v/>
      </c>
    </row>
    <row r="202" spans="1:8" x14ac:dyDescent="0.2">
      <c r="A202" s="104" t="str">
        <f t="array" ref="A202">IFERROR(INDEX('Annex 2 EHV charges'!$D$11:$D$136, MATCH(0, IF(ISBLANK('Annex 2 EHV charges'!$D$11:$D$136),1, COUNTIF(A$4:$A201, 'Annex 2 EHV charges'!$D$11:$D$136)), 0)),"")</f>
        <v/>
      </c>
      <c r="B202" s="103" t="str">
        <f>IF($A202="","",VLOOKUP($A202,'Annex 2 EHV charges'!$D:$O,2,0))</f>
        <v/>
      </c>
      <c r="C202" s="104" t="str">
        <f>IF($A202="","",VLOOKUP($A202,'Annex 2 EHV charges'!$D:$O,3,0))</f>
        <v/>
      </c>
      <c r="D202" s="103" t="str">
        <f>IF($A202="","",VLOOKUP($A202,'Annex 2 EHV charges'!$D:$O,4,0))</f>
        <v/>
      </c>
      <c r="E202" s="105" t="str">
        <f>IFERROR(IF(VLOOKUP($A202,'Annex 2 EHV charges'!$D:$P,10,FALSE)=0,"",VLOOKUP($A202,'Annex 2 EHV charges'!$D:$P,10,FALSE)),"")</f>
        <v/>
      </c>
      <c r="F202" s="106" t="str">
        <f>IFERROR(IF(VLOOKUP($A202,'Annex 2 EHV charges'!$D:$P,11,FALSE)=0,"",VLOOKUP($A202,'Annex 2 EHV charges'!$D:$P,11,FALSE)),"")</f>
        <v/>
      </c>
      <c r="G202" s="107" t="str">
        <f>IFERROR(IF(VLOOKUP($A202,'Annex 2 EHV charges'!$D:$P,12,FALSE)=0,"",VLOOKUP($A202,'Annex 2 EHV charges'!$D:$P,12,FALSE)),"")</f>
        <v/>
      </c>
      <c r="H202" s="107" t="str">
        <f>IFERROR(IF(VLOOKUP($A202,'Annex 2 EHV charges'!$D:$P,13,FALSE)=0,"",VLOOKUP($A202,'Annex 2 EHV charges'!$D:$P,13,FALSE)),"")</f>
        <v/>
      </c>
    </row>
    <row r="203" spans="1:8" x14ac:dyDescent="0.2">
      <c r="A203" s="104" t="str">
        <f t="array" ref="A203">IFERROR(INDEX('Annex 2 EHV charges'!$D$11:$D$136, MATCH(0, IF(ISBLANK('Annex 2 EHV charges'!$D$11:$D$136),1, COUNTIF(A$4:$A202, 'Annex 2 EHV charges'!$D$11:$D$136)), 0)),"")</f>
        <v/>
      </c>
      <c r="B203" s="103" t="str">
        <f>IF($A203="","",VLOOKUP($A203,'Annex 2 EHV charges'!$D:$O,2,0))</f>
        <v/>
      </c>
      <c r="C203" s="104" t="str">
        <f>IF($A203="","",VLOOKUP($A203,'Annex 2 EHV charges'!$D:$O,3,0))</f>
        <v/>
      </c>
      <c r="D203" s="103" t="str">
        <f>IF($A203="","",VLOOKUP($A203,'Annex 2 EHV charges'!$D:$O,4,0))</f>
        <v/>
      </c>
      <c r="E203" s="105" t="str">
        <f>IFERROR(IF(VLOOKUP($A203,'Annex 2 EHV charges'!$D:$P,10,FALSE)=0,"",VLOOKUP($A203,'Annex 2 EHV charges'!$D:$P,10,FALSE)),"")</f>
        <v/>
      </c>
      <c r="F203" s="106" t="str">
        <f>IFERROR(IF(VLOOKUP($A203,'Annex 2 EHV charges'!$D:$P,11,FALSE)=0,"",VLOOKUP($A203,'Annex 2 EHV charges'!$D:$P,11,FALSE)),"")</f>
        <v/>
      </c>
      <c r="G203" s="107" t="str">
        <f>IFERROR(IF(VLOOKUP($A203,'Annex 2 EHV charges'!$D:$P,12,FALSE)=0,"",VLOOKUP($A203,'Annex 2 EHV charges'!$D:$P,12,FALSE)),"")</f>
        <v/>
      </c>
      <c r="H203" s="107" t="str">
        <f>IFERROR(IF(VLOOKUP($A203,'Annex 2 EHV charges'!$D:$P,13,FALSE)=0,"",VLOOKUP($A203,'Annex 2 EHV charges'!$D:$P,13,FALSE)),"")</f>
        <v/>
      </c>
    </row>
    <row r="204" spans="1:8" x14ac:dyDescent="0.2">
      <c r="A204" s="104" t="str">
        <f t="array" ref="A204">IFERROR(INDEX('Annex 2 EHV charges'!$D$11:$D$136, MATCH(0, IF(ISBLANK('Annex 2 EHV charges'!$D$11:$D$136),1, COUNTIF(A$4:$A203, 'Annex 2 EHV charges'!$D$11:$D$136)), 0)),"")</f>
        <v/>
      </c>
      <c r="B204" s="103" t="str">
        <f>IF($A204="","",VLOOKUP($A204,'Annex 2 EHV charges'!$D:$O,2,0))</f>
        <v/>
      </c>
      <c r="C204" s="104" t="str">
        <f>IF($A204="","",VLOOKUP($A204,'Annex 2 EHV charges'!$D:$O,3,0))</f>
        <v/>
      </c>
      <c r="D204" s="103" t="str">
        <f>IF($A204="","",VLOOKUP($A204,'Annex 2 EHV charges'!$D:$O,4,0))</f>
        <v/>
      </c>
      <c r="E204" s="105" t="str">
        <f>IFERROR(IF(VLOOKUP($A204,'Annex 2 EHV charges'!$D:$P,10,FALSE)=0,"",VLOOKUP($A204,'Annex 2 EHV charges'!$D:$P,10,FALSE)),"")</f>
        <v/>
      </c>
      <c r="F204" s="106" t="str">
        <f>IFERROR(IF(VLOOKUP($A204,'Annex 2 EHV charges'!$D:$P,11,FALSE)=0,"",VLOOKUP($A204,'Annex 2 EHV charges'!$D:$P,11,FALSE)),"")</f>
        <v/>
      </c>
      <c r="G204" s="107" t="str">
        <f>IFERROR(IF(VLOOKUP($A204,'Annex 2 EHV charges'!$D:$P,12,FALSE)=0,"",VLOOKUP($A204,'Annex 2 EHV charges'!$D:$P,12,FALSE)),"")</f>
        <v/>
      </c>
      <c r="H204" s="107" t="str">
        <f>IFERROR(IF(VLOOKUP($A204,'Annex 2 EHV charges'!$D:$P,13,FALSE)=0,"",VLOOKUP($A204,'Annex 2 EHV charges'!$D:$P,13,FALSE)),"")</f>
        <v/>
      </c>
    </row>
    <row r="205" spans="1:8" x14ac:dyDescent="0.2">
      <c r="A205" s="104" t="str">
        <f t="array" ref="A205">IFERROR(INDEX('Annex 2 EHV charges'!$D$11:$D$136, MATCH(0, IF(ISBLANK('Annex 2 EHV charges'!$D$11:$D$136),1, COUNTIF(A$4:$A204, 'Annex 2 EHV charges'!$D$11:$D$136)), 0)),"")</f>
        <v/>
      </c>
      <c r="B205" s="103" t="str">
        <f>IF($A205="","",VLOOKUP($A205,'Annex 2 EHV charges'!$D:$O,2,0))</f>
        <v/>
      </c>
      <c r="C205" s="104" t="str">
        <f>IF($A205="","",VLOOKUP($A205,'Annex 2 EHV charges'!$D:$O,3,0))</f>
        <v/>
      </c>
      <c r="D205" s="103" t="str">
        <f>IF($A205="","",VLOOKUP($A205,'Annex 2 EHV charges'!$D:$O,4,0))</f>
        <v/>
      </c>
      <c r="E205" s="105" t="str">
        <f>IFERROR(IF(VLOOKUP($A205,'Annex 2 EHV charges'!$D:$P,10,FALSE)=0,"",VLOOKUP($A205,'Annex 2 EHV charges'!$D:$P,10,FALSE)),"")</f>
        <v/>
      </c>
      <c r="F205" s="106" t="str">
        <f>IFERROR(IF(VLOOKUP($A205,'Annex 2 EHV charges'!$D:$P,11,FALSE)=0,"",VLOOKUP($A205,'Annex 2 EHV charges'!$D:$P,11,FALSE)),"")</f>
        <v/>
      </c>
      <c r="G205" s="107" t="str">
        <f>IFERROR(IF(VLOOKUP($A205,'Annex 2 EHV charges'!$D:$P,12,FALSE)=0,"",VLOOKUP($A205,'Annex 2 EHV charges'!$D:$P,12,FALSE)),"")</f>
        <v/>
      </c>
      <c r="H205" s="107" t="str">
        <f>IFERROR(IF(VLOOKUP($A205,'Annex 2 EHV charges'!$D:$P,13,FALSE)=0,"",VLOOKUP($A205,'Annex 2 EHV charges'!$D:$P,13,FALSE)),"")</f>
        <v/>
      </c>
    </row>
    <row r="206" spans="1:8" x14ac:dyDescent="0.2">
      <c r="A206" s="104" t="str">
        <f t="array" ref="A206">IFERROR(INDEX('Annex 2 EHV charges'!$D$11:$D$136, MATCH(0, IF(ISBLANK('Annex 2 EHV charges'!$D$11:$D$136),1, COUNTIF(A$4:$A205, 'Annex 2 EHV charges'!$D$11:$D$136)), 0)),"")</f>
        <v/>
      </c>
      <c r="B206" s="103" t="str">
        <f>IF($A206="","",VLOOKUP($A206,'Annex 2 EHV charges'!$D:$O,2,0))</f>
        <v/>
      </c>
      <c r="C206" s="104" t="str">
        <f>IF($A206="","",VLOOKUP($A206,'Annex 2 EHV charges'!$D:$O,3,0))</f>
        <v/>
      </c>
      <c r="D206" s="103" t="str">
        <f>IF($A206="","",VLOOKUP($A206,'Annex 2 EHV charges'!$D:$O,4,0))</f>
        <v/>
      </c>
      <c r="E206" s="105" t="str">
        <f>IFERROR(IF(VLOOKUP($A206,'Annex 2 EHV charges'!$D:$P,10,FALSE)=0,"",VLOOKUP($A206,'Annex 2 EHV charges'!$D:$P,10,FALSE)),"")</f>
        <v/>
      </c>
      <c r="F206" s="106" t="str">
        <f>IFERROR(IF(VLOOKUP($A206,'Annex 2 EHV charges'!$D:$P,11,FALSE)=0,"",VLOOKUP($A206,'Annex 2 EHV charges'!$D:$P,11,FALSE)),"")</f>
        <v/>
      </c>
      <c r="G206" s="107" t="str">
        <f>IFERROR(IF(VLOOKUP($A206,'Annex 2 EHV charges'!$D:$P,12,FALSE)=0,"",VLOOKUP($A206,'Annex 2 EHV charges'!$D:$P,12,FALSE)),"")</f>
        <v/>
      </c>
      <c r="H206" s="107" t="str">
        <f>IFERROR(IF(VLOOKUP($A206,'Annex 2 EHV charges'!$D:$P,13,FALSE)=0,"",VLOOKUP($A206,'Annex 2 EHV charges'!$D:$P,13,FALSE)),"")</f>
        <v/>
      </c>
    </row>
    <row r="207" spans="1:8" x14ac:dyDescent="0.2">
      <c r="A207" s="104" t="str">
        <f t="array" ref="A207">IFERROR(INDEX('Annex 2 EHV charges'!$D$11:$D$136, MATCH(0, IF(ISBLANK('Annex 2 EHV charges'!$D$11:$D$136),1, COUNTIF(A$4:$A206, 'Annex 2 EHV charges'!$D$11:$D$136)), 0)),"")</f>
        <v/>
      </c>
      <c r="B207" s="103" t="str">
        <f>IF($A207="","",VLOOKUP($A207,'Annex 2 EHV charges'!$D:$O,2,0))</f>
        <v/>
      </c>
      <c r="C207" s="104" t="str">
        <f>IF($A207="","",VLOOKUP($A207,'Annex 2 EHV charges'!$D:$O,3,0))</f>
        <v/>
      </c>
      <c r="D207" s="103" t="str">
        <f>IF($A207="","",VLOOKUP($A207,'Annex 2 EHV charges'!$D:$O,4,0))</f>
        <v/>
      </c>
      <c r="E207" s="105" t="str">
        <f>IFERROR(IF(VLOOKUP($A207,'Annex 2 EHV charges'!$D:$P,10,FALSE)=0,"",VLOOKUP($A207,'Annex 2 EHV charges'!$D:$P,10,FALSE)),"")</f>
        <v/>
      </c>
      <c r="F207" s="106" t="str">
        <f>IFERROR(IF(VLOOKUP($A207,'Annex 2 EHV charges'!$D:$P,11,FALSE)=0,"",VLOOKUP($A207,'Annex 2 EHV charges'!$D:$P,11,FALSE)),"")</f>
        <v/>
      </c>
      <c r="G207" s="107" t="str">
        <f>IFERROR(IF(VLOOKUP($A207,'Annex 2 EHV charges'!$D:$P,12,FALSE)=0,"",VLOOKUP($A207,'Annex 2 EHV charges'!$D:$P,12,FALSE)),"")</f>
        <v/>
      </c>
      <c r="H207" s="107" t="str">
        <f>IFERROR(IF(VLOOKUP($A207,'Annex 2 EHV charges'!$D:$P,13,FALSE)=0,"",VLOOKUP($A207,'Annex 2 EHV charges'!$D:$P,13,FALSE)),"")</f>
        <v/>
      </c>
    </row>
    <row r="208" spans="1:8" x14ac:dyDescent="0.2">
      <c r="A208" s="104" t="str">
        <f t="array" ref="A208">IFERROR(INDEX('Annex 2 EHV charges'!$D$11:$D$136, MATCH(0, IF(ISBLANK('Annex 2 EHV charges'!$D$11:$D$136),1, COUNTIF(A$4:$A207, 'Annex 2 EHV charges'!$D$11:$D$136)), 0)),"")</f>
        <v/>
      </c>
      <c r="B208" s="103" t="str">
        <f>IF($A208="","",VLOOKUP($A208,'Annex 2 EHV charges'!$D:$O,2,0))</f>
        <v/>
      </c>
      <c r="C208" s="104" t="str">
        <f>IF($A208="","",VLOOKUP($A208,'Annex 2 EHV charges'!$D:$O,3,0))</f>
        <v/>
      </c>
      <c r="D208" s="103" t="str">
        <f>IF($A208="","",VLOOKUP($A208,'Annex 2 EHV charges'!$D:$O,4,0))</f>
        <v/>
      </c>
      <c r="E208" s="105" t="str">
        <f>IFERROR(IF(VLOOKUP($A208,'Annex 2 EHV charges'!$D:$P,10,FALSE)=0,"",VLOOKUP($A208,'Annex 2 EHV charges'!$D:$P,10,FALSE)),"")</f>
        <v/>
      </c>
      <c r="F208" s="106" t="str">
        <f>IFERROR(IF(VLOOKUP($A208,'Annex 2 EHV charges'!$D:$P,11,FALSE)=0,"",VLOOKUP($A208,'Annex 2 EHV charges'!$D:$P,11,FALSE)),"")</f>
        <v/>
      </c>
      <c r="G208" s="107" t="str">
        <f>IFERROR(IF(VLOOKUP($A208,'Annex 2 EHV charges'!$D:$P,12,FALSE)=0,"",VLOOKUP($A208,'Annex 2 EHV charges'!$D:$P,12,FALSE)),"")</f>
        <v/>
      </c>
      <c r="H208" s="107" t="str">
        <f>IFERROR(IF(VLOOKUP($A208,'Annex 2 EHV charges'!$D:$P,13,FALSE)=0,"",VLOOKUP($A208,'Annex 2 EHV charges'!$D:$P,13,FALSE)),"")</f>
        <v/>
      </c>
    </row>
    <row r="209" spans="1:8" x14ac:dyDescent="0.2">
      <c r="A209" s="104" t="str">
        <f t="array" ref="A209">IFERROR(INDEX('Annex 2 EHV charges'!$D$11:$D$136, MATCH(0, IF(ISBLANK('Annex 2 EHV charges'!$D$11:$D$136),1, COUNTIF(A$4:$A208, 'Annex 2 EHV charges'!$D$11:$D$136)), 0)),"")</f>
        <v/>
      </c>
      <c r="B209" s="103" t="str">
        <f>IF($A209="","",VLOOKUP($A209,'Annex 2 EHV charges'!$D:$O,2,0))</f>
        <v/>
      </c>
      <c r="C209" s="104" t="str">
        <f>IF($A209="","",VLOOKUP($A209,'Annex 2 EHV charges'!$D:$O,3,0))</f>
        <v/>
      </c>
      <c r="D209" s="103" t="str">
        <f>IF($A209="","",VLOOKUP($A209,'Annex 2 EHV charges'!$D:$O,4,0))</f>
        <v/>
      </c>
      <c r="E209" s="105" t="str">
        <f>IFERROR(IF(VLOOKUP($A209,'Annex 2 EHV charges'!$D:$P,10,FALSE)=0,"",VLOOKUP($A209,'Annex 2 EHV charges'!$D:$P,10,FALSE)),"")</f>
        <v/>
      </c>
      <c r="F209" s="106" t="str">
        <f>IFERROR(IF(VLOOKUP($A209,'Annex 2 EHV charges'!$D:$P,11,FALSE)=0,"",VLOOKUP($A209,'Annex 2 EHV charges'!$D:$P,11,FALSE)),"")</f>
        <v/>
      </c>
      <c r="G209" s="107" t="str">
        <f>IFERROR(IF(VLOOKUP($A209,'Annex 2 EHV charges'!$D:$P,12,FALSE)=0,"",VLOOKUP($A209,'Annex 2 EHV charges'!$D:$P,12,FALSE)),"")</f>
        <v/>
      </c>
      <c r="H209" s="107" t="str">
        <f>IFERROR(IF(VLOOKUP($A209,'Annex 2 EHV charges'!$D:$P,13,FALSE)=0,"",VLOOKUP($A209,'Annex 2 EHV charges'!$D:$P,13,FALSE)),"")</f>
        <v/>
      </c>
    </row>
    <row r="210" spans="1:8" x14ac:dyDescent="0.2">
      <c r="A210" s="104" t="str">
        <f t="array" ref="A210">IFERROR(INDEX('Annex 2 EHV charges'!$D$11:$D$136, MATCH(0, IF(ISBLANK('Annex 2 EHV charges'!$D$11:$D$136),1, COUNTIF(A$4:$A209, 'Annex 2 EHV charges'!$D$11:$D$136)), 0)),"")</f>
        <v/>
      </c>
      <c r="B210" s="103" t="str">
        <f>IF($A210="","",VLOOKUP($A210,'Annex 2 EHV charges'!$D:$O,2,0))</f>
        <v/>
      </c>
      <c r="C210" s="104" t="str">
        <f>IF($A210="","",VLOOKUP($A210,'Annex 2 EHV charges'!$D:$O,3,0))</f>
        <v/>
      </c>
      <c r="D210" s="103" t="str">
        <f>IF($A210="","",VLOOKUP($A210,'Annex 2 EHV charges'!$D:$O,4,0))</f>
        <v/>
      </c>
      <c r="E210" s="105" t="str">
        <f>IFERROR(IF(VLOOKUP($A210,'Annex 2 EHV charges'!$D:$P,10,FALSE)=0,"",VLOOKUP($A210,'Annex 2 EHV charges'!$D:$P,10,FALSE)),"")</f>
        <v/>
      </c>
      <c r="F210" s="106" t="str">
        <f>IFERROR(IF(VLOOKUP($A210,'Annex 2 EHV charges'!$D:$P,11,FALSE)=0,"",VLOOKUP($A210,'Annex 2 EHV charges'!$D:$P,11,FALSE)),"")</f>
        <v/>
      </c>
      <c r="G210" s="107" t="str">
        <f>IFERROR(IF(VLOOKUP($A210,'Annex 2 EHV charges'!$D:$P,12,FALSE)=0,"",VLOOKUP($A210,'Annex 2 EHV charges'!$D:$P,12,FALSE)),"")</f>
        <v/>
      </c>
      <c r="H210" s="107" t="str">
        <f>IFERROR(IF(VLOOKUP($A210,'Annex 2 EHV charges'!$D:$P,13,FALSE)=0,"",VLOOKUP($A210,'Annex 2 EHV charges'!$D:$P,13,FALSE)),"")</f>
        <v/>
      </c>
    </row>
    <row r="211" spans="1:8" x14ac:dyDescent="0.2">
      <c r="A211" s="104" t="str">
        <f t="array" ref="A211">IFERROR(INDEX('Annex 2 EHV charges'!$D$11:$D$136, MATCH(0, IF(ISBLANK('Annex 2 EHV charges'!$D$11:$D$136),1, COUNTIF(A$4:$A210, 'Annex 2 EHV charges'!$D$11:$D$136)), 0)),"")</f>
        <v/>
      </c>
      <c r="B211" s="103" t="str">
        <f>IF($A211="","",VLOOKUP($A211,'Annex 2 EHV charges'!$D:$O,2,0))</f>
        <v/>
      </c>
      <c r="C211" s="104" t="str">
        <f>IF($A211="","",VLOOKUP($A211,'Annex 2 EHV charges'!$D:$O,3,0))</f>
        <v/>
      </c>
      <c r="D211" s="103" t="str">
        <f>IF($A211="","",VLOOKUP($A211,'Annex 2 EHV charges'!$D:$O,4,0))</f>
        <v/>
      </c>
      <c r="E211" s="105" t="str">
        <f>IFERROR(IF(VLOOKUP($A211,'Annex 2 EHV charges'!$D:$P,10,FALSE)=0,"",VLOOKUP($A211,'Annex 2 EHV charges'!$D:$P,10,FALSE)),"")</f>
        <v/>
      </c>
      <c r="F211" s="106" t="str">
        <f>IFERROR(IF(VLOOKUP($A211,'Annex 2 EHV charges'!$D:$P,11,FALSE)=0,"",VLOOKUP($A211,'Annex 2 EHV charges'!$D:$P,11,FALSE)),"")</f>
        <v/>
      </c>
      <c r="G211" s="107" t="str">
        <f>IFERROR(IF(VLOOKUP($A211,'Annex 2 EHV charges'!$D:$P,12,FALSE)=0,"",VLOOKUP($A211,'Annex 2 EHV charges'!$D:$P,12,FALSE)),"")</f>
        <v/>
      </c>
      <c r="H211" s="107" t="str">
        <f>IFERROR(IF(VLOOKUP($A211,'Annex 2 EHV charges'!$D:$P,13,FALSE)=0,"",VLOOKUP($A211,'Annex 2 EHV charges'!$D:$P,13,FALSE)),"")</f>
        <v/>
      </c>
    </row>
    <row r="212" spans="1:8" x14ac:dyDescent="0.2">
      <c r="A212" s="104" t="str">
        <f t="array" ref="A212">IFERROR(INDEX('Annex 2 EHV charges'!$D$11:$D$136, MATCH(0, IF(ISBLANK('Annex 2 EHV charges'!$D$11:$D$136),1, COUNTIF(A$4:$A211, 'Annex 2 EHV charges'!$D$11:$D$136)), 0)),"")</f>
        <v/>
      </c>
      <c r="B212" s="103" t="str">
        <f>IF($A212="","",VLOOKUP($A212,'Annex 2 EHV charges'!$D:$O,2,0))</f>
        <v/>
      </c>
      <c r="C212" s="104" t="str">
        <f>IF($A212="","",VLOOKUP($A212,'Annex 2 EHV charges'!$D:$O,3,0))</f>
        <v/>
      </c>
      <c r="D212" s="103" t="str">
        <f>IF($A212="","",VLOOKUP($A212,'Annex 2 EHV charges'!$D:$O,4,0))</f>
        <v/>
      </c>
      <c r="E212" s="105" t="str">
        <f>IFERROR(IF(VLOOKUP($A212,'Annex 2 EHV charges'!$D:$P,10,FALSE)=0,"",VLOOKUP($A212,'Annex 2 EHV charges'!$D:$P,10,FALSE)),"")</f>
        <v/>
      </c>
      <c r="F212" s="106" t="str">
        <f>IFERROR(IF(VLOOKUP($A212,'Annex 2 EHV charges'!$D:$P,11,FALSE)=0,"",VLOOKUP($A212,'Annex 2 EHV charges'!$D:$P,11,FALSE)),"")</f>
        <v/>
      </c>
      <c r="G212" s="107" t="str">
        <f>IFERROR(IF(VLOOKUP($A212,'Annex 2 EHV charges'!$D:$P,12,FALSE)=0,"",VLOOKUP($A212,'Annex 2 EHV charges'!$D:$P,12,FALSE)),"")</f>
        <v/>
      </c>
      <c r="H212" s="107" t="str">
        <f>IFERROR(IF(VLOOKUP($A212,'Annex 2 EHV charges'!$D:$P,13,FALSE)=0,"",VLOOKUP($A212,'Annex 2 EHV charges'!$D:$P,13,FALSE)),"")</f>
        <v/>
      </c>
    </row>
    <row r="213" spans="1:8" x14ac:dyDescent="0.2">
      <c r="A213" s="104" t="str">
        <f t="array" ref="A213">IFERROR(INDEX('Annex 2 EHV charges'!$D$11:$D$136, MATCH(0, IF(ISBLANK('Annex 2 EHV charges'!$D$11:$D$136),1, COUNTIF(A$4:$A212, 'Annex 2 EHV charges'!$D$11:$D$136)), 0)),"")</f>
        <v/>
      </c>
      <c r="B213" s="103" t="str">
        <f>IF($A213="","",VLOOKUP($A213,'Annex 2 EHV charges'!$D:$O,2,0))</f>
        <v/>
      </c>
      <c r="C213" s="104" t="str">
        <f>IF($A213="","",VLOOKUP($A213,'Annex 2 EHV charges'!$D:$O,3,0))</f>
        <v/>
      </c>
      <c r="D213" s="103" t="str">
        <f>IF($A213="","",VLOOKUP($A213,'Annex 2 EHV charges'!$D:$O,4,0))</f>
        <v/>
      </c>
      <c r="E213" s="105" t="str">
        <f>IFERROR(IF(VLOOKUP($A213,'Annex 2 EHV charges'!$D:$P,10,FALSE)=0,"",VLOOKUP($A213,'Annex 2 EHV charges'!$D:$P,10,FALSE)),"")</f>
        <v/>
      </c>
      <c r="F213" s="106" t="str">
        <f>IFERROR(IF(VLOOKUP($A213,'Annex 2 EHV charges'!$D:$P,11,FALSE)=0,"",VLOOKUP($A213,'Annex 2 EHV charges'!$D:$P,11,FALSE)),"")</f>
        <v/>
      </c>
      <c r="G213" s="107" t="str">
        <f>IFERROR(IF(VLOOKUP($A213,'Annex 2 EHV charges'!$D:$P,12,FALSE)=0,"",VLOOKUP($A213,'Annex 2 EHV charges'!$D:$P,12,FALSE)),"")</f>
        <v/>
      </c>
      <c r="H213" s="107" t="str">
        <f>IFERROR(IF(VLOOKUP($A213,'Annex 2 EHV charges'!$D:$P,13,FALSE)=0,"",VLOOKUP($A213,'Annex 2 EHV charges'!$D:$P,13,FALSE)),"")</f>
        <v/>
      </c>
    </row>
    <row r="214" spans="1:8" x14ac:dyDescent="0.2">
      <c r="A214" s="104" t="str">
        <f t="array" ref="A214">IFERROR(INDEX('Annex 2 EHV charges'!$D$11:$D$136, MATCH(0, IF(ISBLANK('Annex 2 EHV charges'!$D$11:$D$136),1, COUNTIF(A$4:$A213, 'Annex 2 EHV charges'!$D$11:$D$136)), 0)),"")</f>
        <v/>
      </c>
      <c r="B214" s="103" t="str">
        <f>IF($A214="","",VLOOKUP($A214,'Annex 2 EHV charges'!$D:$O,2,0))</f>
        <v/>
      </c>
      <c r="C214" s="104" t="str">
        <f>IF($A214="","",VLOOKUP($A214,'Annex 2 EHV charges'!$D:$O,3,0))</f>
        <v/>
      </c>
      <c r="D214" s="103" t="str">
        <f>IF($A214="","",VLOOKUP($A214,'Annex 2 EHV charges'!$D:$O,4,0))</f>
        <v/>
      </c>
      <c r="E214" s="105" t="str">
        <f>IFERROR(IF(VLOOKUP($A214,'Annex 2 EHV charges'!$D:$P,10,FALSE)=0,"",VLOOKUP($A214,'Annex 2 EHV charges'!$D:$P,10,FALSE)),"")</f>
        <v/>
      </c>
      <c r="F214" s="106" t="str">
        <f>IFERROR(IF(VLOOKUP($A214,'Annex 2 EHV charges'!$D:$P,11,FALSE)=0,"",VLOOKUP($A214,'Annex 2 EHV charges'!$D:$P,11,FALSE)),"")</f>
        <v/>
      </c>
      <c r="G214" s="107" t="str">
        <f>IFERROR(IF(VLOOKUP($A214,'Annex 2 EHV charges'!$D:$P,12,FALSE)=0,"",VLOOKUP($A214,'Annex 2 EHV charges'!$D:$P,12,FALSE)),"")</f>
        <v/>
      </c>
      <c r="H214" s="107" t="str">
        <f>IFERROR(IF(VLOOKUP($A214,'Annex 2 EHV charges'!$D:$P,13,FALSE)=0,"",VLOOKUP($A214,'Annex 2 EHV charges'!$D:$P,13,FALSE)),"")</f>
        <v/>
      </c>
    </row>
    <row r="215" spans="1:8" x14ac:dyDescent="0.2">
      <c r="A215" s="104" t="str">
        <f t="array" ref="A215">IFERROR(INDEX('Annex 2 EHV charges'!$D$11:$D$136, MATCH(0, IF(ISBLANK('Annex 2 EHV charges'!$D$11:$D$136),1, COUNTIF(A$4:$A214, 'Annex 2 EHV charges'!$D$11:$D$136)), 0)),"")</f>
        <v/>
      </c>
      <c r="B215" s="103" t="str">
        <f>IF($A215="","",VLOOKUP($A215,'Annex 2 EHV charges'!$D:$O,2,0))</f>
        <v/>
      </c>
      <c r="C215" s="104" t="str">
        <f>IF($A215="","",VLOOKUP($A215,'Annex 2 EHV charges'!$D:$O,3,0))</f>
        <v/>
      </c>
      <c r="D215" s="103" t="str">
        <f>IF($A215="","",VLOOKUP($A215,'Annex 2 EHV charges'!$D:$O,4,0))</f>
        <v/>
      </c>
      <c r="E215" s="105" t="str">
        <f>IFERROR(IF(VLOOKUP($A215,'Annex 2 EHV charges'!$D:$P,10,FALSE)=0,"",VLOOKUP($A215,'Annex 2 EHV charges'!$D:$P,10,FALSE)),"")</f>
        <v/>
      </c>
      <c r="F215" s="106" t="str">
        <f>IFERROR(IF(VLOOKUP($A215,'Annex 2 EHV charges'!$D:$P,11,FALSE)=0,"",VLOOKUP($A215,'Annex 2 EHV charges'!$D:$P,11,FALSE)),"")</f>
        <v/>
      </c>
      <c r="G215" s="107" t="str">
        <f>IFERROR(IF(VLOOKUP($A215,'Annex 2 EHV charges'!$D:$P,12,FALSE)=0,"",VLOOKUP($A215,'Annex 2 EHV charges'!$D:$P,12,FALSE)),"")</f>
        <v/>
      </c>
      <c r="H215" s="107" t="str">
        <f>IFERROR(IF(VLOOKUP($A215,'Annex 2 EHV charges'!$D:$P,13,FALSE)=0,"",VLOOKUP($A215,'Annex 2 EHV charges'!$D:$P,13,FALSE)),"")</f>
        <v/>
      </c>
    </row>
    <row r="216" spans="1:8" x14ac:dyDescent="0.2">
      <c r="A216" s="104" t="str">
        <f t="array" ref="A216">IFERROR(INDEX('Annex 2 EHV charges'!$D$11:$D$136, MATCH(0, IF(ISBLANK('Annex 2 EHV charges'!$D$11:$D$136),1, COUNTIF(A$4:$A215, 'Annex 2 EHV charges'!$D$11:$D$136)), 0)),"")</f>
        <v/>
      </c>
      <c r="B216" s="103" t="str">
        <f>IF($A216="","",VLOOKUP($A216,'Annex 2 EHV charges'!$D:$O,2,0))</f>
        <v/>
      </c>
      <c r="C216" s="104" t="str">
        <f>IF($A216="","",VLOOKUP($A216,'Annex 2 EHV charges'!$D:$O,3,0))</f>
        <v/>
      </c>
      <c r="D216" s="103" t="str">
        <f>IF($A216="","",VLOOKUP($A216,'Annex 2 EHV charges'!$D:$O,4,0))</f>
        <v/>
      </c>
      <c r="E216" s="105" t="str">
        <f>IFERROR(IF(VLOOKUP($A216,'Annex 2 EHV charges'!$D:$P,10,FALSE)=0,"",VLOOKUP($A216,'Annex 2 EHV charges'!$D:$P,10,FALSE)),"")</f>
        <v/>
      </c>
      <c r="F216" s="106" t="str">
        <f>IFERROR(IF(VLOOKUP($A216,'Annex 2 EHV charges'!$D:$P,11,FALSE)=0,"",VLOOKUP($A216,'Annex 2 EHV charges'!$D:$P,11,FALSE)),"")</f>
        <v/>
      </c>
      <c r="G216" s="107" t="str">
        <f>IFERROR(IF(VLOOKUP($A216,'Annex 2 EHV charges'!$D:$P,12,FALSE)=0,"",VLOOKUP($A216,'Annex 2 EHV charges'!$D:$P,12,FALSE)),"")</f>
        <v/>
      </c>
      <c r="H216" s="107" t="str">
        <f>IFERROR(IF(VLOOKUP($A216,'Annex 2 EHV charges'!$D:$P,13,FALSE)=0,"",VLOOKUP($A216,'Annex 2 EHV charges'!$D:$P,13,FALSE)),"")</f>
        <v/>
      </c>
    </row>
    <row r="217" spans="1:8" x14ac:dyDescent="0.2">
      <c r="A217" s="104" t="str">
        <f t="array" ref="A217">IFERROR(INDEX('Annex 2 EHV charges'!$D$11:$D$136, MATCH(0, IF(ISBLANK('Annex 2 EHV charges'!$D$11:$D$136),1, COUNTIF(A$4:$A216, 'Annex 2 EHV charges'!$D$11:$D$136)), 0)),"")</f>
        <v/>
      </c>
      <c r="B217" s="103" t="str">
        <f>IF($A217="","",VLOOKUP($A217,'Annex 2 EHV charges'!$D:$O,2,0))</f>
        <v/>
      </c>
      <c r="C217" s="104" t="str">
        <f>IF($A217="","",VLOOKUP($A217,'Annex 2 EHV charges'!$D:$O,3,0))</f>
        <v/>
      </c>
      <c r="D217" s="103" t="str">
        <f>IF($A217="","",VLOOKUP($A217,'Annex 2 EHV charges'!$D:$O,4,0))</f>
        <v/>
      </c>
      <c r="E217" s="105" t="str">
        <f>IFERROR(IF(VLOOKUP($A217,'Annex 2 EHV charges'!$D:$P,10,FALSE)=0,"",VLOOKUP($A217,'Annex 2 EHV charges'!$D:$P,10,FALSE)),"")</f>
        <v/>
      </c>
      <c r="F217" s="106" t="str">
        <f>IFERROR(IF(VLOOKUP($A217,'Annex 2 EHV charges'!$D:$P,11,FALSE)=0,"",VLOOKUP($A217,'Annex 2 EHV charges'!$D:$P,11,FALSE)),"")</f>
        <v/>
      </c>
      <c r="G217" s="107" t="str">
        <f>IFERROR(IF(VLOOKUP($A217,'Annex 2 EHV charges'!$D:$P,12,FALSE)=0,"",VLOOKUP($A217,'Annex 2 EHV charges'!$D:$P,12,FALSE)),"")</f>
        <v/>
      </c>
      <c r="H217" s="107" t="str">
        <f>IFERROR(IF(VLOOKUP($A217,'Annex 2 EHV charges'!$D:$P,13,FALSE)=0,"",VLOOKUP($A217,'Annex 2 EHV charges'!$D:$P,13,FALSE)),"")</f>
        <v/>
      </c>
    </row>
    <row r="218" spans="1:8" x14ac:dyDescent="0.2">
      <c r="A218" s="104" t="str">
        <f t="array" ref="A218">IFERROR(INDEX('Annex 2 EHV charges'!$D$11:$D$136, MATCH(0, IF(ISBLANK('Annex 2 EHV charges'!$D$11:$D$136),1, COUNTIF(A$4:$A217, 'Annex 2 EHV charges'!$D$11:$D$136)), 0)),"")</f>
        <v/>
      </c>
      <c r="B218" s="103" t="str">
        <f>IF($A218="","",VLOOKUP($A218,'Annex 2 EHV charges'!$D:$O,2,0))</f>
        <v/>
      </c>
      <c r="C218" s="104" t="str">
        <f>IF($A218="","",VLOOKUP($A218,'Annex 2 EHV charges'!$D:$O,3,0))</f>
        <v/>
      </c>
      <c r="D218" s="103" t="str">
        <f>IF($A218="","",VLOOKUP($A218,'Annex 2 EHV charges'!$D:$O,4,0))</f>
        <v/>
      </c>
      <c r="E218" s="105" t="str">
        <f>IFERROR(IF(VLOOKUP($A218,'Annex 2 EHV charges'!$D:$P,10,FALSE)=0,"",VLOOKUP($A218,'Annex 2 EHV charges'!$D:$P,10,FALSE)),"")</f>
        <v/>
      </c>
      <c r="F218" s="106" t="str">
        <f>IFERROR(IF(VLOOKUP($A218,'Annex 2 EHV charges'!$D:$P,11,FALSE)=0,"",VLOOKUP($A218,'Annex 2 EHV charges'!$D:$P,11,FALSE)),"")</f>
        <v/>
      </c>
      <c r="G218" s="107" t="str">
        <f>IFERROR(IF(VLOOKUP($A218,'Annex 2 EHV charges'!$D:$P,12,FALSE)=0,"",VLOOKUP($A218,'Annex 2 EHV charges'!$D:$P,12,FALSE)),"")</f>
        <v/>
      </c>
      <c r="H218" s="107" t="str">
        <f>IFERROR(IF(VLOOKUP($A218,'Annex 2 EHV charges'!$D:$P,13,FALSE)=0,"",VLOOKUP($A218,'Annex 2 EHV charges'!$D:$P,13,FALSE)),"")</f>
        <v/>
      </c>
    </row>
    <row r="219" spans="1:8" x14ac:dyDescent="0.2">
      <c r="A219" s="104" t="str">
        <f t="array" ref="A219">IFERROR(INDEX('Annex 2 EHV charges'!$D$11:$D$136, MATCH(0, IF(ISBLANK('Annex 2 EHV charges'!$D$11:$D$136),1, COUNTIF(A$4:$A218, 'Annex 2 EHV charges'!$D$11:$D$136)), 0)),"")</f>
        <v/>
      </c>
      <c r="B219" s="103" t="str">
        <f>IF($A219="","",VLOOKUP($A219,'Annex 2 EHV charges'!$D:$O,2,0))</f>
        <v/>
      </c>
      <c r="C219" s="104" t="str">
        <f>IF($A219="","",VLOOKUP($A219,'Annex 2 EHV charges'!$D:$O,3,0))</f>
        <v/>
      </c>
      <c r="D219" s="103" t="str">
        <f>IF($A219="","",VLOOKUP($A219,'Annex 2 EHV charges'!$D:$O,4,0))</f>
        <v/>
      </c>
      <c r="E219" s="105" t="str">
        <f>IFERROR(IF(VLOOKUP($A219,'Annex 2 EHV charges'!$D:$P,10,FALSE)=0,"",VLOOKUP($A219,'Annex 2 EHV charges'!$D:$P,10,FALSE)),"")</f>
        <v/>
      </c>
      <c r="F219" s="106" t="str">
        <f>IFERROR(IF(VLOOKUP($A219,'Annex 2 EHV charges'!$D:$P,11,FALSE)=0,"",VLOOKUP($A219,'Annex 2 EHV charges'!$D:$P,11,FALSE)),"")</f>
        <v/>
      </c>
      <c r="G219" s="107" t="str">
        <f>IFERROR(IF(VLOOKUP($A219,'Annex 2 EHV charges'!$D:$P,12,FALSE)=0,"",VLOOKUP($A219,'Annex 2 EHV charges'!$D:$P,12,FALSE)),"")</f>
        <v/>
      </c>
      <c r="H219" s="107" t="str">
        <f>IFERROR(IF(VLOOKUP($A219,'Annex 2 EHV charges'!$D:$P,13,FALSE)=0,"",VLOOKUP($A219,'Annex 2 EHV charges'!$D:$P,13,FALSE)),"")</f>
        <v/>
      </c>
    </row>
    <row r="220" spans="1:8" x14ac:dyDescent="0.2">
      <c r="A220" s="104" t="str">
        <f t="array" ref="A220">IFERROR(INDEX('Annex 2 EHV charges'!$D$11:$D$136, MATCH(0, IF(ISBLANK('Annex 2 EHV charges'!$D$11:$D$136),1, COUNTIF(A$4:$A219, 'Annex 2 EHV charges'!$D$11:$D$136)), 0)),"")</f>
        <v/>
      </c>
      <c r="B220" s="103" t="str">
        <f>IF($A220="","",VLOOKUP($A220,'Annex 2 EHV charges'!$D:$O,2,0))</f>
        <v/>
      </c>
      <c r="C220" s="104" t="str">
        <f>IF($A220="","",VLOOKUP($A220,'Annex 2 EHV charges'!$D:$O,3,0))</f>
        <v/>
      </c>
      <c r="D220" s="103" t="str">
        <f>IF($A220="","",VLOOKUP($A220,'Annex 2 EHV charges'!$D:$O,4,0))</f>
        <v/>
      </c>
      <c r="E220" s="105" t="str">
        <f>IFERROR(IF(VLOOKUP($A220,'Annex 2 EHV charges'!$D:$P,10,FALSE)=0,"",VLOOKUP($A220,'Annex 2 EHV charges'!$D:$P,10,FALSE)),"")</f>
        <v/>
      </c>
      <c r="F220" s="106" t="str">
        <f>IFERROR(IF(VLOOKUP($A220,'Annex 2 EHV charges'!$D:$P,11,FALSE)=0,"",VLOOKUP($A220,'Annex 2 EHV charges'!$D:$P,11,FALSE)),"")</f>
        <v/>
      </c>
      <c r="G220" s="107" t="str">
        <f>IFERROR(IF(VLOOKUP($A220,'Annex 2 EHV charges'!$D:$P,12,FALSE)=0,"",VLOOKUP($A220,'Annex 2 EHV charges'!$D:$P,12,FALSE)),"")</f>
        <v/>
      </c>
      <c r="H220" s="107" t="str">
        <f>IFERROR(IF(VLOOKUP($A220,'Annex 2 EHV charges'!$D:$P,13,FALSE)=0,"",VLOOKUP($A220,'Annex 2 EHV charges'!$D:$P,13,FALSE)),"")</f>
        <v/>
      </c>
    </row>
    <row r="221" spans="1:8" x14ac:dyDescent="0.2">
      <c r="A221" s="104" t="str">
        <f t="array" ref="A221">IFERROR(INDEX('Annex 2 EHV charges'!$D$11:$D$136, MATCH(0, IF(ISBLANK('Annex 2 EHV charges'!$D$11:$D$136),1, COUNTIF(A$4:$A220, 'Annex 2 EHV charges'!$D$11:$D$136)), 0)),"")</f>
        <v/>
      </c>
      <c r="B221" s="103" t="str">
        <f>IF($A221="","",VLOOKUP($A221,'Annex 2 EHV charges'!$D:$O,2,0))</f>
        <v/>
      </c>
      <c r="C221" s="104" t="str">
        <f>IF($A221="","",VLOOKUP($A221,'Annex 2 EHV charges'!$D:$O,3,0))</f>
        <v/>
      </c>
      <c r="D221" s="103" t="str">
        <f>IF($A221="","",VLOOKUP($A221,'Annex 2 EHV charges'!$D:$O,4,0))</f>
        <v/>
      </c>
      <c r="E221" s="105" t="str">
        <f>IFERROR(IF(VLOOKUP($A221,'Annex 2 EHV charges'!$D:$P,10,FALSE)=0,"",VLOOKUP($A221,'Annex 2 EHV charges'!$D:$P,10,FALSE)),"")</f>
        <v/>
      </c>
      <c r="F221" s="106" t="str">
        <f>IFERROR(IF(VLOOKUP($A221,'Annex 2 EHV charges'!$D:$P,11,FALSE)=0,"",VLOOKUP($A221,'Annex 2 EHV charges'!$D:$P,11,FALSE)),"")</f>
        <v/>
      </c>
      <c r="G221" s="107" t="str">
        <f>IFERROR(IF(VLOOKUP($A221,'Annex 2 EHV charges'!$D:$P,12,FALSE)=0,"",VLOOKUP($A221,'Annex 2 EHV charges'!$D:$P,12,FALSE)),"")</f>
        <v/>
      </c>
      <c r="H221" s="107" t="str">
        <f>IFERROR(IF(VLOOKUP($A221,'Annex 2 EHV charges'!$D:$P,13,FALSE)=0,"",VLOOKUP($A221,'Annex 2 EHV charges'!$D:$P,13,FALSE)),"")</f>
        <v/>
      </c>
    </row>
    <row r="222" spans="1:8" x14ac:dyDescent="0.2">
      <c r="A222" s="104" t="str">
        <f t="array" ref="A222">IFERROR(INDEX('Annex 2 EHV charges'!$D$11:$D$136, MATCH(0, IF(ISBLANK('Annex 2 EHV charges'!$D$11:$D$136),1, COUNTIF(A$4:$A221, 'Annex 2 EHV charges'!$D$11:$D$136)), 0)),"")</f>
        <v/>
      </c>
      <c r="B222" s="103" t="str">
        <f>IF($A222="","",VLOOKUP($A222,'Annex 2 EHV charges'!$D:$O,2,0))</f>
        <v/>
      </c>
      <c r="C222" s="104" t="str">
        <f>IF($A222="","",VLOOKUP($A222,'Annex 2 EHV charges'!$D:$O,3,0))</f>
        <v/>
      </c>
      <c r="D222" s="103" t="str">
        <f>IF($A222="","",VLOOKUP($A222,'Annex 2 EHV charges'!$D:$O,4,0))</f>
        <v/>
      </c>
      <c r="E222" s="105" t="str">
        <f>IFERROR(IF(VLOOKUP($A222,'Annex 2 EHV charges'!$D:$P,10,FALSE)=0,"",VLOOKUP($A222,'Annex 2 EHV charges'!$D:$P,10,FALSE)),"")</f>
        <v/>
      </c>
      <c r="F222" s="106" t="str">
        <f>IFERROR(IF(VLOOKUP($A222,'Annex 2 EHV charges'!$D:$P,11,FALSE)=0,"",VLOOKUP($A222,'Annex 2 EHV charges'!$D:$P,11,FALSE)),"")</f>
        <v/>
      </c>
      <c r="G222" s="107" t="str">
        <f>IFERROR(IF(VLOOKUP($A222,'Annex 2 EHV charges'!$D:$P,12,FALSE)=0,"",VLOOKUP($A222,'Annex 2 EHV charges'!$D:$P,12,FALSE)),"")</f>
        <v/>
      </c>
      <c r="H222" s="107" t="str">
        <f>IFERROR(IF(VLOOKUP($A222,'Annex 2 EHV charges'!$D:$P,13,FALSE)=0,"",VLOOKUP($A222,'Annex 2 EHV charges'!$D:$P,13,FALSE)),"")</f>
        <v/>
      </c>
    </row>
    <row r="223" spans="1:8" x14ac:dyDescent="0.2">
      <c r="A223" s="104" t="str">
        <f t="array" ref="A223">IFERROR(INDEX('Annex 2 EHV charges'!$D$11:$D$136, MATCH(0, IF(ISBLANK('Annex 2 EHV charges'!$D$11:$D$136),1, COUNTIF(A$4:$A222, 'Annex 2 EHV charges'!$D$11:$D$136)), 0)),"")</f>
        <v/>
      </c>
      <c r="B223" s="103" t="str">
        <f>IF($A223="","",VLOOKUP($A223,'Annex 2 EHV charges'!$D:$O,2,0))</f>
        <v/>
      </c>
      <c r="C223" s="104" t="str">
        <f>IF($A223="","",VLOOKUP($A223,'Annex 2 EHV charges'!$D:$O,3,0))</f>
        <v/>
      </c>
      <c r="D223" s="103" t="str">
        <f>IF($A223="","",VLOOKUP($A223,'Annex 2 EHV charges'!$D:$O,4,0))</f>
        <v/>
      </c>
      <c r="E223" s="105" t="str">
        <f>IFERROR(IF(VLOOKUP($A223,'Annex 2 EHV charges'!$D:$P,10,FALSE)=0,"",VLOOKUP($A223,'Annex 2 EHV charges'!$D:$P,10,FALSE)),"")</f>
        <v/>
      </c>
      <c r="F223" s="106" t="str">
        <f>IFERROR(IF(VLOOKUP($A223,'Annex 2 EHV charges'!$D:$P,11,FALSE)=0,"",VLOOKUP($A223,'Annex 2 EHV charges'!$D:$P,11,FALSE)),"")</f>
        <v/>
      </c>
      <c r="G223" s="107" t="str">
        <f>IFERROR(IF(VLOOKUP($A223,'Annex 2 EHV charges'!$D:$P,12,FALSE)=0,"",VLOOKUP($A223,'Annex 2 EHV charges'!$D:$P,12,FALSE)),"")</f>
        <v/>
      </c>
      <c r="H223" s="107" t="str">
        <f>IFERROR(IF(VLOOKUP($A223,'Annex 2 EHV charges'!$D:$P,13,FALSE)=0,"",VLOOKUP($A223,'Annex 2 EHV charges'!$D:$P,13,FALSE)),"")</f>
        <v/>
      </c>
    </row>
    <row r="224" spans="1:8" x14ac:dyDescent="0.2">
      <c r="A224" s="104" t="str">
        <f t="array" ref="A224">IFERROR(INDEX('Annex 2 EHV charges'!$D$11:$D$136, MATCH(0, IF(ISBLANK('Annex 2 EHV charges'!$D$11:$D$136),1, COUNTIF(A$4:$A223, 'Annex 2 EHV charges'!$D$11:$D$136)), 0)),"")</f>
        <v/>
      </c>
      <c r="B224" s="103" t="str">
        <f>IF($A224="","",VLOOKUP($A224,'Annex 2 EHV charges'!$D:$O,2,0))</f>
        <v/>
      </c>
      <c r="C224" s="104" t="str">
        <f>IF($A224="","",VLOOKUP($A224,'Annex 2 EHV charges'!$D:$O,3,0))</f>
        <v/>
      </c>
      <c r="D224" s="103" t="str">
        <f>IF($A224="","",VLOOKUP($A224,'Annex 2 EHV charges'!$D:$O,4,0))</f>
        <v/>
      </c>
      <c r="E224" s="105" t="str">
        <f>IFERROR(IF(VLOOKUP($A224,'Annex 2 EHV charges'!$D:$P,10,FALSE)=0,"",VLOOKUP($A224,'Annex 2 EHV charges'!$D:$P,10,FALSE)),"")</f>
        <v/>
      </c>
      <c r="F224" s="106" t="str">
        <f>IFERROR(IF(VLOOKUP($A224,'Annex 2 EHV charges'!$D:$P,11,FALSE)=0,"",VLOOKUP($A224,'Annex 2 EHV charges'!$D:$P,11,FALSE)),"")</f>
        <v/>
      </c>
      <c r="G224" s="107" t="str">
        <f>IFERROR(IF(VLOOKUP($A224,'Annex 2 EHV charges'!$D:$P,12,FALSE)=0,"",VLOOKUP($A224,'Annex 2 EHV charges'!$D:$P,12,FALSE)),"")</f>
        <v/>
      </c>
      <c r="H224" s="107" t="str">
        <f>IFERROR(IF(VLOOKUP($A224,'Annex 2 EHV charges'!$D:$P,13,FALSE)=0,"",VLOOKUP($A224,'Annex 2 EHV charges'!$D:$P,13,FALSE)),"")</f>
        <v/>
      </c>
    </row>
    <row r="225" spans="1:8" x14ac:dyDescent="0.2">
      <c r="A225" s="104" t="str">
        <f t="array" ref="A225">IFERROR(INDEX('Annex 2 EHV charges'!$D$11:$D$136, MATCH(0, IF(ISBLANK('Annex 2 EHV charges'!$D$11:$D$136),1, COUNTIF(A$4:$A224, 'Annex 2 EHV charges'!$D$11:$D$136)), 0)),"")</f>
        <v/>
      </c>
      <c r="B225" s="103" t="str">
        <f>IF($A225="","",VLOOKUP($A225,'Annex 2 EHV charges'!$D:$O,2,0))</f>
        <v/>
      </c>
      <c r="C225" s="104" t="str">
        <f>IF($A225="","",VLOOKUP($A225,'Annex 2 EHV charges'!$D:$O,3,0))</f>
        <v/>
      </c>
      <c r="D225" s="103" t="str">
        <f>IF($A225="","",VLOOKUP($A225,'Annex 2 EHV charges'!$D:$O,4,0))</f>
        <v/>
      </c>
      <c r="E225" s="105" t="str">
        <f>IFERROR(IF(VLOOKUP($A225,'Annex 2 EHV charges'!$D:$P,10,FALSE)=0,"",VLOOKUP($A225,'Annex 2 EHV charges'!$D:$P,10,FALSE)),"")</f>
        <v/>
      </c>
      <c r="F225" s="106" t="str">
        <f>IFERROR(IF(VLOOKUP($A225,'Annex 2 EHV charges'!$D:$P,11,FALSE)=0,"",VLOOKUP($A225,'Annex 2 EHV charges'!$D:$P,11,FALSE)),"")</f>
        <v/>
      </c>
      <c r="G225" s="107" t="str">
        <f>IFERROR(IF(VLOOKUP($A225,'Annex 2 EHV charges'!$D:$P,12,FALSE)=0,"",VLOOKUP($A225,'Annex 2 EHV charges'!$D:$P,12,FALSE)),"")</f>
        <v/>
      </c>
      <c r="H225" s="107" t="str">
        <f>IFERROR(IF(VLOOKUP($A225,'Annex 2 EHV charges'!$D:$P,13,FALSE)=0,"",VLOOKUP($A225,'Annex 2 EHV charges'!$D:$P,13,FALSE)),"")</f>
        <v/>
      </c>
    </row>
    <row r="226" spans="1:8" x14ac:dyDescent="0.2">
      <c r="A226" s="104" t="str">
        <f t="array" ref="A226">IFERROR(INDEX('Annex 2 EHV charges'!$D$11:$D$136, MATCH(0, IF(ISBLANK('Annex 2 EHV charges'!$D$11:$D$136),1, COUNTIF(A$4:$A225, 'Annex 2 EHV charges'!$D$11:$D$136)), 0)),"")</f>
        <v/>
      </c>
      <c r="B226" s="103" t="str">
        <f>IF($A226="","",VLOOKUP($A226,'Annex 2 EHV charges'!$D:$O,2,0))</f>
        <v/>
      </c>
      <c r="C226" s="104" t="str">
        <f>IF($A226="","",VLOOKUP($A226,'Annex 2 EHV charges'!$D:$O,3,0))</f>
        <v/>
      </c>
      <c r="D226" s="103" t="str">
        <f>IF($A226="","",VLOOKUP($A226,'Annex 2 EHV charges'!$D:$O,4,0))</f>
        <v/>
      </c>
      <c r="E226" s="105" t="str">
        <f>IFERROR(IF(VLOOKUP($A226,'Annex 2 EHV charges'!$D:$P,10,FALSE)=0,"",VLOOKUP($A226,'Annex 2 EHV charges'!$D:$P,10,FALSE)),"")</f>
        <v/>
      </c>
      <c r="F226" s="106" t="str">
        <f>IFERROR(IF(VLOOKUP($A226,'Annex 2 EHV charges'!$D:$P,11,FALSE)=0,"",VLOOKUP($A226,'Annex 2 EHV charges'!$D:$P,11,FALSE)),"")</f>
        <v/>
      </c>
      <c r="G226" s="107" t="str">
        <f>IFERROR(IF(VLOOKUP($A226,'Annex 2 EHV charges'!$D:$P,12,FALSE)=0,"",VLOOKUP($A226,'Annex 2 EHV charges'!$D:$P,12,FALSE)),"")</f>
        <v/>
      </c>
      <c r="H226" s="107" t="str">
        <f>IFERROR(IF(VLOOKUP($A226,'Annex 2 EHV charges'!$D:$P,13,FALSE)=0,"",VLOOKUP($A226,'Annex 2 EHV charges'!$D:$P,13,FALSE)),"")</f>
        <v/>
      </c>
    </row>
    <row r="227" spans="1:8" x14ac:dyDescent="0.2">
      <c r="A227" s="104" t="str">
        <f t="array" ref="A227">IFERROR(INDEX('Annex 2 EHV charges'!$D$11:$D$136, MATCH(0, IF(ISBLANK('Annex 2 EHV charges'!$D$11:$D$136),1, COUNTIF(A$4:$A226, 'Annex 2 EHV charges'!$D$11:$D$136)), 0)),"")</f>
        <v/>
      </c>
      <c r="B227" s="103" t="str">
        <f>IF($A227="","",VLOOKUP($A227,'Annex 2 EHV charges'!$D:$O,2,0))</f>
        <v/>
      </c>
      <c r="C227" s="104" t="str">
        <f>IF($A227="","",VLOOKUP($A227,'Annex 2 EHV charges'!$D:$O,3,0))</f>
        <v/>
      </c>
      <c r="D227" s="103" t="str">
        <f>IF($A227="","",VLOOKUP($A227,'Annex 2 EHV charges'!$D:$O,4,0))</f>
        <v/>
      </c>
      <c r="E227" s="105" t="str">
        <f>IFERROR(IF(VLOOKUP($A227,'Annex 2 EHV charges'!$D:$P,10,FALSE)=0,"",VLOOKUP($A227,'Annex 2 EHV charges'!$D:$P,10,FALSE)),"")</f>
        <v/>
      </c>
      <c r="F227" s="106" t="str">
        <f>IFERROR(IF(VLOOKUP($A227,'Annex 2 EHV charges'!$D:$P,11,FALSE)=0,"",VLOOKUP($A227,'Annex 2 EHV charges'!$D:$P,11,FALSE)),"")</f>
        <v/>
      </c>
      <c r="G227" s="107" t="str">
        <f>IFERROR(IF(VLOOKUP($A227,'Annex 2 EHV charges'!$D:$P,12,FALSE)=0,"",VLOOKUP($A227,'Annex 2 EHV charges'!$D:$P,12,FALSE)),"")</f>
        <v/>
      </c>
      <c r="H227" s="107" t="str">
        <f>IFERROR(IF(VLOOKUP($A227,'Annex 2 EHV charges'!$D:$P,13,FALSE)=0,"",VLOOKUP($A227,'Annex 2 EHV charges'!$D:$P,13,FALSE)),"")</f>
        <v/>
      </c>
    </row>
    <row r="228" spans="1:8" x14ac:dyDescent="0.2">
      <c r="A228" s="104" t="str">
        <f t="array" ref="A228">IFERROR(INDEX('Annex 2 EHV charges'!$D$11:$D$136, MATCH(0, IF(ISBLANK('Annex 2 EHV charges'!$D$11:$D$136),1, COUNTIF(A$4:$A227, 'Annex 2 EHV charges'!$D$11:$D$136)), 0)),"")</f>
        <v/>
      </c>
      <c r="B228" s="103" t="str">
        <f>IF($A228="","",VLOOKUP($A228,'Annex 2 EHV charges'!$D:$O,2,0))</f>
        <v/>
      </c>
      <c r="C228" s="104" t="str">
        <f>IF($A228="","",VLOOKUP($A228,'Annex 2 EHV charges'!$D:$O,3,0))</f>
        <v/>
      </c>
      <c r="D228" s="103" t="str">
        <f>IF($A228="","",VLOOKUP($A228,'Annex 2 EHV charges'!$D:$O,4,0))</f>
        <v/>
      </c>
      <c r="E228" s="105" t="str">
        <f>IFERROR(IF(VLOOKUP($A228,'Annex 2 EHV charges'!$D:$P,10,FALSE)=0,"",VLOOKUP($A228,'Annex 2 EHV charges'!$D:$P,10,FALSE)),"")</f>
        <v/>
      </c>
      <c r="F228" s="106" t="str">
        <f>IFERROR(IF(VLOOKUP($A228,'Annex 2 EHV charges'!$D:$P,11,FALSE)=0,"",VLOOKUP($A228,'Annex 2 EHV charges'!$D:$P,11,FALSE)),"")</f>
        <v/>
      </c>
      <c r="G228" s="107" t="str">
        <f>IFERROR(IF(VLOOKUP($A228,'Annex 2 EHV charges'!$D:$P,12,FALSE)=0,"",VLOOKUP($A228,'Annex 2 EHV charges'!$D:$P,12,FALSE)),"")</f>
        <v/>
      </c>
      <c r="H228" s="107" t="str">
        <f>IFERROR(IF(VLOOKUP($A228,'Annex 2 EHV charges'!$D:$P,13,FALSE)=0,"",VLOOKUP($A228,'Annex 2 EHV charges'!$D:$P,13,FALSE)),"")</f>
        <v/>
      </c>
    </row>
    <row r="229" spans="1:8" x14ac:dyDescent="0.2">
      <c r="A229" s="104" t="str">
        <f t="array" ref="A229">IFERROR(INDEX('Annex 2 EHV charges'!$D$11:$D$136, MATCH(0, IF(ISBLANK('Annex 2 EHV charges'!$D$11:$D$136),1, COUNTIF(A$4:$A228, 'Annex 2 EHV charges'!$D$11:$D$136)), 0)),"")</f>
        <v/>
      </c>
      <c r="B229" s="103" t="str">
        <f>IF($A229="","",VLOOKUP($A229,'Annex 2 EHV charges'!$D:$O,2,0))</f>
        <v/>
      </c>
      <c r="C229" s="104" t="str">
        <f>IF($A229="","",VLOOKUP($A229,'Annex 2 EHV charges'!$D:$O,3,0))</f>
        <v/>
      </c>
      <c r="D229" s="103" t="str">
        <f>IF($A229="","",VLOOKUP($A229,'Annex 2 EHV charges'!$D:$O,4,0))</f>
        <v/>
      </c>
      <c r="E229" s="105" t="str">
        <f>IFERROR(IF(VLOOKUP($A229,'Annex 2 EHV charges'!$D:$P,10,FALSE)=0,"",VLOOKUP($A229,'Annex 2 EHV charges'!$D:$P,10,FALSE)),"")</f>
        <v/>
      </c>
      <c r="F229" s="106" t="str">
        <f>IFERROR(IF(VLOOKUP($A229,'Annex 2 EHV charges'!$D:$P,11,FALSE)=0,"",VLOOKUP($A229,'Annex 2 EHV charges'!$D:$P,11,FALSE)),"")</f>
        <v/>
      </c>
      <c r="G229" s="107" t="str">
        <f>IFERROR(IF(VLOOKUP($A229,'Annex 2 EHV charges'!$D:$P,12,FALSE)=0,"",VLOOKUP($A229,'Annex 2 EHV charges'!$D:$P,12,FALSE)),"")</f>
        <v/>
      </c>
      <c r="H229" s="107" t="str">
        <f>IFERROR(IF(VLOOKUP($A229,'Annex 2 EHV charges'!$D:$P,13,FALSE)=0,"",VLOOKUP($A229,'Annex 2 EHV charges'!$D:$P,13,FALSE)),"")</f>
        <v/>
      </c>
    </row>
    <row r="230" spans="1:8" x14ac:dyDescent="0.2">
      <c r="A230" s="104" t="str">
        <f t="array" ref="A230">IFERROR(INDEX('Annex 2 EHV charges'!$D$11:$D$136, MATCH(0, IF(ISBLANK('Annex 2 EHV charges'!$D$11:$D$136),1, COUNTIF(A$4:$A229, 'Annex 2 EHV charges'!$D$11:$D$136)), 0)),"")</f>
        <v/>
      </c>
      <c r="B230" s="103" t="str">
        <f>IF($A230="","",VLOOKUP($A230,'Annex 2 EHV charges'!$D:$O,2,0))</f>
        <v/>
      </c>
      <c r="C230" s="104" t="str">
        <f>IF($A230="","",VLOOKUP($A230,'Annex 2 EHV charges'!$D:$O,3,0))</f>
        <v/>
      </c>
      <c r="D230" s="103" t="str">
        <f>IF($A230="","",VLOOKUP($A230,'Annex 2 EHV charges'!$D:$O,4,0))</f>
        <v/>
      </c>
      <c r="E230" s="105" t="str">
        <f>IFERROR(IF(VLOOKUP($A230,'Annex 2 EHV charges'!$D:$P,10,FALSE)=0,"",VLOOKUP($A230,'Annex 2 EHV charges'!$D:$P,10,FALSE)),"")</f>
        <v/>
      </c>
      <c r="F230" s="106" t="str">
        <f>IFERROR(IF(VLOOKUP($A230,'Annex 2 EHV charges'!$D:$P,11,FALSE)=0,"",VLOOKUP($A230,'Annex 2 EHV charges'!$D:$P,11,FALSE)),"")</f>
        <v/>
      </c>
      <c r="G230" s="107" t="str">
        <f>IFERROR(IF(VLOOKUP($A230,'Annex 2 EHV charges'!$D:$P,12,FALSE)=0,"",VLOOKUP($A230,'Annex 2 EHV charges'!$D:$P,12,FALSE)),"")</f>
        <v/>
      </c>
      <c r="H230" s="107" t="str">
        <f>IFERROR(IF(VLOOKUP($A230,'Annex 2 EHV charges'!$D:$P,13,FALSE)=0,"",VLOOKUP($A230,'Annex 2 EHV charges'!$D:$P,13,FALSE)),"")</f>
        <v/>
      </c>
    </row>
    <row r="231" spans="1:8" x14ac:dyDescent="0.2">
      <c r="A231" s="104" t="str">
        <f t="array" ref="A231">IFERROR(INDEX('Annex 2 EHV charges'!$D$11:$D$136, MATCH(0, IF(ISBLANK('Annex 2 EHV charges'!$D$11:$D$136),1, COUNTIF(A$4:$A230, 'Annex 2 EHV charges'!$D$11:$D$136)), 0)),"")</f>
        <v/>
      </c>
      <c r="B231" s="103" t="str">
        <f>IF($A231="","",VLOOKUP($A231,'Annex 2 EHV charges'!$D:$O,2,0))</f>
        <v/>
      </c>
      <c r="C231" s="104" t="str">
        <f>IF($A231="","",VLOOKUP($A231,'Annex 2 EHV charges'!$D:$O,3,0))</f>
        <v/>
      </c>
      <c r="D231" s="103" t="str">
        <f>IF($A231="","",VLOOKUP($A231,'Annex 2 EHV charges'!$D:$O,4,0))</f>
        <v/>
      </c>
      <c r="E231" s="105" t="str">
        <f>IFERROR(IF(VLOOKUP($A231,'Annex 2 EHV charges'!$D:$P,10,FALSE)=0,"",VLOOKUP($A231,'Annex 2 EHV charges'!$D:$P,10,FALSE)),"")</f>
        <v/>
      </c>
      <c r="F231" s="106" t="str">
        <f>IFERROR(IF(VLOOKUP($A231,'Annex 2 EHV charges'!$D:$P,11,FALSE)=0,"",VLOOKUP($A231,'Annex 2 EHV charges'!$D:$P,11,FALSE)),"")</f>
        <v/>
      </c>
      <c r="G231" s="107" t="str">
        <f>IFERROR(IF(VLOOKUP($A231,'Annex 2 EHV charges'!$D:$P,12,FALSE)=0,"",VLOOKUP($A231,'Annex 2 EHV charges'!$D:$P,12,FALSE)),"")</f>
        <v/>
      </c>
      <c r="H231" s="107" t="str">
        <f>IFERROR(IF(VLOOKUP($A231,'Annex 2 EHV charges'!$D:$P,13,FALSE)=0,"",VLOOKUP($A231,'Annex 2 EHV charges'!$D:$P,13,FALSE)),"")</f>
        <v/>
      </c>
    </row>
    <row r="232" spans="1:8" x14ac:dyDescent="0.2">
      <c r="A232" s="104" t="str">
        <f t="array" ref="A232">IFERROR(INDEX('Annex 2 EHV charges'!$D$11:$D$136, MATCH(0, IF(ISBLANK('Annex 2 EHV charges'!$D$11:$D$136),1, COUNTIF(A$4:$A231, 'Annex 2 EHV charges'!$D$11:$D$136)), 0)),"")</f>
        <v/>
      </c>
      <c r="B232" s="103" t="str">
        <f>IF($A232="","",VLOOKUP($A232,'Annex 2 EHV charges'!$D:$O,2,0))</f>
        <v/>
      </c>
      <c r="C232" s="104" t="str">
        <f>IF($A232="","",VLOOKUP($A232,'Annex 2 EHV charges'!$D:$O,3,0))</f>
        <v/>
      </c>
      <c r="D232" s="103" t="str">
        <f>IF($A232="","",VLOOKUP($A232,'Annex 2 EHV charges'!$D:$O,4,0))</f>
        <v/>
      </c>
      <c r="E232" s="105" t="str">
        <f>IFERROR(IF(VLOOKUP($A232,'Annex 2 EHV charges'!$D:$P,10,FALSE)=0,"",VLOOKUP($A232,'Annex 2 EHV charges'!$D:$P,10,FALSE)),"")</f>
        <v/>
      </c>
      <c r="F232" s="106" t="str">
        <f>IFERROR(IF(VLOOKUP($A232,'Annex 2 EHV charges'!$D:$P,11,FALSE)=0,"",VLOOKUP($A232,'Annex 2 EHV charges'!$D:$P,11,FALSE)),"")</f>
        <v/>
      </c>
      <c r="G232" s="107" t="str">
        <f>IFERROR(IF(VLOOKUP($A232,'Annex 2 EHV charges'!$D:$P,12,FALSE)=0,"",VLOOKUP($A232,'Annex 2 EHV charges'!$D:$P,12,FALSE)),"")</f>
        <v/>
      </c>
      <c r="H232" s="107" t="str">
        <f>IFERROR(IF(VLOOKUP($A232,'Annex 2 EHV charges'!$D:$P,13,FALSE)=0,"",VLOOKUP($A232,'Annex 2 EHV charges'!$D:$P,13,FALSE)),"")</f>
        <v/>
      </c>
    </row>
    <row r="233" spans="1:8" x14ac:dyDescent="0.2">
      <c r="A233" s="104" t="str">
        <f t="array" ref="A233">IFERROR(INDEX('Annex 2 EHV charges'!$D$11:$D$136, MATCH(0, IF(ISBLANK('Annex 2 EHV charges'!$D$11:$D$136),1, COUNTIF(A$4:$A232, 'Annex 2 EHV charges'!$D$11:$D$136)), 0)),"")</f>
        <v/>
      </c>
      <c r="B233" s="103" t="str">
        <f>IF($A233="","",VLOOKUP($A233,'Annex 2 EHV charges'!$D:$O,2,0))</f>
        <v/>
      </c>
      <c r="C233" s="104" t="str">
        <f>IF($A233="","",VLOOKUP($A233,'Annex 2 EHV charges'!$D:$O,3,0))</f>
        <v/>
      </c>
      <c r="D233" s="103" t="str">
        <f>IF($A233="","",VLOOKUP($A233,'Annex 2 EHV charges'!$D:$O,4,0))</f>
        <v/>
      </c>
      <c r="E233" s="105" t="str">
        <f>IFERROR(IF(VLOOKUP($A233,'Annex 2 EHV charges'!$D:$P,10,FALSE)=0,"",VLOOKUP($A233,'Annex 2 EHV charges'!$D:$P,10,FALSE)),"")</f>
        <v/>
      </c>
      <c r="F233" s="106" t="str">
        <f>IFERROR(IF(VLOOKUP($A233,'Annex 2 EHV charges'!$D:$P,11,FALSE)=0,"",VLOOKUP($A233,'Annex 2 EHV charges'!$D:$P,11,FALSE)),"")</f>
        <v/>
      </c>
      <c r="G233" s="107" t="str">
        <f>IFERROR(IF(VLOOKUP($A233,'Annex 2 EHV charges'!$D:$P,12,FALSE)=0,"",VLOOKUP($A233,'Annex 2 EHV charges'!$D:$P,12,FALSE)),"")</f>
        <v/>
      </c>
      <c r="H233" s="107" t="str">
        <f>IFERROR(IF(VLOOKUP($A233,'Annex 2 EHV charges'!$D:$P,13,FALSE)=0,"",VLOOKUP($A233,'Annex 2 EHV charges'!$D:$P,13,FALSE)),"")</f>
        <v/>
      </c>
    </row>
    <row r="234" spans="1:8" x14ac:dyDescent="0.2">
      <c r="A234" s="104" t="str">
        <f t="array" ref="A234">IFERROR(INDEX('Annex 2 EHV charges'!$D$11:$D$136, MATCH(0, IF(ISBLANK('Annex 2 EHV charges'!$D$11:$D$136),1, COUNTIF(A$4:$A233, 'Annex 2 EHV charges'!$D$11:$D$136)), 0)),"")</f>
        <v/>
      </c>
      <c r="B234" s="103" t="str">
        <f>IF($A234="","",VLOOKUP($A234,'Annex 2 EHV charges'!$D:$O,2,0))</f>
        <v/>
      </c>
      <c r="C234" s="104" t="str">
        <f>IF($A234="","",VLOOKUP($A234,'Annex 2 EHV charges'!$D:$O,3,0))</f>
        <v/>
      </c>
      <c r="D234" s="103" t="str">
        <f>IF($A234="","",VLOOKUP($A234,'Annex 2 EHV charges'!$D:$O,4,0))</f>
        <v/>
      </c>
      <c r="E234" s="105" t="str">
        <f>IFERROR(IF(VLOOKUP($A234,'Annex 2 EHV charges'!$D:$P,10,FALSE)=0,"",VLOOKUP($A234,'Annex 2 EHV charges'!$D:$P,10,FALSE)),"")</f>
        <v/>
      </c>
      <c r="F234" s="106" t="str">
        <f>IFERROR(IF(VLOOKUP($A234,'Annex 2 EHV charges'!$D:$P,11,FALSE)=0,"",VLOOKUP($A234,'Annex 2 EHV charges'!$D:$P,11,FALSE)),"")</f>
        <v/>
      </c>
      <c r="G234" s="107" t="str">
        <f>IFERROR(IF(VLOOKUP($A234,'Annex 2 EHV charges'!$D:$P,12,FALSE)=0,"",VLOOKUP($A234,'Annex 2 EHV charges'!$D:$P,12,FALSE)),"")</f>
        <v/>
      </c>
      <c r="H234" s="107" t="str">
        <f>IFERROR(IF(VLOOKUP($A234,'Annex 2 EHV charges'!$D:$P,13,FALSE)=0,"",VLOOKUP($A234,'Annex 2 EHV charges'!$D:$P,13,FALSE)),"")</f>
        <v/>
      </c>
    </row>
    <row r="235" spans="1:8" x14ac:dyDescent="0.2">
      <c r="A235" s="104" t="str">
        <f t="array" ref="A235">IFERROR(INDEX('Annex 2 EHV charges'!$D$11:$D$136, MATCH(0, IF(ISBLANK('Annex 2 EHV charges'!$D$11:$D$136),1, COUNTIF(A$4:$A234, 'Annex 2 EHV charges'!$D$11:$D$136)), 0)),"")</f>
        <v/>
      </c>
      <c r="B235" s="103" t="str">
        <f>IF($A235="","",VLOOKUP($A235,'Annex 2 EHV charges'!$D:$O,2,0))</f>
        <v/>
      </c>
      <c r="C235" s="104" t="str">
        <f>IF($A235="","",VLOOKUP($A235,'Annex 2 EHV charges'!$D:$O,3,0))</f>
        <v/>
      </c>
      <c r="D235" s="103" t="str">
        <f>IF($A235="","",VLOOKUP($A235,'Annex 2 EHV charges'!$D:$O,4,0))</f>
        <v/>
      </c>
      <c r="E235" s="105" t="str">
        <f>IFERROR(IF(VLOOKUP($A235,'Annex 2 EHV charges'!$D:$P,10,FALSE)=0,"",VLOOKUP($A235,'Annex 2 EHV charges'!$D:$P,10,FALSE)),"")</f>
        <v/>
      </c>
      <c r="F235" s="106" t="str">
        <f>IFERROR(IF(VLOOKUP($A235,'Annex 2 EHV charges'!$D:$P,11,FALSE)=0,"",VLOOKUP($A235,'Annex 2 EHV charges'!$D:$P,11,FALSE)),"")</f>
        <v/>
      </c>
      <c r="G235" s="107" t="str">
        <f>IFERROR(IF(VLOOKUP($A235,'Annex 2 EHV charges'!$D:$P,12,FALSE)=0,"",VLOOKUP($A235,'Annex 2 EHV charges'!$D:$P,12,FALSE)),"")</f>
        <v/>
      </c>
      <c r="H235" s="107" t="str">
        <f>IFERROR(IF(VLOOKUP($A235,'Annex 2 EHV charges'!$D:$P,13,FALSE)=0,"",VLOOKUP($A235,'Annex 2 EHV charges'!$D:$P,13,FALSE)),"")</f>
        <v/>
      </c>
    </row>
    <row r="236" spans="1:8" x14ac:dyDescent="0.2">
      <c r="A236" s="104" t="str">
        <f t="array" ref="A236">IFERROR(INDEX('Annex 2 EHV charges'!$D$11:$D$136, MATCH(0, IF(ISBLANK('Annex 2 EHV charges'!$D$11:$D$136),1, COUNTIF(A$4:$A235, 'Annex 2 EHV charges'!$D$11:$D$136)), 0)),"")</f>
        <v/>
      </c>
      <c r="B236" s="103" t="str">
        <f>IF($A236="","",VLOOKUP($A236,'Annex 2 EHV charges'!$D:$O,2,0))</f>
        <v/>
      </c>
      <c r="C236" s="104" t="str">
        <f>IF($A236="","",VLOOKUP($A236,'Annex 2 EHV charges'!$D:$O,3,0))</f>
        <v/>
      </c>
      <c r="D236" s="103" t="str">
        <f>IF($A236="","",VLOOKUP($A236,'Annex 2 EHV charges'!$D:$O,4,0))</f>
        <v/>
      </c>
      <c r="E236" s="105" t="str">
        <f>IFERROR(IF(VLOOKUP($A236,'Annex 2 EHV charges'!$D:$P,10,FALSE)=0,"",VLOOKUP($A236,'Annex 2 EHV charges'!$D:$P,10,FALSE)),"")</f>
        <v/>
      </c>
      <c r="F236" s="106" t="str">
        <f>IFERROR(IF(VLOOKUP($A236,'Annex 2 EHV charges'!$D:$P,11,FALSE)=0,"",VLOOKUP($A236,'Annex 2 EHV charges'!$D:$P,11,FALSE)),"")</f>
        <v/>
      </c>
      <c r="G236" s="107" t="str">
        <f>IFERROR(IF(VLOOKUP($A236,'Annex 2 EHV charges'!$D:$P,12,FALSE)=0,"",VLOOKUP($A236,'Annex 2 EHV charges'!$D:$P,12,FALSE)),"")</f>
        <v/>
      </c>
      <c r="H236" s="107" t="str">
        <f>IFERROR(IF(VLOOKUP($A236,'Annex 2 EHV charges'!$D:$P,13,FALSE)=0,"",VLOOKUP($A236,'Annex 2 EHV charges'!$D:$P,13,FALSE)),"")</f>
        <v/>
      </c>
    </row>
    <row r="237" spans="1:8" x14ac:dyDescent="0.2">
      <c r="A237" s="104" t="str">
        <f t="array" ref="A237">IFERROR(INDEX('Annex 2 EHV charges'!$D$11:$D$136, MATCH(0, IF(ISBLANK('Annex 2 EHV charges'!$D$11:$D$136),1, COUNTIF(A$4:$A236, 'Annex 2 EHV charges'!$D$11:$D$136)), 0)),"")</f>
        <v/>
      </c>
      <c r="B237" s="103" t="str">
        <f>IF($A237="","",VLOOKUP($A237,'Annex 2 EHV charges'!$D:$O,2,0))</f>
        <v/>
      </c>
      <c r="C237" s="104" t="str">
        <f>IF($A237="","",VLOOKUP($A237,'Annex 2 EHV charges'!$D:$O,3,0))</f>
        <v/>
      </c>
      <c r="D237" s="103" t="str">
        <f>IF($A237="","",VLOOKUP($A237,'Annex 2 EHV charges'!$D:$O,4,0))</f>
        <v/>
      </c>
      <c r="E237" s="105" t="str">
        <f>IFERROR(IF(VLOOKUP($A237,'Annex 2 EHV charges'!$D:$P,10,FALSE)=0,"",VLOOKUP($A237,'Annex 2 EHV charges'!$D:$P,10,FALSE)),"")</f>
        <v/>
      </c>
      <c r="F237" s="106" t="str">
        <f>IFERROR(IF(VLOOKUP($A237,'Annex 2 EHV charges'!$D:$P,11,FALSE)=0,"",VLOOKUP($A237,'Annex 2 EHV charges'!$D:$P,11,FALSE)),"")</f>
        <v/>
      </c>
      <c r="G237" s="107" t="str">
        <f>IFERROR(IF(VLOOKUP($A237,'Annex 2 EHV charges'!$D:$P,12,FALSE)=0,"",VLOOKUP($A237,'Annex 2 EHV charges'!$D:$P,12,FALSE)),"")</f>
        <v/>
      </c>
      <c r="H237" s="107" t="str">
        <f>IFERROR(IF(VLOOKUP($A237,'Annex 2 EHV charges'!$D:$P,13,FALSE)=0,"",VLOOKUP($A237,'Annex 2 EHV charges'!$D:$P,13,FALSE)),"")</f>
        <v/>
      </c>
    </row>
    <row r="238" spans="1:8" x14ac:dyDescent="0.2">
      <c r="A238" s="104" t="str">
        <f t="array" ref="A238">IFERROR(INDEX('Annex 2 EHV charges'!$D$11:$D$136, MATCH(0, IF(ISBLANK('Annex 2 EHV charges'!$D$11:$D$136),1, COUNTIF(A$4:$A237, 'Annex 2 EHV charges'!$D$11:$D$136)), 0)),"")</f>
        <v/>
      </c>
      <c r="B238" s="103" t="str">
        <f>IF($A238="","",VLOOKUP($A238,'Annex 2 EHV charges'!$D:$O,2,0))</f>
        <v/>
      </c>
      <c r="C238" s="104" t="str">
        <f>IF($A238="","",VLOOKUP($A238,'Annex 2 EHV charges'!$D:$O,3,0))</f>
        <v/>
      </c>
      <c r="D238" s="103" t="str">
        <f>IF($A238="","",VLOOKUP($A238,'Annex 2 EHV charges'!$D:$O,4,0))</f>
        <v/>
      </c>
      <c r="E238" s="105" t="str">
        <f>IFERROR(IF(VLOOKUP($A238,'Annex 2 EHV charges'!$D:$P,10,FALSE)=0,"",VLOOKUP($A238,'Annex 2 EHV charges'!$D:$P,10,FALSE)),"")</f>
        <v/>
      </c>
      <c r="F238" s="106" t="str">
        <f>IFERROR(IF(VLOOKUP($A238,'Annex 2 EHV charges'!$D:$P,11,FALSE)=0,"",VLOOKUP($A238,'Annex 2 EHV charges'!$D:$P,11,FALSE)),"")</f>
        <v/>
      </c>
      <c r="G238" s="107" t="str">
        <f>IFERROR(IF(VLOOKUP($A238,'Annex 2 EHV charges'!$D:$P,12,FALSE)=0,"",VLOOKUP($A238,'Annex 2 EHV charges'!$D:$P,12,FALSE)),"")</f>
        <v/>
      </c>
      <c r="H238" s="107" t="str">
        <f>IFERROR(IF(VLOOKUP($A238,'Annex 2 EHV charges'!$D:$P,13,FALSE)=0,"",VLOOKUP($A238,'Annex 2 EHV charges'!$D:$P,13,FALSE)),"")</f>
        <v/>
      </c>
    </row>
    <row r="239" spans="1:8" x14ac:dyDescent="0.2">
      <c r="A239" s="104" t="str">
        <f t="array" ref="A239">IFERROR(INDEX('Annex 2 EHV charges'!$D$11:$D$136, MATCH(0, IF(ISBLANK('Annex 2 EHV charges'!$D$11:$D$136),1, COUNTIF(A$4:$A238, 'Annex 2 EHV charges'!$D$11:$D$136)), 0)),"")</f>
        <v/>
      </c>
      <c r="B239" s="103" t="str">
        <f>IF($A239="","",VLOOKUP($A239,'Annex 2 EHV charges'!$D:$O,2,0))</f>
        <v/>
      </c>
      <c r="C239" s="104" t="str">
        <f>IF($A239="","",VLOOKUP($A239,'Annex 2 EHV charges'!$D:$O,3,0))</f>
        <v/>
      </c>
      <c r="D239" s="103" t="str">
        <f>IF($A239="","",VLOOKUP($A239,'Annex 2 EHV charges'!$D:$O,4,0))</f>
        <v/>
      </c>
      <c r="E239" s="105" t="str">
        <f>IFERROR(IF(VLOOKUP($A239,'Annex 2 EHV charges'!$D:$P,10,FALSE)=0,"",VLOOKUP($A239,'Annex 2 EHV charges'!$D:$P,10,FALSE)),"")</f>
        <v/>
      </c>
      <c r="F239" s="106" t="str">
        <f>IFERROR(IF(VLOOKUP($A239,'Annex 2 EHV charges'!$D:$P,11,FALSE)=0,"",VLOOKUP($A239,'Annex 2 EHV charges'!$D:$P,11,FALSE)),"")</f>
        <v/>
      </c>
      <c r="G239" s="107" t="str">
        <f>IFERROR(IF(VLOOKUP($A239,'Annex 2 EHV charges'!$D:$P,12,FALSE)=0,"",VLOOKUP($A239,'Annex 2 EHV charges'!$D:$P,12,FALSE)),"")</f>
        <v/>
      </c>
      <c r="H239" s="107" t="str">
        <f>IFERROR(IF(VLOOKUP($A239,'Annex 2 EHV charges'!$D:$P,13,FALSE)=0,"",VLOOKUP($A239,'Annex 2 EHV charges'!$D:$P,13,FALSE)),"")</f>
        <v/>
      </c>
    </row>
    <row r="240" spans="1:8" x14ac:dyDescent="0.2">
      <c r="A240" s="104" t="str">
        <f t="array" ref="A240">IFERROR(INDEX('Annex 2 EHV charges'!$D$11:$D$136, MATCH(0, IF(ISBLANK('Annex 2 EHV charges'!$D$11:$D$136),1, COUNTIF(A$4:$A239, 'Annex 2 EHV charges'!$D$11:$D$136)), 0)),"")</f>
        <v/>
      </c>
      <c r="B240" s="103" t="str">
        <f>IF($A240="","",VLOOKUP($A240,'Annex 2 EHV charges'!$D:$O,2,0))</f>
        <v/>
      </c>
      <c r="C240" s="104" t="str">
        <f>IF($A240="","",VLOOKUP($A240,'Annex 2 EHV charges'!$D:$O,3,0))</f>
        <v/>
      </c>
      <c r="D240" s="103" t="str">
        <f>IF($A240="","",VLOOKUP($A240,'Annex 2 EHV charges'!$D:$O,4,0))</f>
        <v/>
      </c>
      <c r="E240" s="105" t="str">
        <f>IFERROR(IF(VLOOKUP($A240,'Annex 2 EHV charges'!$D:$P,10,FALSE)=0,"",VLOOKUP($A240,'Annex 2 EHV charges'!$D:$P,10,FALSE)),"")</f>
        <v/>
      </c>
      <c r="F240" s="106" t="str">
        <f>IFERROR(IF(VLOOKUP($A240,'Annex 2 EHV charges'!$D:$P,11,FALSE)=0,"",VLOOKUP($A240,'Annex 2 EHV charges'!$D:$P,11,FALSE)),"")</f>
        <v/>
      </c>
      <c r="G240" s="107" t="str">
        <f>IFERROR(IF(VLOOKUP($A240,'Annex 2 EHV charges'!$D:$P,12,FALSE)=0,"",VLOOKUP($A240,'Annex 2 EHV charges'!$D:$P,12,FALSE)),"")</f>
        <v/>
      </c>
      <c r="H240" s="107" t="str">
        <f>IFERROR(IF(VLOOKUP($A240,'Annex 2 EHV charges'!$D:$P,13,FALSE)=0,"",VLOOKUP($A240,'Annex 2 EHV charges'!$D:$P,13,FALSE)),"")</f>
        <v/>
      </c>
    </row>
    <row r="241" spans="1:8" x14ac:dyDescent="0.2">
      <c r="A241" s="104" t="str">
        <f t="array" ref="A241">IFERROR(INDEX('Annex 2 EHV charges'!$D$11:$D$136, MATCH(0, IF(ISBLANK('Annex 2 EHV charges'!$D$11:$D$136),1, COUNTIF(A$4:$A240, 'Annex 2 EHV charges'!$D$11:$D$136)), 0)),"")</f>
        <v/>
      </c>
      <c r="B241" s="103" t="str">
        <f>IF($A241="","",VLOOKUP($A241,'Annex 2 EHV charges'!$D:$O,2,0))</f>
        <v/>
      </c>
      <c r="C241" s="104" t="str">
        <f>IF($A241="","",VLOOKUP($A241,'Annex 2 EHV charges'!$D:$O,3,0))</f>
        <v/>
      </c>
      <c r="D241" s="103" t="str">
        <f>IF($A241="","",VLOOKUP($A241,'Annex 2 EHV charges'!$D:$O,4,0))</f>
        <v/>
      </c>
      <c r="E241" s="105" t="str">
        <f>IFERROR(IF(VLOOKUP($A241,'Annex 2 EHV charges'!$D:$P,10,FALSE)=0,"",VLOOKUP($A241,'Annex 2 EHV charges'!$D:$P,10,FALSE)),"")</f>
        <v/>
      </c>
      <c r="F241" s="106" t="str">
        <f>IFERROR(IF(VLOOKUP($A241,'Annex 2 EHV charges'!$D:$P,11,FALSE)=0,"",VLOOKUP($A241,'Annex 2 EHV charges'!$D:$P,11,FALSE)),"")</f>
        <v/>
      </c>
      <c r="G241" s="107" t="str">
        <f>IFERROR(IF(VLOOKUP($A241,'Annex 2 EHV charges'!$D:$P,12,FALSE)=0,"",VLOOKUP($A241,'Annex 2 EHV charges'!$D:$P,12,FALSE)),"")</f>
        <v/>
      </c>
      <c r="H241" s="107" t="str">
        <f>IFERROR(IF(VLOOKUP($A241,'Annex 2 EHV charges'!$D:$P,13,FALSE)=0,"",VLOOKUP($A241,'Annex 2 EHV charges'!$D:$P,13,FALSE)),"")</f>
        <v/>
      </c>
    </row>
    <row r="242" spans="1:8" x14ac:dyDescent="0.2">
      <c r="A242" s="104" t="str">
        <f t="array" ref="A242">IFERROR(INDEX('Annex 2 EHV charges'!$D$11:$D$136, MATCH(0, IF(ISBLANK('Annex 2 EHV charges'!$D$11:$D$136),1, COUNTIF(A$4:$A241, 'Annex 2 EHV charges'!$D$11:$D$136)), 0)),"")</f>
        <v/>
      </c>
      <c r="B242" s="103" t="str">
        <f>IF($A242="","",VLOOKUP($A242,'Annex 2 EHV charges'!$D:$O,2,0))</f>
        <v/>
      </c>
      <c r="C242" s="104" t="str">
        <f>IF($A242="","",VLOOKUP($A242,'Annex 2 EHV charges'!$D:$O,3,0))</f>
        <v/>
      </c>
      <c r="D242" s="103" t="str">
        <f>IF($A242="","",VLOOKUP($A242,'Annex 2 EHV charges'!$D:$O,4,0))</f>
        <v/>
      </c>
      <c r="E242" s="105" t="str">
        <f>IFERROR(IF(VLOOKUP($A242,'Annex 2 EHV charges'!$D:$P,10,FALSE)=0,"",VLOOKUP($A242,'Annex 2 EHV charges'!$D:$P,10,FALSE)),"")</f>
        <v/>
      </c>
      <c r="F242" s="106" t="str">
        <f>IFERROR(IF(VLOOKUP($A242,'Annex 2 EHV charges'!$D:$P,11,FALSE)=0,"",VLOOKUP($A242,'Annex 2 EHV charges'!$D:$P,11,FALSE)),"")</f>
        <v/>
      </c>
      <c r="G242" s="107" t="str">
        <f>IFERROR(IF(VLOOKUP($A242,'Annex 2 EHV charges'!$D:$P,12,FALSE)=0,"",VLOOKUP($A242,'Annex 2 EHV charges'!$D:$P,12,FALSE)),"")</f>
        <v/>
      </c>
      <c r="H242" s="107" t="str">
        <f>IFERROR(IF(VLOOKUP($A242,'Annex 2 EHV charges'!$D:$P,13,FALSE)=0,"",VLOOKUP($A242,'Annex 2 EHV charges'!$D:$P,13,FALSE)),"")</f>
        <v/>
      </c>
    </row>
    <row r="243" spans="1:8" x14ac:dyDescent="0.2">
      <c r="A243" s="104" t="str">
        <f t="array" ref="A243">IFERROR(INDEX('Annex 2 EHV charges'!$D$11:$D$136, MATCH(0, IF(ISBLANK('Annex 2 EHV charges'!$D$11:$D$136),1, COUNTIF(A$4:$A242, 'Annex 2 EHV charges'!$D$11:$D$136)), 0)),"")</f>
        <v/>
      </c>
      <c r="B243" s="103" t="str">
        <f>IF($A243="","",VLOOKUP($A243,'Annex 2 EHV charges'!$D:$O,2,0))</f>
        <v/>
      </c>
      <c r="C243" s="104" t="str">
        <f>IF($A243="","",VLOOKUP($A243,'Annex 2 EHV charges'!$D:$O,3,0))</f>
        <v/>
      </c>
      <c r="D243" s="103" t="str">
        <f>IF($A243="","",VLOOKUP($A243,'Annex 2 EHV charges'!$D:$O,4,0))</f>
        <v/>
      </c>
      <c r="E243" s="105" t="str">
        <f>IFERROR(IF(VLOOKUP($A243,'Annex 2 EHV charges'!$D:$P,10,FALSE)=0,"",VLOOKUP($A243,'Annex 2 EHV charges'!$D:$P,10,FALSE)),"")</f>
        <v/>
      </c>
      <c r="F243" s="106" t="str">
        <f>IFERROR(IF(VLOOKUP($A243,'Annex 2 EHV charges'!$D:$P,11,FALSE)=0,"",VLOOKUP($A243,'Annex 2 EHV charges'!$D:$P,11,FALSE)),"")</f>
        <v/>
      </c>
      <c r="G243" s="107" t="str">
        <f>IFERROR(IF(VLOOKUP($A243,'Annex 2 EHV charges'!$D:$P,12,FALSE)=0,"",VLOOKUP($A243,'Annex 2 EHV charges'!$D:$P,12,FALSE)),"")</f>
        <v/>
      </c>
      <c r="H243" s="107" t="str">
        <f>IFERROR(IF(VLOOKUP($A243,'Annex 2 EHV charges'!$D:$P,13,FALSE)=0,"",VLOOKUP($A243,'Annex 2 EHV charges'!$D:$P,13,FALSE)),"")</f>
        <v/>
      </c>
    </row>
    <row r="244" spans="1:8" x14ac:dyDescent="0.2">
      <c r="A244" s="104" t="str">
        <f t="array" ref="A244">IFERROR(INDEX('Annex 2 EHV charges'!$D$11:$D$136, MATCH(0, IF(ISBLANK('Annex 2 EHV charges'!$D$11:$D$136),1, COUNTIF(A$4:$A243, 'Annex 2 EHV charges'!$D$11:$D$136)), 0)),"")</f>
        <v/>
      </c>
      <c r="B244" s="103" t="str">
        <f>IF($A244="","",VLOOKUP($A244,'Annex 2 EHV charges'!$D:$O,2,0))</f>
        <v/>
      </c>
      <c r="C244" s="104" t="str">
        <f>IF($A244="","",VLOOKUP($A244,'Annex 2 EHV charges'!$D:$O,3,0))</f>
        <v/>
      </c>
      <c r="D244" s="103" t="str">
        <f>IF($A244="","",VLOOKUP($A244,'Annex 2 EHV charges'!$D:$O,4,0))</f>
        <v/>
      </c>
      <c r="E244" s="105" t="str">
        <f>IFERROR(IF(VLOOKUP($A244,'Annex 2 EHV charges'!$D:$P,10,FALSE)=0,"",VLOOKUP($A244,'Annex 2 EHV charges'!$D:$P,10,FALSE)),"")</f>
        <v/>
      </c>
      <c r="F244" s="106" t="str">
        <f>IFERROR(IF(VLOOKUP($A244,'Annex 2 EHV charges'!$D:$P,11,FALSE)=0,"",VLOOKUP($A244,'Annex 2 EHV charges'!$D:$P,11,FALSE)),"")</f>
        <v/>
      </c>
      <c r="G244" s="107" t="str">
        <f>IFERROR(IF(VLOOKUP($A244,'Annex 2 EHV charges'!$D:$P,12,FALSE)=0,"",VLOOKUP($A244,'Annex 2 EHV charges'!$D:$P,12,FALSE)),"")</f>
        <v/>
      </c>
      <c r="H244" s="107" t="str">
        <f>IFERROR(IF(VLOOKUP($A244,'Annex 2 EHV charges'!$D:$P,13,FALSE)=0,"",VLOOKUP($A244,'Annex 2 EHV charges'!$D:$P,13,FALSE)),"")</f>
        <v/>
      </c>
    </row>
    <row r="245" spans="1:8" x14ac:dyDescent="0.2">
      <c r="A245" s="104" t="str">
        <f t="array" ref="A245">IFERROR(INDEX('Annex 2 EHV charges'!$D$11:$D$136, MATCH(0, IF(ISBLANK('Annex 2 EHV charges'!$D$11:$D$136),1, COUNTIF(A$4:$A244, 'Annex 2 EHV charges'!$D$11:$D$136)), 0)),"")</f>
        <v/>
      </c>
      <c r="B245" s="103" t="str">
        <f>IF($A245="","",VLOOKUP($A245,'Annex 2 EHV charges'!$D:$O,2,0))</f>
        <v/>
      </c>
      <c r="C245" s="104" t="str">
        <f>IF($A245="","",VLOOKUP($A245,'Annex 2 EHV charges'!$D:$O,3,0))</f>
        <v/>
      </c>
      <c r="D245" s="103" t="str">
        <f>IF($A245="","",VLOOKUP($A245,'Annex 2 EHV charges'!$D:$O,4,0))</f>
        <v/>
      </c>
      <c r="E245" s="105" t="str">
        <f>IFERROR(IF(VLOOKUP($A245,'Annex 2 EHV charges'!$D:$P,10,FALSE)=0,"",VLOOKUP($A245,'Annex 2 EHV charges'!$D:$P,10,FALSE)),"")</f>
        <v/>
      </c>
      <c r="F245" s="106" t="str">
        <f>IFERROR(IF(VLOOKUP($A245,'Annex 2 EHV charges'!$D:$P,11,FALSE)=0,"",VLOOKUP($A245,'Annex 2 EHV charges'!$D:$P,11,FALSE)),"")</f>
        <v/>
      </c>
      <c r="G245" s="107" t="str">
        <f>IFERROR(IF(VLOOKUP($A245,'Annex 2 EHV charges'!$D:$P,12,FALSE)=0,"",VLOOKUP($A245,'Annex 2 EHV charges'!$D:$P,12,FALSE)),"")</f>
        <v/>
      </c>
      <c r="H245" s="107" t="str">
        <f>IFERROR(IF(VLOOKUP($A245,'Annex 2 EHV charges'!$D:$P,13,FALSE)=0,"",VLOOKUP($A245,'Annex 2 EHV charges'!$D:$P,13,FALSE)),"")</f>
        <v/>
      </c>
    </row>
    <row r="246" spans="1:8" x14ac:dyDescent="0.2">
      <c r="A246" s="104" t="str">
        <f t="array" ref="A246">IFERROR(INDEX('Annex 2 EHV charges'!$D$11:$D$136, MATCH(0, IF(ISBLANK('Annex 2 EHV charges'!$D$11:$D$136),1, COUNTIF(A$4:$A245, 'Annex 2 EHV charges'!$D$11:$D$136)), 0)),"")</f>
        <v/>
      </c>
      <c r="B246" s="103" t="str">
        <f>IF($A246="","",VLOOKUP($A246,'Annex 2 EHV charges'!$D:$O,2,0))</f>
        <v/>
      </c>
      <c r="C246" s="104" t="str">
        <f>IF($A246="","",VLOOKUP($A246,'Annex 2 EHV charges'!$D:$O,3,0))</f>
        <v/>
      </c>
      <c r="D246" s="103" t="str">
        <f>IF($A246="","",VLOOKUP($A246,'Annex 2 EHV charges'!$D:$O,4,0))</f>
        <v/>
      </c>
      <c r="E246" s="105" t="str">
        <f>IFERROR(IF(VLOOKUP($A246,'Annex 2 EHV charges'!$D:$P,10,FALSE)=0,"",VLOOKUP($A246,'Annex 2 EHV charges'!$D:$P,10,FALSE)),"")</f>
        <v/>
      </c>
      <c r="F246" s="106" t="str">
        <f>IFERROR(IF(VLOOKUP($A246,'Annex 2 EHV charges'!$D:$P,11,FALSE)=0,"",VLOOKUP($A246,'Annex 2 EHV charges'!$D:$P,11,FALSE)),"")</f>
        <v/>
      </c>
      <c r="G246" s="107" t="str">
        <f>IFERROR(IF(VLOOKUP($A246,'Annex 2 EHV charges'!$D:$P,12,FALSE)=0,"",VLOOKUP($A246,'Annex 2 EHV charges'!$D:$P,12,FALSE)),"")</f>
        <v/>
      </c>
      <c r="H246" s="107" t="str">
        <f>IFERROR(IF(VLOOKUP($A246,'Annex 2 EHV charges'!$D:$P,13,FALSE)=0,"",VLOOKUP($A246,'Annex 2 EHV charges'!$D:$P,13,FALSE)),"")</f>
        <v/>
      </c>
    </row>
    <row r="247" spans="1:8" x14ac:dyDescent="0.2">
      <c r="A247" s="104" t="str">
        <f t="array" ref="A247">IFERROR(INDEX('Annex 2 EHV charges'!$D$11:$D$136, MATCH(0, IF(ISBLANK('Annex 2 EHV charges'!$D$11:$D$136),1, COUNTIF(A$4:$A246, 'Annex 2 EHV charges'!$D$11:$D$136)), 0)),"")</f>
        <v/>
      </c>
      <c r="B247" s="103" t="str">
        <f>IF($A247="","",VLOOKUP($A247,'Annex 2 EHV charges'!$D:$O,2,0))</f>
        <v/>
      </c>
      <c r="C247" s="104" t="str">
        <f>IF($A247="","",VLOOKUP($A247,'Annex 2 EHV charges'!$D:$O,3,0))</f>
        <v/>
      </c>
      <c r="D247" s="103" t="str">
        <f>IF($A247="","",VLOOKUP($A247,'Annex 2 EHV charges'!$D:$O,4,0))</f>
        <v/>
      </c>
      <c r="E247" s="105" t="str">
        <f>IFERROR(IF(VLOOKUP($A247,'Annex 2 EHV charges'!$D:$P,10,FALSE)=0,"",VLOOKUP($A247,'Annex 2 EHV charges'!$D:$P,10,FALSE)),"")</f>
        <v/>
      </c>
      <c r="F247" s="106" t="str">
        <f>IFERROR(IF(VLOOKUP($A247,'Annex 2 EHV charges'!$D:$P,11,FALSE)=0,"",VLOOKUP($A247,'Annex 2 EHV charges'!$D:$P,11,FALSE)),"")</f>
        <v/>
      </c>
      <c r="G247" s="107" t="str">
        <f>IFERROR(IF(VLOOKUP($A247,'Annex 2 EHV charges'!$D:$P,12,FALSE)=0,"",VLOOKUP($A247,'Annex 2 EHV charges'!$D:$P,12,FALSE)),"")</f>
        <v/>
      </c>
      <c r="H247" s="107" t="str">
        <f>IFERROR(IF(VLOOKUP($A247,'Annex 2 EHV charges'!$D:$P,13,FALSE)=0,"",VLOOKUP($A247,'Annex 2 EHV charges'!$D:$P,13,FALSE)),"")</f>
        <v/>
      </c>
    </row>
    <row r="248" spans="1:8" x14ac:dyDescent="0.2">
      <c r="A248" s="104" t="str">
        <f t="array" ref="A248">IFERROR(INDEX('Annex 2 EHV charges'!$D$11:$D$136, MATCH(0, IF(ISBLANK('Annex 2 EHV charges'!$D$11:$D$136),1, COUNTIF(A$4:$A247, 'Annex 2 EHV charges'!$D$11:$D$136)), 0)),"")</f>
        <v/>
      </c>
      <c r="B248" s="103" t="str">
        <f>IF($A248="","",VLOOKUP($A248,'Annex 2 EHV charges'!$D:$O,2,0))</f>
        <v/>
      </c>
      <c r="C248" s="104" t="str">
        <f>IF($A248="","",VLOOKUP($A248,'Annex 2 EHV charges'!$D:$O,3,0))</f>
        <v/>
      </c>
      <c r="D248" s="103" t="str">
        <f>IF($A248="","",VLOOKUP($A248,'Annex 2 EHV charges'!$D:$O,4,0))</f>
        <v/>
      </c>
      <c r="E248" s="105" t="str">
        <f>IFERROR(IF(VLOOKUP($A248,'Annex 2 EHV charges'!$D:$P,10,FALSE)=0,"",VLOOKUP($A248,'Annex 2 EHV charges'!$D:$P,10,FALSE)),"")</f>
        <v/>
      </c>
      <c r="F248" s="106" t="str">
        <f>IFERROR(IF(VLOOKUP($A248,'Annex 2 EHV charges'!$D:$P,11,FALSE)=0,"",VLOOKUP($A248,'Annex 2 EHV charges'!$D:$P,11,FALSE)),"")</f>
        <v/>
      </c>
      <c r="G248" s="107" t="str">
        <f>IFERROR(IF(VLOOKUP($A248,'Annex 2 EHV charges'!$D:$P,12,FALSE)=0,"",VLOOKUP($A248,'Annex 2 EHV charges'!$D:$P,12,FALSE)),"")</f>
        <v/>
      </c>
      <c r="H248" s="107" t="str">
        <f>IFERROR(IF(VLOOKUP($A248,'Annex 2 EHV charges'!$D:$P,13,FALSE)=0,"",VLOOKUP($A248,'Annex 2 EHV charges'!$D:$P,13,FALSE)),"")</f>
        <v/>
      </c>
    </row>
    <row r="249" spans="1:8" x14ac:dyDescent="0.2">
      <c r="A249" s="104" t="str">
        <f t="array" ref="A249">IFERROR(INDEX('Annex 2 EHV charges'!$D$11:$D$136, MATCH(0, IF(ISBLANK('Annex 2 EHV charges'!$D$11:$D$136),1, COUNTIF(A$4:$A248, 'Annex 2 EHV charges'!$D$11:$D$136)), 0)),"")</f>
        <v/>
      </c>
      <c r="B249" s="103" t="str">
        <f>IF($A249="","",VLOOKUP($A249,'Annex 2 EHV charges'!$D:$O,2,0))</f>
        <v/>
      </c>
      <c r="C249" s="104" t="str">
        <f>IF($A249="","",VLOOKUP($A249,'Annex 2 EHV charges'!$D:$O,3,0))</f>
        <v/>
      </c>
      <c r="D249" s="103" t="str">
        <f>IF($A249="","",VLOOKUP($A249,'Annex 2 EHV charges'!$D:$O,4,0))</f>
        <v/>
      </c>
      <c r="E249" s="105" t="str">
        <f>IFERROR(IF(VLOOKUP($A249,'Annex 2 EHV charges'!$D:$P,10,FALSE)=0,"",VLOOKUP($A249,'Annex 2 EHV charges'!$D:$P,10,FALSE)),"")</f>
        <v/>
      </c>
      <c r="F249" s="106" t="str">
        <f>IFERROR(IF(VLOOKUP($A249,'Annex 2 EHV charges'!$D:$P,11,FALSE)=0,"",VLOOKUP($A249,'Annex 2 EHV charges'!$D:$P,11,FALSE)),"")</f>
        <v/>
      </c>
      <c r="G249" s="107" t="str">
        <f>IFERROR(IF(VLOOKUP($A249,'Annex 2 EHV charges'!$D:$P,12,FALSE)=0,"",VLOOKUP($A249,'Annex 2 EHV charges'!$D:$P,12,FALSE)),"")</f>
        <v/>
      </c>
      <c r="H249" s="107" t="str">
        <f>IFERROR(IF(VLOOKUP($A249,'Annex 2 EHV charges'!$D:$P,13,FALSE)=0,"",VLOOKUP($A249,'Annex 2 EHV charges'!$D:$P,13,FALSE)),"")</f>
        <v/>
      </c>
    </row>
    <row r="250" spans="1:8" x14ac:dyDescent="0.2">
      <c r="A250" s="104" t="str">
        <f t="array" ref="A250">IFERROR(INDEX('Annex 2 EHV charges'!$D$11:$D$136, MATCH(0, IF(ISBLANK('Annex 2 EHV charges'!$D$11:$D$136),1, COUNTIF(A$4:$A249, 'Annex 2 EHV charges'!$D$11:$D$136)), 0)),"")</f>
        <v/>
      </c>
      <c r="B250" s="103" t="str">
        <f>IF($A250="","",VLOOKUP($A250,'Annex 2 EHV charges'!$D:$O,2,0))</f>
        <v/>
      </c>
      <c r="C250" s="104" t="str">
        <f>IF($A250="","",VLOOKUP($A250,'Annex 2 EHV charges'!$D:$O,3,0))</f>
        <v/>
      </c>
      <c r="D250" s="103" t="str">
        <f>IF($A250="","",VLOOKUP($A250,'Annex 2 EHV charges'!$D:$O,4,0))</f>
        <v/>
      </c>
      <c r="E250" s="105" t="str">
        <f>IFERROR(IF(VLOOKUP($A250,'Annex 2 EHV charges'!$D:$P,10,FALSE)=0,"",VLOOKUP($A250,'Annex 2 EHV charges'!$D:$P,10,FALSE)),"")</f>
        <v/>
      </c>
      <c r="F250" s="106" t="str">
        <f>IFERROR(IF(VLOOKUP($A250,'Annex 2 EHV charges'!$D:$P,11,FALSE)=0,"",VLOOKUP($A250,'Annex 2 EHV charges'!$D:$P,11,FALSE)),"")</f>
        <v/>
      </c>
      <c r="G250" s="107" t="str">
        <f>IFERROR(IF(VLOOKUP($A250,'Annex 2 EHV charges'!$D:$P,12,FALSE)=0,"",VLOOKUP($A250,'Annex 2 EHV charges'!$D:$P,12,FALSE)),"")</f>
        <v/>
      </c>
      <c r="H250" s="107" t="str">
        <f>IFERROR(IF(VLOOKUP($A250,'Annex 2 EHV charges'!$D:$P,13,FALSE)=0,"",VLOOKUP($A250,'Annex 2 EHV charges'!$D:$P,13,FALSE)),"")</f>
        <v/>
      </c>
    </row>
    <row r="251" spans="1:8" x14ac:dyDescent="0.2">
      <c r="A251" s="104" t="str">
        <f t="array" ref="A251">IFERROR(INDEX('Annex 2 EHV charges'!$D$11:$D$136, MATCH(0, IF(ISBLANK('Annex 2 EHV charges'!$D$11:$D$136),1, COUNTIF(A$4:$A250, 'Annex 2 EHV charges'!$D$11:$D$136)), 0)),"")</f>
        <v/>
      </c>
      <c r="B251" s="103" t="str">
        <f>IF($A251="","",VLOOKUP($A251,'Annex 2 EHV charges'!$D:$O,2,0))</f>
        <v/>
      </c>
      <c r="C251" s="104" t="str">
        <f>IF($A251="","",VLOOKUP($A251,'Annex 2 EHV charges'!$D:$O,3,0))</f>
        <v/>
      </c>
      <c r="D251" s="103" t="str">
        <f>IF($A251="","",VLOOKUP($A251,'Annex 2 EHV charges'!$D:$O,4,0))</f>
        <v/>
      </c>
      <c r="E251" s="105" t="str">
        <f>IFERROR(IF(VLOOKUP($A251,'Annex 2 EHV charges'!$D:$P,10,FALSE)=0,"",VLOOKUP($A251,'Annex 2 EHV charges'!$D:$P,10,FALSE)),"")</f>
        <v/>
      </c>
      <c r="F251" s="106" t="str">
        <f>IFERROR(IF(VLOOKUP($A251,'Annex 2 EHV charges'!$D:$P,11,FALSE)=0,"",VLOOKUP($A251,'Annex 2 EHV charges'!$D:$P,11,FALSE)),"")</f>
        <v/>
      </c>
      <c r="G251" s="107" t="str">
        <f>IFERROR(IF(VLOOKUP($A251,'Annex 2 EHV charges'!$D:$P,12,FALSE)=0,"",VLOOKUP($A251,'Annex 2 EHV charges'!$D:$P,12,FALSE)),"")</f>
        <v/>
      </c>
      <c r="H251" s="107" t="str">
        <f>IFERROR(IF(VLOOKUP($A251,'Annex 2 EHV charges'!$D:$P,13,FALSE)=0,"",VLOOKUP($A251,'Annex 2 EHV charges'!$D:$P,13,FALSE)),"")</f>
        <v/>
      </c>
    </row>
    <row r="252" spans="1:8" x14ac:dyDescent="0.2">
      <c r="A252" s="104" t="str">
        <f t="array" ref="A252">IFERROR(INDEX('Annex 2 EHV charges'!$D$11:$D$136, MATCH(0, IF(ISBLANK('Annex 2 EHV charges'!$D$11:$D$136),1, COUNTIF(A$4:$A251, 'Annex 2 EHV charges'!$D$11:$D$136)), 0)),"")</f>
        <v/>
      </c>
      <c r="B252" s="103" t="str">
        <f>IF($A252="","",VLOOKUP($A252,'Annex 2 EHV charges'!$D:$O,2,0))</f>
        <v/>
      </c>
      <c r="C252" s="104" t="str">
        <f>IF($A252="","",VLOOKUP($A252,'Annex 2 EHV charges'!$D:$O,3,0))</f>
        <v/>
      </c>
      <c r="D252" s="103" t="str">
        <f>IF($A252="","",VLOOKUP($A252,'Annex 2 EHV charges'!$D:$O,4,0))</f>
        <v/>
      </c>
      <c r="E252" s="105" t="str">
        <f>IFERROR(IF(VLOOKUP($A252,'Annex 2 EHV charges'!$D:$P,10,FALSE)=0,"",VLOOKUP($A252,'Annex 2 EHV charges'!$D:$P,10,FALSE)),"")</f>
        <v/>
      </c>
      <c r="F252" s="106" t="str">
        <f>IFERROR(IF(VLOOKUP($A252,'Annex 2 EHV charges'!$D:$P,11,FALSE)=0,"",VLOOKUP($A252,'Annex 2 EHV charges'!$D:$P,11,FALSE)),"")</f>
        <v/>
      </c>
      <c r="G252" s="107" t="str">
        <f>IFERROR(IF(VLOOKUP($A252,'Annex 2 EHV charges'!$D:$P,12,FALSE)=0,"",VLOOKUP($A252,'Annex 2 EHV charges'!$D:$P,12,FALSE)),"")</f>
        <v/>
      </c>
      <c r="H252" s="107" t="str">
        <f>IFERROR(IF(VLOOKUP($A252,'Annex 2 EHV charges'!$D:$P,13,FALSE)=0,"",VLOOKUP($A252,'Annex 2 EHV charges'!$D:$P,13,FALSE)),"")</f>
        <v/>
      </c>
    </row>
    <row r="253" spans="1:8" x14ac:dyDescent="0.2">
      <c r="A253" s="104" t="str">
        <f t="array" ref="A253">IFERROR(INDEX('Annex 2 EHV charges'!$D$11:$D$136, MATCH(0, IF(ISBLANK('Annex 2 EHV charges'!$D$11:$D$136),1, COUNTIF(A$4:$A252, 'Annex 2 EHV charges'!$D$11:$D$136)), 0)),"")</f>
        <v/>
      </c>
      <c r="B253" s="103" t="str">
        <f>IF($A253="","",VLOOKUP($A253,'Annex 2 EHV charges'!$D:$O,2,0))</f>
        <v/>
      </c>
      <c r="C253" s="104" t="str">
        <f>IF($A253="","",VLOOKUP($A253,'Annex 2 EHV charges'!$D:$O,3,0))</f>
        <v/>
      </c>
      <c r="D253" s="103" t="str">
        <f>IF($A253="","",VLOOKUP($A253,'Annex 2 EHV charges'!$D:$O,4,0))</f>
        <v/>
      </c>
      <c r="E253" s="105" t="str">
        <f>IFERROR(IF(VLOOKUP($A253,'Annex 2 EHV charges'!$D:$P,10,FALSE)=0,"",VLOOKUP($A253,'Annex 2 EHV charges'!$D:$P,10,FALSE)),"")</f>
        <v/>
      </c>
      <c r="F253" s="106" t="str">
        <f>IFERROR(IF(VLOOKUP($A253,'Annex 2 EHV charges'!$D:$P,11,FALSE)=0,"",VLOOKUP($A253,'Annex 2 EHV charges'!$D:$P,11,FALSE)),"")</f>
        <v/>
      </c>
      <c r="G253" s="107" t="str">
        <f>IFERROR(IF(VLOOKUP($A253,'Annex 2 EHV charges'!$D:$P,12,FALSE)=0,"",VLOOKUP($A253,'Annex 2 EHV charges'!$D:$P,12,FALSE)),"")</f>
        <v/>
      </c>
      <c r="H253" s="107" t="str">
        <f>IFERROR(IF(VLOOKUP($A253,'Annex 2 EHV charges'!$D:$P,13,FALSE)=0,"",VLOOKUP($A253,'Annex 2 EHV charges'!$D:$P,13,FALSE)),"")</f>
        <v/>
      </c>
    </row>
    <row r="254" spans="1:8" x14ac:dyDescent="0.2">
      <c r="A254" s="104" t="str">
        <f t="array" ref="A254">IFERROR(INDEX('Annex 2 EHV charges'!$D$11:$D$136, MATCH(0, IF(ISBLANK('Annex 2 EHV charges'!$D$11:$D$136),1, COUNTIF(A$4:$A253, 'Annex 2 EHV charges'!$D$11:$D$136)), 0)),"")</f>
        <v/>
      </c>
      <c r="B254" s="103" t="str">
        <f>IF($A254="","",VLOOKUP($A254,'Annex 2 EHV charges'!$D:$O,2,0))</f>
        <v/>
      </c>
      <c r="C254" s="104" t="str">
        <f>IF($A254="","",VLOOKUP($A254,'Annex 2 EHV charges'!$D:$O,3,0))</f>
        <v/>
      </c>
      <c r="D254" s="103" t="str">
        <f>IF($A254="","",VLOOKUP($A254,'Annex 2 EHV charges'!$D:$O,4,0))</f>
        <v/>
      </c>
      <c r="E254" s="105" t="str">
        <f>IFERROR(IF(VLOOKUP($A254,'Annex 2 EHV charges'!$D:$P,10,FALSE)=0,"",VLOOKUP($A254,'Annex 2 EHV charges'!$D:$P,10,FALSE)),"")</f>
        <v/>
      </c>
      <c r="F254" s="106" t="str">
        <f>IFERROR(IF(VLOOKUP($A254,'Annex 2 EHV charges'!$D:$P,11,FALSE)=0,"",VLOOKUP($A254,'Annex 2 EHV charges'!$D:$P,11,FALSE)),"")</f>
        <v/>
      </c>
      <c r="G254" s="107" t="str">
        <f>IFERROR(IF(VLOOKUP($A254,'Annex 2 EHV charges'!$D:$P,12,FALSE)=0,"",VLOOKUP($A254,'Annex 2 EHV charges'!$D:$P,12,FALSE)),"")</f>
        <v/>
      </c>
      <c r="H254" s="107"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22</v>
      </c>
      <c r="B1" s="3"/>
      <c r="D1" s="3"/>
      <c r="E1" s="3"/>
      <c r="F1" s="3"/>
      <c r="G1" s="10"/>
      <c r="H1" s="4"/>
      <c r="I1" s="4"/>
    </row>
    <row r="2" spans="1:12" s="2" customFormat="1" ht="27" customHeight="1" x14ac:dyDescent="0.2">
      <c r="A2" s="257" t="str">
        <f>Overview!B4&amp; " - Effective from "&amp;Overview!D4&amp;" - "&amp;Overview!E4&amp;" LV and HV tariffs"</f>
        <v>Fulcrum Electricity Assets Ltd - GSP_G - Effective from 1 April 2023 - v2 Final, with LLFs and new sites LV and HV tariffs</v>
      </c>
      <c r="B2" s="257"/>
      <c r="C2" s="257"/>
      <c r="D2" s="257"/>
      <c r="E2" s="257"/>
      <c r="F2" s="257"/>
      <c r="G2" s="257"/>
      <c r="H2" s="257"/>
      <c r="I2" s="257"/>
      <c r="J2" s="257"/>
      <c r="K2" s="4"/>
      <c r="L2" s="4"/>
    </row>
    <row r="3" spans="1:12" s="2" customFormat="1" ht="27" customHeight="1" x14ac:dyDescent="0.2">
      <c r="A3" s="281" t="s">
        <v>165</v>
      </c>
      <c r="B3" s="281"/>
      <c r="C3" s="281"/>
      <c r="D3" s="281"/>
      <c r="E3" s="281"/>
      <c r="F3" s="281"/>
      <c r="G3" s="281"/>
      <c r="H3" s="281"/>
      <c r="I3" s="281"/>
      <c r="J3" s="281"/>
      <c r="K3" s="4"/>
      <c r="L3" s="4"/>
    </row>
    <row r="4" spans="1:12" s="2" customFormat="1" ht="71.25" customHeight="1" x14ac:dyDescent="0.2">
      <c r="A4" s="17"/>
      <c r="B4" s="29" t="s">
        <v>0</v>
      </c>
      <c r="C4" s="16" t="s">
        <v>27</v>
      </c>
      <c r="D4" s="55" t="s">
        <v>166</v>
      </c>
      <c r="E4" s="55" t="s">
        <v>168</v>
      </c>
      <c r="F4" s="55" t="s">
        <v>167</v>
      </c>
      <c r="G4" s="161" t="s">
        <v>28</v>
      </c>
      <c r="H4" s="16"/>
      <c r="I4" s="16"/>
      <c r="J4" s="16"/>
      <c r="K4" s="4"/>
      <c r="L4" s="4"/>
    </row>
    <row r="5" spans="1:12" s="2" customFormat="1" ht="32.25" customHeight="1" x14ac:dyDescent="0.2">
      <c r="A5" s="18"/>
      <c r="B5" s="28"/>
      <c r="C5" s="19"/>
      <c r="D5" s="20"/>
      <c r="E5" s="20"/>
      <c r="F5" s="20"/>
      <c r="G5" s="21"/>
      <c r="H5" s="27"/>
      <c r="I5" s="27"/>
      <c r="J5" s="27"/>
      <c r="K5" s="4"/>
      <c r="L5" s="4"/>
    </row>
    <row r="6" spans="1:12" x14ac:dyDescent="0.2">
      <c r="A6" s="282" t="s">
        <v>2</v>
      </c>
      <c r="B6" s="279" t="s">
        <v>3</v>
      </c>
      <c r="C6" s="279"/>
      <c r="D6" s="279"/>
      <c r="E6" s="279"/>
      <c r="F6" s="279"/>
      <c r="G6" s="279"/>
      <c r="H6" s="280"/>
      <c r="I6" s="280"/>
      <c r="J6" s="280"/>
    </row>
    <row r="7" spans="1:12" x14ac:dyDescent="0.2">
      <c r="A7" s="282"/>
      <c r="B7" s="279"/>
      <c r="C7" s="279"/>
      <c r="D7" s="279"/>
      <c r="E7" s="279"/>
      <c r="F7" s="279"/>
      <c r="G7" s="279"/>
      <c r="H7" s="280"/>
      <c r="I7" s="280"/>
      <c r="J7" s="280"/>
    </row>
    <row r="8" spans="1:12" x14ac:dyDescent="0.2">
      <c r="A8" s="282"/>
      <c r="B8" s="279"/>
      <c r="C8" s="279"/>
      <c r="D8" s="279"/>
      <c r="E8" s="279"/>
      <c r="F8" s="279"/>
      <c r="G8" s="279"/>
      <c r="H8" s="280"/>
      <c r="I8" s="280"/>
      <c r="J8" s="280"/>
    </row>
    <row r="9" spans="1:12" x14ac:dyDescent="0.2">
      <c r="A9" s="50"/>
      <c r="B9" s="50"/>
      <c r="C9" s="50"/>
      <c r="D9" s="50"/>
      <c r="E9" s="50"/>
      <c r="F9" s="50"/>
      <c r="G9" s="50"/>
      <c r="H9" s="50"/>
      <c r="I9" s="50"/>
      <c r="J9" s="50"/>
    </row>
    <row r="10" spans="1:12" x14ac:dyDescent="0.2">
      <c r="A10" s="50"/>
      <c r="B10" s="50"/>
      <c r="C10" s="50"/>
      <c r="D10" s="50"/>
      <c r="E10" s="50"/>
      <c r="F10" s="50"/>
      <c r="G10" s="50"/>
      <c r="H10" s="50"/>
      <c r="I10" s="50"/>
      <c r="J10" s="50"/>
    </row>
    <row r="11" spans="1:12" s="2" customFormat="1" ht="27" customHeight="1" x14ac:dyDescent="0.2">
      <c r="A11" s="281" t="s">
        <v>162</v>
      </c>
      <c r="B11" s="281"/>
      <c r="C11" s="281"/>
      <c r="D11" s="281"/>
      <c r="E11" s="281"/>
      <c r="F11" s="281"/>
      <c r="G11" s="281"/>
      <c r="H11" s="281"/>
      <c r="I11" s="281"/>
      <c r="J11" s="281"/>
      <c r="K11" s="4"/>
      <c r="L11" s="4"/>
    </row>
    <row r="12" spans="1:12" s="2" customFormat="1" ht="58.5" customHeight="1" x14ac:dyDescent="0.2">
      <c r="A12" s="17"/>
      <c r="B12" s="29" t="s">
        <v>0</v>
      </c>
      <c r="C12" s="16" t="s">
        <v>27</v>
      </c>
      <c r="D12" s="55" t="s">
        <v>166</v>
      </c>
      <c r="E12" s="55" t="s">
        <v>168</v>
      </c>
      <c r="F12" s="55" t="s">
        <v>167</v>
      </c>
      <c r="G12" s="140" t="s">
        <v>28</v>
      </c>
      <c r="H12" s="140" t="s">
        <v>29</v>
      </c>
      <c r="I12" s="29" t="s">
        <v>133</v>
      </c>
      <c r="J12" s="140" t="s">
        <v>36</v>
      </c>
      <c r="K12" s="4"/>
      <c r="L12" s="4"/>
    </row>
    <row r="13" spans="1:12" s="2" customFormat="1" ht="32.25" customHeight="1" x14ac:dyDescent="0.2">
      <c r="A13" s="18"/>
      <c r="B13" s="28"/>
      <c r="C13" s="19">
        <v>0</v>
      </c>
      <c r="D13" s="20"/>
      <c r="E13" s="20"/>
      <c r="F13" s="20"/>
      <c r="G13" s="21"/>
      <c r="H13" s="21"/>
      <c r="I13" s="21"/>
      <c r="J13" s="20"/>
      <c r="K13" s="4"/>
      <c r="L13" s="4"/>
    </row>
    <row r="14" spans="1:12" x14ac:dyDescent="0.2">
      <c r="A14" s="282" t="s">
        <v>2</v>
      </c>
      <c r="B14" s="283" t="s">
        <v>15</v>
      </c>
      <c r="C14" s="283"/>
      <c r="D14" s="283"/>
      <c r="E14" s="283"/>
      <c r="F14" s="283"/>
      <c r="G14" s="283"/>
      <c r="H14" s="284"/>
      <c r="I14" s="284"/>
      <c r="J14" s="284"/>
    </row>
    <row r="15" spans="1:12" x14ac:dyDescent="0.2">
      <c r="A15" s="282"/>
      <c r="B15" s="279" t="s">
        <v>3</v>
      </c>
      <c r="C15" s="279"/>
      <c r="D15" s="279"/>
      <c r="E15" s="279"/>
      <c r="F15" s="279"/>
      <c r="G15" s="279"/>
      <c r="H15" s="280"/>
      <c r="I15" s="280"/>
      <c r="J15" s="280"/>
    </row>
    <row r="16" spans="1:12" x14ac:dyDescent="0.2">
      <c r="A16" s="282"/>
      <c r="B16" s="279" t="s">
        <v>46</v>
      </c>
      <c r="C16" s="279"/>
      <c r="D16" s="279"/>
      <c r="E16" s="279"/>
      <c r="F16" s="279"/>
      <c r="G16" s="279"/>
      <c r="H16" s="280"/>
      <c r="I16" s="280"/>
      <c r="J16" s="280"/>
    </row>
    <row r="17" spans="1:10" x14ac:dyDescent="0.2">
      <c r="A17" s="285"/>
      <c r="B17" s="279" t="s">
        <v>47</v>
      </c>
      <c r="C17" s="279"/>
      <c r="D17" s="279"/>
      <c r="E17" s="279"/>
      <c r="F17" s="279"/>
      <c r="G17" s="279"/>
      <c r="H17" s="280"/>
      <c r="I17" s="280"/>
      <c r="J17" s="280"/>
    </row>
    <row r="18" spans="1:10" x14ac:dyDescent="0.2">
      <c r="A18" s="285"/>
      <c r="B18" s="279" t="s">
        <v>48</v>
      </c>
      <c r="C18" s="279"/>
      <c r="D18" s="279"/>
      <c r="E18" s="279"/>
      <c r="F18" s="279"/>
      <c r="G18" s="279"/>
      <c r="H18" s="280"/>
      <c r="I18" s="280"/>
      <c r="J18" s="280"/>
    </row>
    <row r="19" spans="1:10" x14ac:dyDescent="0.2">
      <c r="A19" s="285"/>
      <c r="B19" s="279" t="s">
        <v>4</v>
      </c>
      <c r="C19" s="279"/>
      <c r="D19" s="279"/>
      <c r="E19" s="279"/>
      <c r="F19" s="279"/>
      <c r="G19" s="279"/>
      <c r="H19" s="280"/>
      <c r="I19" s="280"/>
      <c r="J19" s="280"/>
    </row>
    <row r="20" spans="1:10" x14ac:dyDescent="0.2">
      <c r="A20" s="285"/>
      <c r="B20" s="279"/>
      <c r="C20" s="279"/>
      <c r="D20" s="279"/>
      <c r="E20" s="279"/>
      <c r="F20" s="279"/>
      <c r="G20" s="279"/>
      <c r="H20" s="280"/>
      <c r="I20" s="280"/>
      <c r="J20" s="280"/>
    </row>
    <row r="21" spans="1:10" x14ac:dyDescent="0.2">
      <c r="A21" s="285"/>
      <c r="B21" s="279" t="s">
        <v>5</v>
      </c>
      <c r="C21" s="279"/>
      <c r="D21" s="279"/>
      <c r="E21" s="279"/>
      <c r="F21" s="279"/>
      <c r="G21" s="279"/>
      <c r="H21" s="280"/>
      <c r="I21" s="280"/>
      <c r="J21" s="28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workbookViewId="0">
      <selection activeCell="B59" sqref="B59:B203"/>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5" t="s">
        <v>22</v>
      </c>
      <c r="B1" s="286"/>
      <c r="C1" s="286"/>
      <c r="D1" s="286"/>
      <c r="E1" s="241"/>
      <c r="F1" s="287"/>
      <c r="G1" s="287"/>
      <c r="H1" s="287"/>
      <c r="I1" s="4"/>
      <c r="J1" s="2"/>
      <c r="K1" s="2"/>
    </row>
    <row r="2" spans="1:13" ht="31.5" customHeight="1" x14ac:dyDescent="0.2">
      <c r="A2" s="288" t="str">
        <f>Overview!B4&amp; " - Effective from "&amp;Overview!D4&amp;" - "&amp;Overview!E4&amp;" LDNO tariffs"</f>
        <v>Fulcrum Electricity Assets Ltd - GSP_G - Effective from 1 April 2023 - v2 Final, with LLFs and new sites LDNO tariffs</v>
      </c>
      <c r="B2" s="288"/>
      <c r="C2" s="288"/>
      <c r="D2" s="288"/>
      <c r="E2" s="288"/>
      <c r="F2" s="288"/>
      <c r="G2" s="288"/>
      <c r="H2" s="288"/>
      <c r="I2" s="288"/>
      <c r="J2" s="288"/>
    </row>
    <row r="3" spans="1:13" ht="8.25" customHeight="1" x14ac:dyDescent="0.2">
      <c r="A3" s="91"/>
      <c r="B3" s="91"/>
      <c r="C3" s="91"/>
      <c r="D3" s="91"/>
      <c r="E3" s="91"/>
      <c r="F3" s="91"/>
      <c r="G3" s="91"/>
      <c r="H3" s="91"/>
      <c r="I3" s="91"/>
      <c r="J3" s="91"/>
    </row>
    <row r="4" spans="1:13" ht="27" customHeight="1" x14ac:dyDescent="0.2">
      <c r="A4" s="257" t="s">
        <v>163</v>
      </c>
      <c r="B4" s="257"/>
      <c r="C4" s="257"/>
      <c r="D4" s="257"/>
      <c r="E4" s="93"/>
      <c r="F4" s="257" t="s">
        <v>164</v>
      </c>
      <c r="G4" s="257"/>
      <c r="H4" s="257"/>
      <c r="I4" s="257"/>
      <c r="J4" s="257"/>
      <c r="L4" s="4"/>
    </row>
    <row r="5" spans="1:13" ht="32.25" customHeight="1" x14ac:dyDescent="0.2">
      <c r="A5" s="78" t="s">
        <v>15</v>
      </c>
      <c r="B5" s="83" t="s">
        <v>64</v>
      </c>
      <c r="C5" s="99" t="s">
        <v>65</v>
      </c>
      <c r="D5" s="80" t="s">
        <v>66</v>
      </c>
      <c r="E5" s="87"/>
      <c r="F5" s="261"/>
      <c r="G5" s="262"/>
      <c r="H5" s="84" t="s">
        <v>70</v>
      </c>
      <c r="I5" s="85" t="s">
        <v>71</v>
      </c>
      <c r="J5" s="80" t="s">
        <v>66</v>
      </c>
      <c r="K5" s="87"/>
      <c r="L5" s="4"/>
      <c r="M5" s="4"/>
    </row>
    <row r="6" spans="1:13" ht="56.25" customHeight="1" x14ac:dyDescent="0.2">
      <c r="A6" s="81" t="s">
        <v>67</v>
      </c>
      <c r="B6" s="86" t="s">
        <v>678</v>
      </c>
      <c r="C6" s="86" t="s">
        <v>679</v>
      </c>
      <c r="D6" s="86" t="s">
        <v>680</v>
      </c>
      <c r="E6" s="87"/>
      <c r="F6" s="263" t="s">
        <v>682</v>
      </c>
      <c r="G6" s="264"/>
      <c r="H6" s="217"/>
      <c r="I6" s="86" t="s">
        <v>683</v>
      </c>
      <c r="J6" s="218" t="s">
        <v>680</v>
      </c>
      <c r="K6" s="87"/>
      <c r="L6" s="4"/>
      <c r="M6" s="4"/>
    </row>
    <row r="7" spans="1:13" ht="56.25" customHeight="1" x14ac:dyDescent="0.2">
      <c r="A7" s="81" t="s">
        <v>18</v>
      </c>
      <c r="B7" s="145"/>
      <c r="C7" s="86" t="s">
        <v>678</v>
      </c>
      <c r="D7" s="86" t="s">
        <v>681</v>
      </c>
      <c r="E7" s="87"/>
      <c r="F7" s="263" t="s">
        <v>68</v>
      </c>
      <c r="G7" s="264"/>
      <c r="H7" s="24" t="s">
        <v>678</v>
      </c>
      <c r="I7" s="86" t="s">
        <v>684</v>
      </c>
      <c r="J7" s="218" t="s">
        <v>680</v>
      </c>
      <c r="K7" s="87"/>
      <c r="L7" s="4"/>
      <c r="M7" s="4"/>
    </row>
    <row r="8" spans="1:13" ht="55.5" customHeight="1" x14ac:dyDescent="0.2">
      <c r="A8" s="82" t="s">
        <v>16</v>
      </c>
      <c r="B8" s="289" t="s">
        <v>17</v>
      </c>
      <c r="C8" s="290"/>
      <c r="D8" s="291"/>
      <c r="E8" s="87"/>
      <c r="F8" s="263" t="s">
        <v>74</v>
      </c>
      <c r="G8" s="264"/>
      <c r="H8" s="217"/>
      <c r="I8" s="216" t="s">
        <v>678</v>
      </c>
      <c r="J8" s="218" t="s">
        <v>681</v>
      </c>
      <c r="K8" s="87"/>
      <c r="L8" s="4"/>
      <c r="M8" s="4"/>
    </row>
    <row r="9" spans="1:13" s="79" customFormat="1" ht="55.5" hidden="1" customHeight="1" x14ac:dyDescent="0.2">
      <c r="A9" s="89"/>
      <c r="E9" s="92"/>
      <c r="F9" s="266"/>
      <c r="G9" s="267"/>
      <c r="H9" s="145"/>
      <c r="I9" s="145"/>
      <c r="J9" s="86"/>
      <c r="K9" s="87"/>
      <c r="L9" s="50"/>
      <c r="M9" s="50"/>
    </row>
    <row r="13" spans="1:13" ht="38.25" x14ac:dyDescent="0.2">
      <c r="A13" s="195" t="s">
        <v>132</v>
      </c>
      <c r="B13" s="195" t="s">
        <v>473</v>
      </c>
      <c r="C13" s="196" t="s">
        <v>27</v>
      </c>
      <c r="D13" s="55" t="s">
        <v>166</v>
      </c>
      <c r="E13" s="55" t="s">
        <v>168</v>
      </c>
      <c r="F13" s="55" t="s">
        <v>167</v>
      </c>
      <c r="G13" s="196" t="s">
        <v>28</v>
      </c>
      <c r="H13" s="196" t="s">
        <v>29</v>
      </c>
      <c r="I13" s="196" t="s">
        <v>133</v>
      </c>
      <c r="J13" s="196" t="s">
        <v>36</v>
      </c>
    </row>
    <row r="14" spans="1:13" ht="27.75" customHeight="1" x14ac:dyDescent="0.2">
      <c r="A14" s="190" t="s">
        <v>504</v>
      </c>
      <c r="B14" s="40" t="s">
        <v>732</v>
      </c>
      <c r="C14" s="191" t="s">
        <v>686</v>
      </c>
      <c r="D14" s="155">
        <v>6.6840000000000002</v>
      </c>
      <c r="E14" s="156">
        <v>1.39</v>
      </c>
      <c r="F14" s="157">
        <v>0.124</v>
      </c>
      <c r="G14" s="192">
        <v>10.68</v>
      </c>
      <c r="H14" s="193"/>
      <c r="I14" s="197"/>
      <c r="J14" s="42"/>
    </row>
    <row r="15" spans="1:13" ht="27.75" customHeight="1" x14ac:dyDescent="0.2">
      <c r="A15" s="190" t="s">
        <v>505</v>
      </c>
      <c r="B15" s="40" t="s">
        <v>733</v>
      </c>
      <c r="C15" s="191" t="s">
        <v>423</v>
      </c>
      <c r="D15" s="155">
        <v>6.6840000000000002</v>
      </c>
      <c r="E15" s="156">
        <v>1.39</v>
      </c>
      <c r="F15" s="157">
        <v>0.124</v>
      </c>
      <c r="G15" s="193"/>
      <c r="H15" s="193"/>
      <c r="I15" s="197"/>
      <c r="J15" s="42"/>
    </row>
    <row r="16" spans="1:13" ht="27.75" customHeight="1" x14ac:dyDescent="0.2">
      <c r="A16" s="190" t="s">
        <v>506</v>
      </c>
      <c r="B16" s="40" t="s">
        <v>734</v>
      </c>
      <c r="C16" s="191" t="s">
        <v>687</v>
      </c>
      <c r="D16" s="155">
        <v>6.7910000000000004</v>
      </c>
      <c r="E16" s="156">
        <v>1.413</v>
      </c>
      <c r="F16" s="157">
        <v>0.126</v>
      </c>
      <c r="G16" s="192">
        <v>3.7</v>
      </c>
      <c r="H16" s="193"/>
      <c r="I16" s="197"/>
      <c r="J16" s="42"/>
    </row>
    <row r="17" spans="1:10" ht="27.75" customHeight="1" x14ac:dyDescent="0.2">
      <c r="A17" s="190" t="s">
        <v>507</v>
      </c>
      <c r="B17" s="40" t="s">
        <v>735</v>
      </c>
      <c r="C17" s="191" t="s">
        <v>687</v>
      </c>
      <c r="D17" s="155">
        <v>6.7910000000000004</v>
      </c>
      <c r="E17" s="156">
        <v>1.413</v>
      </c>
      <c r="F17" s="157">
        <v>0.126</v>
      </c>
      <c r="G17" s="192">
        <v>5.72</v>
      </c>
      <c r="H17" s="193"/>
      <c r="I17" s="197"/>
      <c r="J17" s="42"/>
    </row>
    <row r="18" spans="1:10" ht="27.75" customHeight="1" x14ac:dyDescent="0.2">
      <c r="A18" s="190" t="s">
        <v>508</v>
      </c>
      <c r="B18" s="40" t="s">
        <v>736</v>
      </c>
      <c r="C18" s="191" t="s">
        <v>687</v>
      </c>
      <c r="D18" s="155">
        <v>6.7910000000000004</v>
      </c>
      <c r="E18" s="156">
        <v>1.413</v>
      </c>
      <c r="F18" s="157">
        <v>0.126</v>
      </c>
      <c r="G18" s="192">
        <v>13.67</v>
      </c>
      <c r="H18" s="193"/>
      <c r="I18" s="197"/>
      <c r="J18" s="42"/>
    </row>
    <row r="19" spans="1:10" ht="27.75" customHeight="1" x14ac:dyDescent="0.2">
      <c r="A19" s="190" t="s">
        <v>509</v>
      </c>
      <c r="B19" s="40" t="s">
        <v>737</v>
      </c>
      <c r="C19" s="191" t="s">
        <v>687</v>
      </c>
      <c r="D19" s="155">
        <v>6.7910000000000004</v>
      </c>
      <c r="E19" s="156">
        <v>1.413</v>
      </c>
      <c r="F19" s="157">
        <v>0.126</v>
      </c>
      <c r="G19" s="192">
        <v>28.41</v>
      </c>
      <c r="H19" s="193"/>
      <c r="I19" s="197"/>
      <c r="J19" s="42"/>
    </row>
    <row r="20" spans="1:10" ht="27.75" customHeight="1" x14ac:dyDescent="0.2">
      <c r="A20" s="190" t="s">
        <v>510</v>
      </c>
      <c r="B20" s="40" t="s">
        <v>738</v>
      </c>
      <c r="C20" s="191" t="s">
        <v>687</v>
      </c>
      <c r="D20" s="155">
        <v>6.7910000000000004</v>
      </c>
      <c r="E20" s="156">
        <v>1.413</v>
      </c>
      <c r="F20" s="157">
        <v>0.126</v>
      </c>
      <c r="G20" s="192">
        <v>80.64</v>
      </c>
      <c r="H20" s="193"/>
      <c r="I20" s="197"/>
      <c r="J20" s="42"/>
    </row>
    <row r="21" spans="1:10" ht="27.75" customHeight="1" x14ac:dyDescent="0.2">
      <c r="A21" s="190" t="s">
        <v>427</v>
      </c>
      <c r="B21" s="40" t="s">
        <v>739</v>
      </c>
      <c r="C21" s="191" t="s">
        <v>424</v>
      </c>
      <c r="D21" s="155">
        <v>6.7910000000000004</v>
      </c>
      <c r="E21" s="156">
        <v>1.413</v>
      </c>
      <c r="F21" s="157">
        <v>0.126</v>
      </c>
      <c r="G21" s="193"/>
      <c r="H21" s="193"/>
      <c r="I21" s="197"/>
      <c r="J21" s="42"/>
    </row>
    <row r="22" spans="1:10" ht="27.75" customHeight="1" x14ac:dyDescent="0.2">
      <c r="A22" s="190" t="s">
        <v>511</v>
      </c>
      <c r="B22" s="40" t="s">
        <v>740</v>
      </c>
      <c r="C22" s="191" t="s">
        <v>688</v>
      </c>
      <c r="D22" s="155">
        <v>4.8550000000000004</v>
      </c>
      <c r="E22" s="156">
        <v>0.93200000000000005</v>
      </c>
      <c r="F22" s="157">
        <v>8.5000000000000006E-2</v>
      </c>
      <c r="G22" s="192">
        <v>14.72</v>
      </c>
      <c r="H22" s="192">
        <v>2.42</v>
      </c>
      <c r="I22" s="198">
        <v>3.56</v>
      </c>
      <c r="J22" s="41">
        <v>9.7000000000000003E-2</v>
      </c>
    </row>
    <row r="23" spans="1:10" ht="27.75" customHeight="1" x14ac:dyDescent="0.2">
      <c r="A23" s="190" t="s">
        <v>512</v>
      </c>
      <c r="B23" s="40" t="s">
        <v>741</v>
      </c>
      <c r="C23" s="191">
        <v>0</v>
      </c>
      <c r="D23" s="155">
        <v>4.8550000000000004</v>
      </c>
      <c r="E23" s="156">
        <v>0.93200000000000005</v>
      </c>
      <c r="F23" s="157">
        <v>8.5000000000000006E-2</v>
      </c>
      <c r="G23" s="192">
        <v>115.88</v>
      </c>
      <c r="H23" s="192">
        <v>2.42</v>
      </c>
      <c r="I23" s="198">
        <v>3.56</v>
      </c>
      <c r="J23" s="41">
        <v>9.7000000000000003E-2</v>
      </c>
    </row>
    <row r="24" spans="1:10" ht="27.75" customHeight="1" x14ac:dyDescent="0.2">
      <c r="A24" s="190" t="s">
        <v>513</v>
      </c>
      <c r="B24" s="40" t="s">
        <v>742</v>
      </c>
      <c r="C24" s="191">
        <v>0</v>
      </c>
      <c r="D24" s="155">
        <v>4.8550000000000004</v>
      </c>
      <c r="E24" s="156">
        <v>0.93200000000000005</v>
      </c>
      <c r="F24" s="157">
        <v>8.5000000000000006E-2</v>
      </c>
      <c r="G24" s="192">
        <v>266.95999999999998</v>
      </c>
      <c r="H24" s="192">
        <v>2.42</v>
      </c>
      <c r="I24" s="198">
        <v>3.56</v>
      </c>
      <c r="J24" s="41">
        <v>9.7000000000000003E-2</v>
      </c>
    </row>
    <row r="25" spans="1:10" ht="27.75" customHeight="1" x14ac:dyDescent="0.2">
      <c r="A25" s="190" t="s">
        <v>514</v>
      </c>
      <c r="B25" s="40" t="s">
        <v>743</v>
      </c>
      <c r="C25" s="191">
        <v>0</v>
      </c>
      <c r="D25" s="155">
        <v>4.8550000000000004</v>
      </c>
      <c r="E25" s="156">
        <v>0.93200000000000005</v>
      </c>
      <c r="F25" s="157">
        <v>8.5000000000000006E-2</v>
      </c>
      <c r="G25" s="192">
        <v>426.14</v>
      </c>
      <c r="H25" s="192">
        <v>2.42</v>
      </c>
      <c r="I25" s="198">
        <v>3.56</v>
      </c>
      <c r="J25" s="41">
        <v>9.7000000000000003E-2</v>
      </c>
    </row>
    <row r="26" spans="1:10" ht="27.75" customHeight="1" x14ac:dyDescent="0.2">
      <c r="A26" s="190" t="s">
        <v>515</v>
      </c>
      <c r="B26" s="40" t="s">
        <v>744</v>
      </c>
      <c r="C26" s="191">
        <v>0</v>
      </c>
      <c r="D26" s="155">
        <v>4.8550000000000004</v>
      </c>
      <c r="E26" s="156">
        <v>0.93200000000000005</v>
      </c>
      <c r="F26" s="157">
        <v>8.5000000000000006E-2</v>
      </c>
      <c r="G26" s="192">
        <v>878.5</v>
      </c>
      <c r="H26" s="192">
        <v>2.42</v>
      </c>
      <c r="I26" s="198">
        <v>3.56</v>
      </c>
      <c r="J26" s="41">
        <v>9.7000000000000003E-2</v>
      </c>
    </row>
    <row r="27" spans="1:10" ht="27.75" customHeight="1" x14ac:dyDescent="0.2">
      <c r="A27" s="190" t="s">
        <v>428</v>
      </c>
      <c r="B27" s="40" t="s">
        <v>745</v>
      </c>
      <c r="C27" s="199" t="s">
        <v>425</v>
      </c>
      <c r="D27" s="158">
        <v>15.116</v>
      </c>
      <c r="E27" s="159">
        <v>3.2069999999999999</v>
      </c>
      <c r="F27" s="157">
        <v>2.3820000000000001</v>
      </c>
      <c r="G27" s="193"/>
      <c r="H27" s="193"/>
      <c r="I27" s="197"/>
      <c r="J27" s="42"/>
    </row>
    <row r="28" spans="1:10" ht="27.75" customHeight="1" x14ac:dyDescent="0.2">
      <c r="A28" s="190" t="s">
        <v>429</v>
      </c>
      <c r="B28" s="40" t="s">
        <v>746</v>
      </c>
      <c r="C28" s="199" t="s">
        <v>689</v>
      </c>
      <c r="D28" s="155">
        <v>-7.4329999999999998</v>
      </c>
      <c r="E28" s="156">
        <v>-1.546</v>
      </c>
      <c r="F28" s="157">
        <v>-0.13800000000000001</v>
      </c>
      <c r="G28" s="192">
        <v>0</v>
      </c>
      <c r="H28" s="193"/>
      <c r="I28" s="197"/>
      <c r="J28" s="42"/>
    </row>
    <row r="29" spans="1:10" ht="27.75" customHeight="1" x14ac:dyDescent="0.2">
      <c r="A29" s="190" t="s">
        <v>430</v>
      </c>
      <c r="B29" s="40" t="s">
        <v>747</v>
      </c>
      <c r="C29" s="199" t="s">
        <v>689</v>
      </c>
      <c r="D29" s="155">
        <v>-7.4329999999999998</v>
      </c>
      <c r="E29" s="156">
        <v>-1.546</v>
      </c>
      <c r="F29" s="157">
        <v>-0.13800000000000001</v>
      </c>
      <c r="G29" s="192">
        <v>0</v>
      </c>
      <c r="H29" s="193"/>
      <c r="I29" s="197"/>
      <c r="J29" s="41">
        <v>0.13700000000000001</v>
      </c>
    </row>
    <row r="30" spans="1:10" ht="27.75" customHeight="1" x14ac:dyDescent="0.2">
      <c r="A30" s="194" t="s">
        <v>516</v>
      </c>
      <c r="B30" s="40" t="s">
        <v>748</v>
      </c>
      <c r="C30" s="199" t="s">
        <v>686</v>
      </c>
      <c r="D30" s="155">
        <v>4.6790000000000003</v>
      </c>
      <c r="E30" s="156">
        <v>0.97299999999999998</v>
      </c>
      <c r="F30" s="157">
        <v>8.6999999999999994E-2</v>
      </c>
      <c r="G30" s="192">
        <v>8.32</v>
      </c>
      <c r="H30" s="193"/>
      <c r="I30" s="197"/>
      <c r="J30" s="42"/>
    </row>
    <row r="31" spans="1:10" ht="27.75" customHeight="1" x14ac:dyDescent="0.2">
      <c r="A31" s="194" t="s">
        <v>517</v>
      </c>
      <c r="B31" s="40" t="s">
        <v>749</v>
      </c>
      <c r="C31" s="199" t="s">
        <v>423</v>
      </c>
      <c r="D31" s="155">
        <v>4.6790000000000003</v>
      </c>
      <c r="E31" s="156">
        <v>0.97299999999999998</v>
      </c>
      <c r="F31" s="157">
        <v>8.6999999999999994E-2</v>
      </c>
      <c r="G31" s="193"/>
      <c r="H31" s="193"/>
      <c r="I31" s="197"/>
      <c r="J31" s="42"/>
    </row>
    <row r="32" spans="1:10" ht="27.75" customHeight="1" x14ac:dyDescent="0.2">
      <c r="A32" s="194" t="s">
        <v>518</v>
      </c>
      <c r="B32" s="40" t="s">
        <v>750</v>
      </c>
      <c r="C32" s="199" t="s">
        <v>687</v>
      </c>
      <c r="D32" s="155">
        <v>4.7539999999999996</v>
      </c>
      <c r="E32" s="156">
        <v>0.98899999999999999</v>
      </c>
      <c r="F32" s="157">
        <v>8.7999999999999995E-2</v>
      </c>
      <c r="G32" s="192">
        <v>2.62</v>
      </c>
      <c r="H32" s="193"/>
      <c r="I32" s="197"/>
      <c r="J32" s="42"/>
    </row>
    <row r="33" spans="1:10" ht="27.75" customHeight="1" x14ac:dyDescent="0.2">
      <c r="A33" s="194" t="s">
        <v>519</v>
      </c>
      <c r="B33" s="40" t="s">
        <v>751</v>
      </c>
      <c r="C33" s="199" t="s">
        <v>687</v>
      </c>
      <c r="D33" s="155">
        <v>4.7539999999999996</v>
      </c>
      <c r="E33" s="156">
        <v>0.98899999999999999</v>
      </c>
      <c r="F33" s="157">
        <v>8.7999999999999995E-2</v>
      </c>
      <c r="G33" s="192">
        <v>4.04</v>
      </c>
      <c r="H33" s="193"/>
      <c r="I33" s="197"/>
      <c r="J33" s="42"/>
    </row>
    <row r="34" spans="1:10" ht="27.75" customHeight="1" x14ac:dyDescent="0.2">
      <c r="A34" s="194" t="s">
        <v>520</v>
      </c>
      <c r="B34" s="40" t="s">
        <v>752</v>
      </c>
      <c r="C34" s="199" t="s">
        <v>687</v>
      </c>
      <c r="D34" s="155">
        <v>4.7539999999999996</v>
      </c>
      <c r="E34" s="156">
        <v>0.98899999999999999</v>
      </c>
      <c r="F34" s="157">
        <v>8.7999999999999995E-2</v>
      </c>
      <c r="G34" s="192">
        <v>9.61</v>
      </c>
      <c r="H34" s="193"/>
      <c r="I34" s="197"/>
      <c r="J34" s="42"/>
    </row>
    <row r="35" spans="1:10" ht="27.75" customHeight="1" x14ac:dyDescent="0.2">
      <c r="A35" s="194" t="s">
        <v>521</v>
      </c>
      <c r="B35" s="40" t="s">
        <v>753</v>
      </c>
      <c r="C35" s="199" t="s">
        <v>687</v>
      </c>
      <c r="D35" s="155">
        <v>4.7539999999999996</v>
      </c>
      <c r="E35" s="156">
        <v>0.98899999999999999</v>
      </c>
      <c r="F35" s="157">
        <v>8.7999999999999995E-2</v>
      </c>
      <c r="G35" s="192">
        <v>19.920000000000002</v>
      </c>
      <c r="H35" s="193"/>
      <c r="I35" s="197"/>
      <c r="J35" s="42"/>
    </row>
    <row r="36" spans="1:10" ht="27.75" customHeight="1" x14ac:dyDescent="0.2">
      <c r="A36" s="194" t="s">
        <v>522</v>
      </c>
      <c r="B36" s="40" t="s">
        <v>754</v>
      </c>
      <c r="C36" s="199" t="s">
        <v>687</v>
      </c>
      <c r="D36" s="155">
        <v>4.7539999999999996</v>
      </c>
      <c r="E36" s="156">
        <v>0.98899999999999999</v>
      </c>
      <c r="F36" s="157">
        <v>8.7999999999999995E-2</v>
      </c>
      <c r="G36" s="192">
        <v>56.48</v>
      </c>
      <c r="H36" s="193"/>
      <c r="I36" s="197"/>
      <c r="J36" s="42"/>
    </row>
    <row r="37" spans="1:10" ht="27.75" customHeight="1" x14ac:dyDescent="0.2">
      <c r="A37" s="194" t="s">
        <v>431</v>
      </c>
      <c r="B37" s="40" t="s">
        <v>755</v>
      </c>
      <c r="C37" s="199" t="s">
        <v>424</v>
      </c>
      <c r="D37" s="155">
        <v>4.7539999999999996</v>
      </c>
      <c r="E37" s="156">
        <v>0.98899999999999999</v>
      </c>
      <c r="F37" s="157">
        <v>8.7999999999999995E-2</v>
      </c>
      <c r="G37" s="193"/>
      <c r="H37" s="193"/>
      <c r="I37" s="197"/>
      <c r="J37" s="42"/>
    </row>
    <row r="38" spans="1:10" ht="27.75" customHeight="1" x14ac:dyDescent="0.2">
      <c r="A38" s="194" t="s">
        <v>523</v>
      </c>
      <c r="B38" s="40" t="s">
        <v>756</v>
      </c>
      <c r="C38" s="199" t="s">
        <v>688</v>
      </c>
      <c r="D38" s="155">
        <v>3.3980000000000001</v>
      </c>
      <c r="E38" s="156">
        <v>0.65200000000000002</v>
      </c>
      <c r="F38" s="157">
        <v>0.06</v>
      </c>
      <c r="G38" s="192">
        <v>10.34</v>
      </c>
      <c r="H38" s="192">
        <v>1.69</v>
      </c>
      <c r="I38" s="198">
        <v>2.4900000000000002</v>
      </c>
      <c r="J38" s="41">
        <v>6.8000000000000005E-2</v>
      </c>
    </row>
    <row r="39" spans="1:10" ht="27.75" customHeight="1" x14ac:dyDescent="0.2">
      <c r="A39" s="194" t="s">
        <v>524</v>
      </c>
      <c r="B39" s="40" t="s">
        <v>757</v>
      </c>
      <c r="C39" s="199">
        <v>0</v>
      </c>
      <c r="D39" s="155">
        <v>3.3980000000000001</v>
      </c>
      <c r="E39" s="156">
        <v>0.65200000000000002</v>
      </c>
      <c r="F39" s="157">
        <v>0.06</v>
      </c>
      <c r="G39" s="192">
        <v>81.150000000000006</v>
      </c>
      <c r="H39" s="192">
        <v>1.69</v>
      </c>
      <c r="I39" s="198">
        <v>2.4900000000000002</v>
      </c>
      <c r="J39" s="41">
        <v>6.8000000000000005E-2</v>
      </c>
    </row>
    <row r="40" spans="1:10" ht="27.75" customHeight="1" x14ac:dyDescent="0.2">
      <c r="A40" s="194" t="s">
        <v>525</v>
      </c>
      <c r="B40" s="40" t="s">
        <v>758</v>
      </c>
      <c r="C40" s="199">
        <v>0</v>
      </c>
      <c r="D40" s="155">
        <v>3.3980000000000001</v>
      </c>
      <c r="E40" s="156">
        <v>0.65200000000000002</v>
      </c>
      <c r="F40" s="157">
        <v>0.06</v>
      </c>
      <c r="G40" s="192">
        <v>186.91</v>
      </c>
      <c r="H40" s="192">
        <v>1.69</v>
      </c>
      <c r="I40" s="198">
        <v>2.4900000000000002</v>
      </c>
      <c r="J40" s="41">
        <v>6.8000000000000005E-2</v>
      </c>
    </row>
    <row r="41" spans="1:10" ht="27.75" customHeight="1" x14ac:dyDescent="0.2">
      <c r="A41" s="194" t="s">
        <v>526</v>
      </c>
      <c r="B41" s="40" t="s">
        <v>759</v>
      </c>
      <c r="C41" s="199">
        <v>0</v>
      </c>
      <c r="D41" s="155">
        <v>3.3980000000000001</v>
      </c>
      <c r="E41" s="156">
        <v>0.65200000000000002</v>
      </c>
      <c r="F41" s="157">
        <v>0.06</v>
      </c>
      <c r="G41" s="192">
        <v>298.33999999999997</v>
      </c>
      <c r="H41" s="192">
        <v>1.69</v>
      </c>
      <c r="I41" s="198">
        <v>2.4900000000000002</v>
      </c>
      <c r="J41" s="41">
        <v>6.8000000000000005E-2</v>
      </c>
    </row>
    <row r="42" spans="1:10" ht="27.75" customHeight="1" x14ac:dyDescent="0.2">
      <c r="A42" s="194" t="s">
        <v>527</v>
      </c>
      <c r="B42" s="40" t="s">
        <v>760</v>
      </c>
      <c r="C42" s="199">
        <v>0</v>
      </c>
      <c r="D42" s="155">
        <v>3.3980000000000001</v>
      </c>
      <c r="E42" s="156">
        <v>0.65200000000000002</v>
      </c>
      <c r="F42" s="157">
        <v>0.06</v>
      </c>
      <c r="G42" s="192">
        <v>614.99</v>
      </c>
      <c r="H42" s="192">
        <v>1.69</v>
      </c>
      <c r="I42" s="198">
        <v>2.4900000000000002</v>
      </c>
      <c r="J42" s="41">
        <v>6.8000000000000005E-2</v>
      </c>
    </row>
    <row r="43" spans="1:10" ht="27.75" customHeight="1" x14ac:dyDescent="0.2">
      <c r="A43" s="194" t="s">
        <v>528</v>
      </c>
      <c r="B43" s="40" t="s">
        <v>717</v>
      </c>
      <c r="C43" s="199" t="s">
        <v>688</v>
      </c>
      <c r="D43" s="155">
        <v>4.327</v>
      </c>
      <c r="E43" s="156">
        <v>0.76</v>
      </c>
      <c r="F43" s="157">
        <v>7.1999999999999995E-2</v>
      </c>
      <c r="G43" s="192">
        <v>52.4</v>
      </c>
      <c r="H43" s="192">
        <v>2.77</v>
      </c>
      <c r="I43" s="198">
        <v>4.55</v>
      </c>
      <c r="J43" s="41">
        <v>7.6999999999999999E-2</v>
      </c>
    </row>
    <row r="44" spans="1:10" ht="27.75" customHeight="1" x14ac:dyDescent="0.2">
      <c r="A44" s="194" t="s">
        <v>529</v>
      </c>
      <c r="B44" s="40" t="s">
        <v>718</v>
      </c>
      <c r="C44" s="199">
        <v>0</v>
      </c>
      <c r="D44" s="155">
        <v>4.327</v>
      </c>
      <c r="E44" s="156">
        <v>0.76</v>
      </c>
      <c r="F44" s="157">
        <v>7.1999999999999995E-2</v>
      </c>
      <c r="G44" s="192">
        <v>164.58</v>
      </c>
      <c r="H44" s="192">
        <v>2.77</v>
      </c>
      <c r="I44" s="198">
        <v>4.55</v>
      </c>
      <c r="J44" s="41">
        <v>7.6999999999999999E-2</v>
      </c>
    </row>
    <row r="45" spans="1:10" ht="27.75" customHeight="1" x14ac:dyDescent="0.2">
      <c r="A45" s="194" t="s">
        <v>530</v>
      </c>
      <c r="B45" s="40" t="s">
        <v>719</v>
      </c>
      <c r="C45" s="199">
        <v>0</v>
      </c>
      <c r="D45" s="155">
        <v>4.327</v>
      </c>
      <c r="E45" s="156">
        <v>0.76</v>
      </c>
      <c r="F45" s="157">
        <v>7.1999999999999995E-2</v>
      </c>
      <c r="G45" s="192">
        <v>332.14</v>
      </c>
      <c r="H45" s="192">
        <v>2.77</v>
      </c>
      <c r="I45" s="198">
        <v>4.55</v>
      </c>
      <c r="J45" s="41">
        <v>7.6999999999999999E-2</v>
      </c>
    </row>
    <row r="46" spans="1:10" ht="27.75" customHeight="1" x14ac:dyDescent="0.2">
      <c r="A46" s="194" t="s">
        <v>531</v>
      </c>
      <c r="B46" s="40" t="s">
        <v>720</v>
      </c>
      <c r="C46" s="199">
        <v>0</v>
      </c>
      <c r="D46" s="155">
        <v>4.327</v>
      </c>
      <c r="E46" s="156">
        <v>0.76</v>
      </c>
      <c r="F46" s="157">
        <v>7.1999999999999995E-2</v>
      </c>
      <c r="G46" s="192">
        <v>508.67</v>
      </c>
      <c r="H46" s="192">
        <v>2.77</v>
      </c>
      <c r="I46" s="198">
        <v>4.55</v>
      </c>
      <c r="J46" s="41">
        <v>7.6999999999999999E-2</v>
      </c>
    </row>
    <row r="47" spans="1:10" ht="27.75" customHeight="1" x14ac:dyDescent="0.2">
      <c r="A47" s="194" t="s">
        <v>532</v>
      </c>
      <c r="B47" s="40" t="s">
        <v>721</v>
      </c>
      <c r="C47" s="199">
        <v>0</v>
      </c>
      <c r="D47" s="155">
        <v>4.327</v>
      </c>
      <c r="E47" s="156">
        <v>0.76</v>
      </c>
      <c r="F47" s="157">
        <v>7.1999999999999995E-2</v>
      </c>
      <c r="G47" s="192">
        <v>1010.34</v>
      </c>
      <c r="H47" s="192">
        <v>2.77</v>
      </c>
      <c r="I47" s="198">
        <v>4.55</v>
      </c>
      <c r="J47" s="41">
        <v>7.6999999999999999E-2</v>
      </c>
    </row>
    <row r="48" spans="1:10" ht="27.75" customHeight="1" x14ac:dyDescent="0.2">
      <c r="A48" s="194" t="s">
        <v>533</v>
      </c>
      <c r="B48" s="40" t="s">
        <v>722</v>
      </c>
      <c r="C48" s="199" t="s">
        <v>688</v>
      </c>
      <c r="D48" s="155">
        <v>3.6269999999999998</v>
      </c>
      <c r="E48" s="156">
        <v>0.53900000000000003</v>
      </c>
      <c r="F48" s="157">
        <v>5.3999999999999999E-2</v>
      </c>
      <c r="G48" s="192">
        <v>136.07</v>
      </c>
      <c r="H48" s="192">
        <v>3.21</v>
      </c>
      <c r="I48" s="198">
        <v>5.57</v>
      </c>
      <c r="J48" s="41">
        <v>5.5E-2</v>
      </c>
    </row>
    <row r="49" spans="1:10" ht="27.75" customHeight="1" x14ac:dyDescent="0.2">
      <c r="A49" s="194" t="s">
        <v>534</v>
      </c>
      <c r="B49" s="40" t="s">
        <v>723</v>
      </c>
      <c r="C49" s="199">
        <v>0</v>
      </c>
      <c r="D49" s="155">
        <v>3.6269999999999998</v>
      </c>
      <c r="E49" s="156">
        <v>0.53900000000000003</v>
      </c>
      <c r="F49" s="157">
        <v>5.3999999999999999E-2</v>
      </c>
      <c r="G49" s="192">
        <v>982.19</v>
      </c>
      <c r="H49" s="192">
        <v>3.21</v>
      </c>
      <c r="I49" s="198">
        <v>5.57</v>
      </c>
      <c r="J49" s="41">
        <v>5.5E-2</v>
      </c>
    </row>
    <row r="50" spans="1:10" ht="27.75" customHeight="1" x14ac:dyDescent="0.2">
      <c r="A50" s="194" t="s">
        <v>535</v>
      </c>
      <c r="B50" s="40" t="s">
        <v>724</v>
      </c>
      <c r="C50" s="199">
        <v>0</v>
      </c>
      <c r="D50" s="155">
        <v>3.6269999999999998</v>
      </c>
      <c r="E50" s="156">
        <v>0.53900000000000003</v>
      </c>
      <c r="F50" s="157">
        <v>5.3999999999999999E-2</v>
      </c>
      <c r="G50" s="192">
        <v>2901.78</v>
      </c>
      <c r="H50" s="192">
        <v>3.21</v>
      </c>
      <c r="I50" s="198">
        <v>5.57</v>
      </c>
      <c r="J50" s="41">
        <v>5.5E-2</v>
      </c>
    </row>
    <row r="51" spans="1:10" ht="27.75" customHeight="1" x14ac:dyDescent="0.2">
      <c r="A51" s="194" t="s">
        <v>536</v>
      </c>
      <c r="B51" s="40" t="s">
        <v>725</v>
      </c>
      <c r="C51" s="199">
        <v>0</v>
      </c>
      <c r="D51" s="155">
        <v>3.6269999999999998</v>
      </c>
      <c r="E51" s="156">
        <v>0.53900000000000003</v>
      </c>
      <c r="F51" s="157">
        <v>5.3999999999999999E-2</v>
      </c>
      <c r="G51" s="192">
        <v>5933.66</v>
      </c>
      <c r="H51" s="192">
        <v>3.21</v>
      </c>
      <c r="I51" s="198">
        <v>5.57</v>
      </c>
      <c r="J51" s="41">
        <v>5.5E-2</v>
      </c>
    </row>
    <row r="52" spans="1:10" ht="27.75" customHeight="1" x14ac:dyDescent="0.2">
      <c r="A52" s="194" t="s">
        <v>537</v>
      </c>
      <c r="B52" s="40" t="s">
        <v>726</v>
      </c>
      <c r="C52" s="199">
        <v>0</v>
      </c>
      <c r="D52" s="155">
        <v>3.6269999999999998</v>
      </c>
      <c r="E52" s="156">
        <v>0.53900000000000003</v>
      </c>
      <c r="F52" s="157">
        <v>5.3999999999999999E-2</v>
      </c>
      <c r="G52" s="192">
        <v>13656.18</v>
      </c>
      <c r="H52" s="192">
        <v>3.21</v>
      </c>
      <c r="I52" s="198">
        <v>5.57</v>
      </c>
      <c r="J52" s="41">
        <v>5.5E-2</v>
      </c>
    </row>
    <row r="53" spans="1:10" ht="27.75" customHeight="1" x14ac:dyDescent="0.2">
      <c r="A53" s="194" t="s">
        <v>432</v>
      </c>
      <c r="B53" s="40" t="s">
        <v>761</v>
      </c>
      <c r="C53" s="199" t="s">
        <v>425</v>
      </c>
      <c r="D53" s="158">
        <v>10.582000000000001</v>
      </c>
      <c r="E53" s="159">
        <v>2.2450000000000001</v>
      </c>
      <c r="F53" s="157">
        <v>1.667</v>
      </c>
      <c r="G53" s="193"/>
      <c r="H53" s="193"/>
      <c r="I53" s="197"/>
      <c r="J53" s="42"/>
    </row>
    <row r="54" spans="1:10" ht="27.75" customHeight="1" x14ac:dyDescent="0.2">
      <c r="A54" s="194" t="s">
        <v>433</v>
      </c>
      <c r="B54" s="40" t="s">
        <v>762</v>
      </c>
      <c r="C54" s="199" t="s">
        <v>689</v>
      </c>
      <c r="D54" s="155">
        <v>-7.4329999999999998</v>
      </c>
      <c r="E54" s="156">
        <v>-1.546</v>
      </c>
      <c r="F54" s="157">
        <v>-0.13800000000000001</v>
      </c>
      <c r="G54" s="192">
        <v>0</v>
      </c>
      <c r="H54" s="193"/>
      <c r="I54" s="197"/>
      <c r="J54" s="42"/>
    </row>
    <row r="55" spans="1:10" ht="27.75" customHeight="1" x14ac:dyDescent="0.2">
      <c r="A55" s="194" t="s">
        <v>434</v>
      </c>
      <c r="B55" s="40" t="s">
        <v>729</v>
      </c>
      <c r="C55" s="199" t="s">
        <v>689</v>
      </c>
      <c r="D55" s="155">
        <v>-6.1870000000000003</v>
      </c>
      <c r="E55" s="156">
        <v>-1.2090000000000001</v>
      </c>
      <c r="F55" s="157">
        <v>-0.11</v>
      </c>
      <c r="G55" s="192">
        <v>0</v>
      </c>
      <c r="H55" s="193"/>
      <c r="I55" s="197"/>
      <c r="J55" s="42"/>
    </row>
    <row r="56" spans="1:10" ht="27.75" customHeight="1" x14ac:dyDescent="0.2">
      <c r="A56" s="194" t="s">
        <v>435</v>
      </c>
      <c r="B56" s="40" t="s">
        <v>763</v>
      </c>
      <c r="C56" s="199">
        <v>0</v>
      </c>
      <c r="D56" s="155">
        <v>-7.4329999999999998</v>
      </c>
      <c r="E56" s="156">
        <v>-1.546</v>
      </c>
      <c r="F56" s="157">
        <v>-0.13800000000000001</v>
      </c>
      <c r="G56" s="192">
        <v>0</v>
      </c>
      <c r="H56" s="193"/>
      <c r="I56" s="197"/>
      <c r="J56" s="41">
        <v>0.13700000000000001</v>
      </c>
    </row>
    <row r="57" spans="1:10" ht="27.75" customHeight="1" x14ac:dyDescent="0.2">
      <c r="A57" s="194" t="s">
        <v>436</v>
      </c>
      <c r="B57" s="40">
        <v>592</v>
      </c>
      <c r="C57" s="199">
        <v>0</v>
      </c>
      <c r="D57" s="155">
        <v>-6.1870000000000003</v>
      </c>
      <c r="E57" s="156">
        <v>-1.2090000000000001</v>
      </c>
      <c r="F57" s="157">
        <v>-0.11</v>
      </c>
      <c r="G57" s="192">
        <v>0</v>
      </c>
      <c r="H57" s="193"/>
      <c r="I57" s="197"/>
      <c r="J57" s="41">
        <v>0.115</v>
      </c>
    </row>
    <row r="58" spans="1:10" ht="27.75" customHeight="1" x14ac:dyDescent="0.2">
      <c r="A58" s="194" t="s">
        <v>437</v>
      </c>
      <c r="B58" s="40">
        <v>612</v>
      </c>
      <c r="C58" s="199">
        <v>0</v>
      </c>
      <c r="D58" s="155">
        <v>-4.726</v>
      </c>
      <c r="E58" s="156">
        <v>-0.8</v>
      </c>
      <c r="F58" s="157">
        <v>-7.5999999999999998E-2</v>
      </c>
      <c r="G58" s="192">
        <v>0</v>
      </c>
      <c r="H58" s="193"/>
      <c r="I58" s="197"/>
      <c r="J58" s="41">
        <v>8.4000000000000005E-2</v>
      </c>
    </row>
    <row r="59" spans="1:10" ht="27.75" customHeight="1" x14ac:dyDescent="0.2">
      <c r="A59" s="190" t="s">
        <v>626</v>
      </c>
      <c r="B59" s="28"/>
      <c r="C59" s="199" t="s">
        <v>686</v>
      </c>
      <c r="D59" s="155">
        <v>3.7490000000000001</v>
      </c>
      <c r="E59" s="156">
        <v>0.78</v>
      </c>
      <c r="F59" s="157">
        <v>6.9000000000000006E-2</v>
      </c>
      <c r="G59" s="192">
        <v>7.23</v>
      </c>
      <c r="H59" s="193"/>
      <c r="I59" s="197"/>
      <c r="J59" s="42"/>
    </row>
    <row r="60" spans="1:10" ht="27.75" customHeight="1" x14ac:dyDescent="0.2">
      <c r="A60" s="190" t="s">
        <v>627</v>
      </c>
      <c r="B60" s="28"/>
      <c r="C60" s="199" t="s">
        <v>423</v>
      </c>
      <c r="D60" s="155">
        <v>3.7490000000000001</v>
      </c>
      <c r="E60" s="156">
        <v>0.78</v>
      </c>
      <c r="F60" s="157">
        <v>6.9000000000000006E-2</v>
      </c>
      <c r="G60" s="193"/>
      <c r="H60" s="193"/>
      <c r="I60" s="197"/>
      <c r="J60" s="42"/>
    </row>
    <row r="61" spans="1:10" ht="27.75" customHeight="1" x14ac:dyDescent="0.2">
      <c r="A61" s="190" t="s">
        <v>628</v>
      </c>
      <c r="B61" s="28"/>
      <c r="C61" s="199" t="s">
        <v>687</v>
      </c>
      <c r="D61" s="155">
        <v>3.8079999999999998</v>
      </c>
      <c r="E61" s="156">
        <v>0.79200000000000004</v>
      </c>
      <c r="F61" s="157">
        <v>7.0999999999999994E-2</v>
      </c>
      <c r="G61" s="192">
        <v>2.13</v>
      </c>
      <c r="H61" s="193"/>
      <c r="I61" s="197"/>
      <c r="J61" s="42"/>
    </row>
    <row r="62" spans="1:10" ht="27.75" customHeight="1" x14ac:dyDescent="0.2">
      <c r="A62" s="190" t="s">
        <v>629</v>
      </c>
      <c r="B62" s="28"/>
      <c r="C62" s="199" t="s">
        <v>687</v>
      </c>
      <c r="D62" s="155">
        <v>3.8079999999999998</v>
      </c>
      <c r="E62" s="156">
        <v>0.79200000000000004</v>
      </c>
      <c r="F62" s="157">
        <v>7.0999999999999994E-2</v>
      </c>
      <c r="G62" s="192">
        <v>3.26</v>
      </c>
      <c r="H62" s="193"/>
      <c r="I62" s="197"/>
      <c r="J62" s="42"/>
    </row>
    <row r="63" spans="1:10" ht="27.75" customHeight="1" x14ac:dyDescent="0.2">
      <c r="A63" s="190" t="s">
        <v>630</v>
      </c>
      <c r="B63" s="28"/>
      <c r="C63" s="199" t="s">
        <v>687</v>
      </c>
      <c r="D63" s="155">
        <v>3.8079999999999998</v>
      </c>
      <c r="E63" s="156">
        <v>0.79200000000000004</v>
      </c>
      <c r="F63" s="157">
        <v>7.0999999999999994E-2</v>
      </c>
      <c r="G63" s="192">
        <v>7.72</v>
      </c>
      <c r="H63" s="193"/>
      <c r="I63" s="197"/>
      <c r="J63" s="42"/>
    </row>
    <row r="64" spans="1:10" ht="27.75" customHeight="1" x14ac:dyDescent="0.2">
      <c r="A64" s="190" t="s">
        <v>631</v>
      </c>
      <c r="B64" s="28"/>
      <c r="C64" s="199" t="s">
        <v>687</v>
      </c>
      <c r="D64" s="155">
        <v>3.8079999999999998</v>
      </c>
      <c r="E64" s="156">
        <v>0.79200000000000004</v>
      </c>
      <c r="F64" s="157">
        <v>7.0999999999999994E-2</v>
      </c>
      <c r="G64" s="192">
        <v>15.98</v>
      </c>
      <c r="H64" s="193"/>
      <c r="I64" s="197"/>
      <c r="J64" s="42"/>
    </row>
    <row r="65" spans="1:10" ht="27.75" customHeight="1" x14ac:dyDescent="0.2">
      <c r="A65" s="190" t="s">
        <v>632</v>
      </c>
      <c r="B65" s="28"/>
      <c r="C65" s="199" t="s">
        <v>687</v>
      </c>
      <c r="D65" s="155">
        <v>3.8079999999999998</v>
      </c>
      <c r="E65" s="156">
        <v>0.79200000000000004</v>
      </c>
      <c r="F65" s="157">
        <v>7.0999999999999994E-2</v>
      </c>
      <c r="G65" s="192">
        <v>45.27</v>
      </c>
      <c r="H65" s="193"/>
      <c r="I65" s="197"/>
      <c r="J65" s="42"/>
    </row>
    <row r="66" spans="1:10" ht="27.75" customHeight="1" x14ac:dyDescent="0.2">
      <c r="A66" s="190" t="s">
        <v>438</v>
      </c>
      <c r="B66" s="28"/>
      <c r="C66" s="199" t="s">
        <v>424</v>
      </c>
      <c r="D66" s="155">
        <v>3.8079999999999998</v>
      </c>
      <c r="E66" s="156">
        <v>0.79200000000000004</v>
      </c>
      <c r="F66" s="157">
        <v>7.0999999999999994E-2</v>
      </c>
      <c r="G66" s="193"/>
      <c r="H66" s="193"/>
      <c r="I66" s="197"/>
      <c r="J66" s="42"/>
    </row>
    <row r="67" spans="1:10" ht="27.75" customHeight="1" x14ac:dyDescent="0.2">
      <c r="A67" s="190" t="s">
        <v>633</v>
      </c>
      <c r="B67" s="28"/>
      <c r="C67" s="199">
        <v>0</v>
      </c>
      <c r="D67" s="155">
        <v>2.722</v>
      </c>
      <c r="E67" s="156">
        <v>0.52300000000000002</v>
      </c>
      <c r="F67" s="157">
        <v>4.8000000000000001E-2</v>
      </c>
      <c r="G67" s="192">
        <v>8.3000000000000007</v>
      </c>
      <c r="H67" s="192">
        <v>1.36</v>
      </c>
      <c r="I67" s="198">
        <v>2</v>
      </c>
      <c r="J67" s="41">
        <v>5.3999999999999999E-2</v>
      </c>
    </row>
    <row r="68" spans="1:10" ht="27.75" customHeight="1" x14ac:dyDescent="0.2">
      <c r="A68" s="190" t="s">
        <v>634</v>
      </c>
      <c r="B68" s="28"/>
      <c r="C68" s="199">
        <v>0</v>
      </c>
      <c r="D68" s="155">
        <v>2.722</v>
      </c>
      <c r="E68" s="156">
        <v>0.52300000000000002</v>
      </c>
      <c r="F68" s="157">
        <v>4.8000000000000001E-2</v>
      </c>
      <c r="G68" s="192">
        <v>65.03</v>
      </c>
      <c r="H68" s="192">
        <v>1.36</v>
      </c>
      <c r="I68" s="198">
        <v>2</v>
      </c>
      <c r="J68" s="41">
        <v>5.3999999999999999E-2</v>
      </c>
    </row>
    <row r="69" spans="1:10" ht="27.75" customHeight="1" x14ac:dyDescent="0.2">
      <c r="A69" s="190" t="s">
        <v>635</v>
      </c>
      <c r="B69" s="28"/>
      <c r="C69" s="199">
        <v>0</v>
      </c>
      <c r="D69" s="155">
        <v>2.722</v>
      </c>
      <c r="E69" s="156">
        <v>0.52300000000000002</v>
      </c>
      <c r="F69" s="157">
        <v>4.8000000000000001E-2</v>
      </c>
      <c r="G69" s="192">
        <v>149.76</v>
      </c>
      <c r="H69" s="192">
        <v>1.36</v>
      </c>
      <c r="I69" s="198">
        <v>2</v>
      </c>
      <c r="J69" s="41">
        <v>5.3999999999999999E-2</v>
      </c>
    </row>
    <row r="70" spans="1:10" ht="27.75" customHeight="1" x14ac:dyDescent="0.2">
      <c r="A70" s="190" t="s">
        <v>636</v>
      </c>
      <c r="B70" s="28"/>
      <c r="C70" s="199">
        <v>0</v>
      </c>
      <c r="D70" s="155">
        <v>2.722</v>
      </c>
      <c r="E70" s="156">
        <v>0.52300000000000002</v>
      </c>
      <c r="F70" s="157">
        <v>4.8000000000000001E-2</v>
      </c>
      <c r="G70" s="192">
        <v>239.03</v>
      </c>
      <c r="H70" s="192">
        <v>1.36</v>
      </c>
      <c r="I70" s="198">
        <v>2</v>
      </c>
      <c r="J70" s="41">
        <v>5.3999999999999999E-2</v>
      </c>
    </row>
    <row r="71" spans="1:10" ht="27.75" customHeight="1" x14ac:dyDescent="0.2">
      <c r="A71" s="190" t="s">
        <v>637</v>
      </c>
      <c r="B71" s="28"/>
      <c r="C71" s="199">
        <v>0</v>
      </c>
      <c r="D71" s="155">
        <v>2.722</v>
      </c>
      <c r="E71" s="156">
        <v>0.52300000000000002</v>
      </c>
      <c r="F71" s="157">
        <v>4.8000000000000001E-2</v>
      </c>
      <c r="G71" s="192">
        <v>492.71</v>
      </c>
      <c r="H71" s="192">
        <v>1.36</v>
      </c>
      <c r="I71" s="198">
        <v>2</v>
      </c>
      <c r="J71" s="41">
        <v>5.3999999999999999E-2</v>
      </c>
    </row>
    <row r="72" spans="1:10" ht="27.75" customHeight="1" x14ac:dyDescent="0.2">
      <c r="A72" s="190" t="s">
        <v>638</v>
      </c>
      <c r="B72" s="28"/>
      <c r="C72" s="199">
        <v>0</v>
      </c>
      <c r="D72" s="155">
        <v>3.3980000000000001</v>
      </c>
      <c r="E72" s="156">
        <v>0.59699999999999998</v>
      </c>
      <c r="F72" s="157">
        <v>5.6000000000000001E-2</v>
      </c>
      <c r="G72" s="192">
        <v>41.16</v>
      </c>
      <c r="H72" s="192">
        <v>2.17</v>
      </c>
      <c r="I72" s="198">
        <v>3.57</v>
      </c>
      <c r="J72" s="41">
        <v>0.06</v>
      </c>
    </row>
    <row r="73" spans="1:10" ht="27.75" customHeight="1" x14ac:dyDescent="0.2">
      <c r="A73" s="190" t="s">
        <v>639</v>
      </c>
      <c r="B73" s="28"/>
      <c r="C73" s="199">
        <v>0</v>
      </c>
      <c r="D73" s="155">
        <v>3.3980000000000001</v>
      </c>
      <c r="E73" s="156">
        <v>0.59699999999999998</v>
      </c>
      <c r="F73" s="157">
        <v>5.6000000000000001E-2</v>
      </c>
      <c r="G73" s="192">
        <v>129.24</v>
      </c>
      <c r="H73" s="192">
        <v>2.17</v>
      </c>
      <c r="I73" s="198">
        <v>3.57</v>
      </c>
      <c r="J73" s="41">
        <v>0.06</v>
      </c>
    </row>
    <row r="74" spans="1:10" ht="27.75" customHeight="1" x14ac:dyDescent="0.2">
      <c r="A74" s="190" t="s">
        <v>640</v>
      </c>
      <c r="B74" s="28"/>
      <c r="C74" s="199">
        <v>0</v>
      </c>
      <c r="D74" s="155">
        <v>3.3980000000000001</v>
      </c>
      <c r="E74" s="156">
        <v>0.59699999999999998</v>
      </c>
      <c r="F74" s="157">
        <v>5.6000000000000001E-2</v>
      </c>
      <c r="G74" s="192">
        <v>260.8</v>
      </c>
      <c r="H74" s="192">
        <v>2.17</v>
      </c>
      <c r="I74" s="198">
        <v>3.57</v>
      </c>
      <c r="J74" s="41">
        <v>0.06</v>
      </c>
    </row>
    <row r="75" spans="1:10" ht="27.75" customHeight="1" x14ac:dyDescent="0.2">
      <c r="A75" s="190" t="s">
        <v>641</v>
      </c>
      <c r="B75" s="28"/>
      <c r="C75" s="199">
        <v>0</v>
      </c>
      <c r="D75" s="155">
        <v>3.3980000000000001</v>
      </c>
      <c r="E75" s="156">
        <v>0.59699999999999998</v>
      </c>
      <c r="F75" s="157">
        <v>5.6000000000000001E-2</v>
      </c>
      <c r="G75" s="192">
        <v>399.39</v>
      </c>
      <c r="H75" s="192">
        <v>2.17</v>
      </c>
      <c r="I75" s="198">
        <v>3.57</v>
      </c>
      <c r="J75" s="41">
        <v>0.06</v>
      </c>
    </row>
    <row r="76" spans="1:10" ht="27.75" customHeight="1" x14ac:dyDescent="0.2">
      <c r="A76" s="190" t="s">
        <v>642</v>
      </c>
      <c r="B76" s="28"/>
      <c r="C76" s="199">
        <v>0</v>
      </c>
      <c r="D76" s="155">
        <v>3.3980000000000001</v>
      </c>
      <c r="E76" s="156">
        <v>0.59699999999999998</v>
      </c>
      <c r="F76" s="157">
        <v>5.6000000000000001E-2</v>
      </c>
      <c r="G76" s="192">
        <v>793.27</v>
      </c>
      <c r="H76" s="192">
        <v>2.17</v>
      </c>
      <c r="I76" s="198">
        <v>3.57</v>
      </c>
      <c r="J76" s="41">
        <v>0.06</v>
      </c>
    </row>
    <row r="77" spans="1:10" ht="27.75" customHeight="1" x14ac:dyDescent="0.2">
      <c r="A77" s="190" t="s">
        <v>643</v>
      </c>
      <c r="B77" s="28"/>
      <c r="C77" s="199">
        <v>0</v>
      </c>
      <c r="D77" s="155">
        <v>2.8180000000000001</v>
      </c>
      <c r="E77" s="156">
        <v>0.41899999999999998</v>
      </c>
      <c r="F77" s="157">
        <v>4.2000000000000003E-2</v>
      </c>
      <c r="G77" s="192">
        <v>105.74</v>
      </c>
      <c r="H77" s="192">
        <v>2.5</v>
      </c>
      <c r="I77" s="198">
        <v>4.33</v>
      </c>
      <c r="J77" s="41">
        <v>4.2999999999999997E-2</v>
      </c>
    </row>
    <row r="78" spans="1:10" ht="27.75" customHeight="1" x14ac:dyDescent="0.2">
      <c r="A78" s="190" t="s">
        <v>644</v>
      </c>
      <c r="B78" s="28"/>
      <c r="C78" s="199">
        <v>0</v>
      </c>
      <c r="D78" s="155">
        <v>2.8180000000000001</v>
      </c>
      <c r="E78" s="156">
        <v>0.41899999999999998</v>
      </c>
      <c r="F78" s="157">
        <v>4.2000000000000003E-2</v>
      </c>
      <c r="G78" s="192">
        <v>763.09</v>
      </c>
      <c r="H78" s="192">
        <v>2.5</v>
      </c>
      <c r="I78" s="198">
        <v>4.33</v>
      </c>
      <c r="J78" s="41">
        <v>4.2999999999999997E-2</v>
      </c>
    </row>
    <row r="79" spans="1:10" ht="27.75" customHeight="1" x14ac:dyDescent="0.2">
      <c r="A79" s="190" t="s">
        <v>645</v>
      </c>
      <c r="B79" s="28"/>
      <c r="C79" s="199">
        <v>0</v>
      </c>
      <c r="D79" s="155">
        <v>2.8180000000000001</v>
      </c>
      <c r="E79" s="156">
        <v>0.41899999999999998</v>
      </c>
      <c r="F79" s="157">
        <v>4.2000000000000003E-2</v>
      </c>
      <c r="G79" s="192">
        <v>2254.4299999999998</v>
      </c>
      <c r="H79" s="192">
        <v>2.5</v>
      </c>
      <c r="I79" s="198">
        <v>4.33</v>
      </c>
      <c r="J79" s="41">
        <v>4.2999999999999997E-2</v>
      </c>
    </row>
    <row r="80" spans="1:10" ht="27.75" customHeight="1" x14ac:dyDescent="0.2">
      <c r="A80" s="190" t="s">
        <v>646</v>
      </c>
      <c r="B80" s="28"/>
      <c r="C80" s="199">
        <v>0</v>
      </c>
      <c r="D80" s="155">
        <v>2.8180000000000001</v>
      </c>
      <c r="E80" s="156">
        <v>0.41899999999999998</v>
      </c>
      <c r="F80" s="157">
        <v>4.2000000000000003E-2</v>
      </c>
      <c r="G80" s="192">
        <v>4609.91</v>
      </c>
      <c r="H80" s="192">
        <v>2.5</v>
      </c>
      <c r="I80" s="198">
        <v>4.33</v>
      </c>
      <c r="J80" s="41">
        <v>4.2999999999999997E-2</v>
      </c>
    </row>
    <row r="81" spans="1:10" ht="27.75" customHeight="1" x14ac:dyDescent="0.2">
      <c r="A81" s="190" t="s">
        <v>647</v>
      </c>
      <c r="B81" s="28"/>
      <c r="C81" s="199">
        <v>0</v>
      </c>
      <c r="D81" s="155">
        <v>2.8180000000000001</v>
      </c>
      <c r="E81" s="156">
        <v>0.41899999999999998</v>
      </c>
      <c r="F81" s="157">
        <v>4.2000000000000003E-2</v>
      </c>
      <c r="G81" s="192">
        <v>10609.57</v>
      </c>
      <c r="H81" s="192">
        <v>2.5</v>
      </c>
      <c r="I81" s="198">
        <v>4.33</v>
      </c>
      <c r="J81" s="41">
        <v>4.2999999999999997E-2</v>
      </c>
    </row>
    <row r="82" spans="1:10" ht="27.75" customHeight="1" x14ac:dyDescent="0.2">
      <c r="A82" s="190" t="s">
        <v>439</v>
      </c>
      <c r="B82" s="28"/>
      <c r="C82" s="199" t="s">
        <v>425</v>
      </c>
      <c r="D82" s="158">
        <v>8.4770000000000003</v>
      </c>
      <c r="E82" s="159">
        <v>1.798</v>
      </c>
      <c r="F82" s="157">
        <v>1.3360000000000001</v>
      </c>
      <c r="G82" s="193"/>
      <c r="H82" s="193"/>
      <c r="I82" s="197"/>
      <c r="J82" s="42"/>
    </row>
    <row r="83" spans="1:10" ht="27.75" customHeight="1" x14ac:dyDescent="0.2">
      <c r="A83" s="190" t="s">
        <v>440</v>
      </c>
      <c r="B83" s="28"/>
      <c r="C83" s="199" t="s">
        <v>689</v>
      </c>
      <c r="D83" s="155">
        <v>-4.2140000000000004</v>
      </c>
      <c r="E83" s="156">
        <v>-0.877</v>
      </c>
      <c r="F83" s="157">
        <v>-7.8E-2</v>
      </c>
      <c r="G83" s="192">
        <v>0</v>
      </c>
      <c r="H83" s="193"/>
      <c r="I83" s="197"/>
      <c r="J83" s="42"/>
    </row>
    <row r="84" spans="1:10" ht="27.75" customHeight="1" x14ac:dyDescent="0.2">
      <c r="A84" s="190" t="s">
        <v>441</v>
      </c>
      <c r="B84" s="28"/>
      <c r="C84" s="199" t="s">
        <v>689</v>
      </c>
      <c r="D84" s="155">
        <v>-4.1040000000000001</v>
      </c>
      <c r="E84" s="156">
        <v>-0.80200000000000005</v>
      </c>
      <c r="F84" s="157">
        <v>-7.2999999999999995E-2</v>
      </c>
      <c r="G84" s="192">
        <v>0</v>
      </c>
      <c r="H84" s="193"/>
      <c r="I84" s="197"/>
      <c r="J84" s="42"/>
    </row>
    <row r="85" spans="1:10" ht="27.75" customHeight="1" x14ac:dyDescent="0.2">
      <c r="A85" s="190" t="s">
        <v>442</v>
      </c>
      <c r="B85" s="28"/>
      <c r="C85" s="199">
        <v>0</v>
      </c>
      <c r="D85" s="155">
        <v>-4.2140000000000004</v>
      </c>
      <c r="E85" s="156">
        <v>-0.877</v>
      </c>
      <c r="F85" s="157">
        <v>-7.8E-2</v>
      </c>
      <c r="G85" s="192">
        <v>0</v>
      </c>
      <c r="H85" s="193"/>
      <c r="I85" s="197"/>
      <c r="J85" s="41">
        <v>7.8E-2</v>
      </c>
    </row>
    <row r="86" spans="1:10" ht="27.75" customHeight="1" x14ac:dyDescent="0.2">
      <c r="A86" s="190" t="s">
        <v>443</v>
      </c>
      <c r="B86" s="28"/>
      <c r="C86" s="199">
        <v>0</v>
      </c>
      <c r="D86" s="155">
        <v>-4.1040000000000001</v>
      </c>
      <c r="E86" s="156">
        <v>-0.80200000000000005</v>
      </c>
      <c r="F86" s="157">
        <v>-7.2999999999999995E-2</v>
      </c>
      <c r="G86" s="192">
        <v>0</v>
      </c>
      <c r="H86" s="193"/>
      <c r="I86" s="197"/>
      <c r="J86" s="41">
        <v>7.5999999999999998E-2</v>
      </c>
    </row>
    <row r="87" spans="1:10" ht="27.75" customHeight="1" x14ac:dyDescent="0.2">
      <c r="A87" s="190" t="s">
        <v>444</v>
      </c>
      <c r="B87" s="28"/>
      <c r="C87" s="199">
        <v>0</v>
      </c>
      <c r="D87" s="155">
        <v>-4.726</v>
      </c>
      <c r="E87" s="156">
        <v>-0.8</v>
      </c>
      <c r="F87" s="157">
        <v>-7.5999999999999998E-2</v>
      </c>
      <c r="G87" s="192">
        <v>10.72</v>
      </c>
      <c r="H87" s="193"/>
      <c r="I87" s="197"/>
      <c r="J87" s="41">
        <v>8.4000000000000005E-2</v>
      </c>
    </row>
    <row r="88" spans="1:10" ht="27.75" customHeight="1" x14ac:dyDescent="0.2">
      <c r="A88" s="190" t="s">
        <v>604</v>
      </c>
      <c r="B88" s="28"/>
      <c r="C88" s="199" t="s">
        <v>686</v>
      </c>
      <c r="D88" s="155">
        <v>2.9670000000000001</v>
      </c>
      <c r="E88" s="156">
        <v>0.61699999999999999</v>
      </c>
      <c r="F88" s="157">
        <v>5.5E-2</v>
      </c>
      <c r="G88" s="192">
        <v>6.31</v>
      </c>
      <c r="H88" s="193"/>
      <c r="I88" s="197"/>
      <c r="J88" s="42"/>
    </row>
    <row r="89" spans="1:10" ht="27.75" customHeight="1" x14ac:dyDescent="0.2">
      <c r="A89" s="190" t="s">
        <v>605</v>
      </c>
      <c r="B89" s="28"/>
      <c r="C89" s="199" t="s">
        <v>423</v>
      </c>
      <c r="D89" s="155">
        <v>2.9670000000000001</v>
      </c>
      <c r="E89" s="156">
        <v>0.61699999999999999</v>
      </c>
      <c r="F89" s="157">
        <v>5.5E-2</v>
      </c>
      <c r="G89" s="193"/>
      <c r="H89" s="193"/>
      <c r="I89" s="197"/>
      <c r="J89" s="42"/>
    </row>
    <row r="90" spans="1:10" ht="27.75" customHeight="1" x14ac:dyDescent="0.2">
      <c r="A90" s="190" t="s">
        <v>606</v>
      </c>
      <c r="B90" s="28"/>
      <c r="C90" s="199" t="s">
        <v>687</v>
      </c>
      <c r="D90" s="155">
        <v>3.0139999999999998</v>
      </c>
      <c r="E90" s="156">
        <v>0.627</v>
      </c>
      <c r="F90" s="157">
        <v>5.6000000000000001E-2</v>
      </c>
      <c r="G90" s="192">
        <v>1.71</v>
      </c>
      <c r="H90" s="193"/>
      <c r="I90" s="197"/>
      <c r="J90" s="42"/>
    </row>
    <row r="91" spans="1:10" ht="27.75" customHeight="1" x14ac:dyDescent="0.2">
      <c r="A91" s="190" t="s">
        <v>607</v>
      </c>
      <c r="B91" s="28"/>
      <c r="C91" s="199" t="s">
        <v>687</v>
      </c>
      <c r="D91" s="155">
        <v>3.0139999999999998</v>
      </c>
      <c r="E91" s="156">
        <v>0.627</v>
      </c>
      <c r="F91" s="157">
        <v>5.6000000000000001E-2</v>
      </c>
      <c r="G91" s="192">
        <v>2.6</v>
      </c>
      <c r="H91" s="193"/>
      <c r="I91" s="197"/>
      <c r="J91" s="42"/>
    </row>
    <row r="92" spans="1:10" ht="27.75" customHeight="1" x14ac:dyDescent="0.2">
      <c r="A92" s="190" t="s">
        <v>608</v>
      </c>
      <c r="B92" s="28"/>
      <c r="C92" s="199" t="s">
        <v>687</v>
      </c>
      <c r="D92" s="155">
        <v>3.0139999999999998</v>
      </c>
      <c r="E92" s="156">
        <v>0.627</v>
      </c>
      <c r="F92" s="157">
        <v>5.6000000000000001E-2</v>
      </c>
      <c r="G92" s="192">
        <v>6.13</v>
      </c>
      <c r="H92" s="193"/>
      <c r="I92" s="197"/>
      <c r="J92" s="42"/>
    </row>
    <row r="93" spans="1:10" ht="27.75" customHeight="1" x14ac:dyDescent="0.2">
      <c r="A93" s="190" t="s">
        <v>609</v>
      </c>
      <c r="B93" s="28"/>
      <c r="C93" s="199" t="s">
        <v>687</v>
      </c>
      <c r="D93" s="155">
        <v>3.0139999999999998</v>
      </c>
      <c r="E93" s="156">
        <v>0.627</v>
      </c>
      <c r="F93" s="157">
        <v>5.6000000000000001E-2</v>
      </c>
      <c r="G93" s="192">
        <v>12.67</v>
      </c>
      <c r="H93" s="193"/>
      <c r="I93" s="197"/>
      <c r="J93" s="42"/>
    </row>
    <row r="94" spans="1:10" ht="27.75" customHeight="1" x14ac:dyDescent="0.2">
      <c r="A94" s="190" t="s">
        <v>610</v>
      </c>
      <c r="B94" s="28"/>
      <c r="C94" s="199" t="s">
        <v>687</v>
      </c>
      <c r="D94" s="155">
        <v>3.0139999999999998</v>
      </c>
      <c r="E94" s="156">
        <v>0.627</v>
      </c>
      <c r="F94" s="157">
        <v>5.6000000000000001E-2</v>
      </c>
      <c r="G94" s="192">
        <v>35.86</v>
      </c>
      <c r="H94" s="193"/>
      <c r="I94" s="197"/>
      <c r="J94" s="42"/>
    </row>
    <row r="95" spans="1:10" ht="27.75" customHeight="1" x14ac:dyDescent="0.2">
      <c r="A95" s="190" t="s">
        <v>445</v>
      </c>
      <c r="B95" s="28"/>
      <c r="C95" s="199" t="s">
        <v>424</v>
      </c>
      <c r="D95" s="155">
        <v>3.0139999999999998</v>
      </c>
      <c r="E95" s="156">
        <v>0.627</v>
      </c>
      <c r="F95" s="157">
        <v>5.6000000000000001E-2</v>
      </c>
      <c r="G95" s="193"/>
      <c r="H95" s="193"/>
      <c r="I95" s="197"/>
      <c r="J95" s="42"/>
    </row>
    <row r="96" spans="1:10" ht="27.75" customHeight="1" x14ac:dyDescent="0.2">
      <c r="A96" s="190" t="s">
        <v>611</v>
      </c>
      <c r="B96" s="28"/>
      <c r="C96" s="199">
        <v>0</v>
      </c>
      <c r="D96" s="155">
        <v>2.1549999999999998</v>
      </c>
      <c r="E96" s="156">
        <v>0.41399999999999998</v>
      </c>
      <c r="F96" s="157">
        <v>3.7999999999999999E-2</v>
      </c>
      <c r="G96" s="192">
        <v>6.6</v>
      </c>
      <c r="H96" s="192">
        <v>1.07</v>
      </c>
      <c r="I96" s="198">
        <v>1.58</v>
      </c>
      <c r="J96" s="41">
        <v>4.2999999999999997E-2</v>
      </c>
    </row>
    <row r="97" spans="1:10" ht="27.75" customHeight="1" x14ac:dyDescent="0.2">
      <c r="A97" s="190" t="s">
        <v>612</v>
      </c>
      <c r="B97" s="28"/>
      <c r="C97" s="199">
        <v>0</v>
      </c>
      <c r="D97" s="155">
        <v>2.1549999999999998</v>
      </c>
      <c r="E97" s="156">
        <v>0.41399999999999998</v>
      </c>
      <c r="F97" s="157">
        <v>3.7999999999999999E-2</v>
      </c>
      <c r="G97" s="192">
        <v>51.49</v>
      </c>
      <c r="H97" s="192">
        <v>1.07</v>
      </c>
      <c r="I97" s="198">
        <v>1.58</v>
      </c>
      <c r="J97" s="41">
        <v>4.2999999999999997E-2</v>
      </c>
    </row>
    <row r="98" spans="1:10" ht="27.75" customHeight="1" x14ac:dyDescent="0.2">
      <c r="A98" s="190" t="s">
        <v>613</v>
      </c>
      <c r="B98" s="28"/>
      <c r="C98" s="199">
        <v>0</v>
      </c>
      <c r="D98" s="155">
        <v>2.1549999999999998</v>
      </c>
      <c r="E98" s="156">
        <v>0.41399999999999998</v>
      </c>
      <c r="F98" s="157">
        <v>3.7999999999999999E-2</v>
      </c>
      <c r="G98" s="192">
        <v>118.55</v>
      </c>
      <c r="H98" s="192">
        <v>1.07</v>
      </c>
      <c r="I98" s="198">
        <v>1.58</v>
      </c>
      <c r="J98" s="41">
        <v>4.2999999999999997E-2</v>
      </c>
    </row>
    <row r="99" spans="1:10" ht="27.75" customHeight="1" x14ac:dyDescent="0.2">
      <c r="A99" s="190" t="s">
        <v>614</v>
      </c>
      <c r="B99" s="28"/>
      <c r="C99" s="199">
        <v>0</v>
      </c>
      <c r="D99" s="155">
        <v>2.1549999999999998</v>
      </c>
      <c r="E99" s="156">
        <v>0.41399999999999998</v>
      </c>
      <c r="F99" s="157">
        <v>3.7999999999999999E-2</v>
      </c>
      <c r="G99" s="192">
        <v>189.21</v>
      </c>
      <c r="H99" s="192">
        <v>1.07</v>
      </c>
      <c r="I99" s="198">
        <v>1.58</v>
      </c>
      <c r="J99" s="41">
        <v>4.2999999999999997E-2</v>
      </c>
    </row>
    <row r="100" spans="1:10" ht="27.75" customHeight="1" x14ac:dyDescent="0.2">
      <c r="A100" s="190" t="s">
        <v>615</v>
      </c>
      <c r="B100" s="28"/>
      <c r="C100" s="199">
        <v>0</v>
      </c>
      <c r="D100" s="155">
        <v>2.1549999999999998</v>
      </c>
      <c r="E100" s="156">
        <v>0.41399999999999998</v>
      </c>
      <c r="F100" s="157">
        <v>3.7999999999999999E-2</v>
      </c>
      <c r="G100" s="192">
        <v>389.98</v>
      </c>
      <c r="H100" s="192">
        <v>1.07</v>
      </c>
      <c r="I100" s="198">
        <v>1.58</v>
      </c>
      <c r="J100" s="41">
        <v>4.2999999999999997E-2</v>
      </c>
    </row>
    <row r="101" spans="1:10" ht="27.75" customHeight="1" x14ac:dyDescent="0.2">
      <c r="A101" s="190" t="s">
        <v>616</v>
      </c>
      <c r="B101" s="28"/>
      <c r="C101" s="199">
        <v>0</v>
      </c>
      <c r="D101" s="155">
        <v>2.6890000000000001</v>
      </c>
      <c r="E101" s="156">
        <v>0.47199999999999998</v>
      </c>
      <c r="F101" s="157">
        <v>4.4999999999999998E-2</v>
      </c>
      <c r="G101" s="192">
        <v>32.6</v>
      </c>
      <c r="H101" s="192">
        <v>1.72</v>
      </c>
      <c r="I101" s="198">
        <v>2.82</v>
      </c>
      <c r="J101" s="41">
        <v>4.8000000000000001E-2</v>
      </c>
    </row>
    <row r="102" spans="1:10" ht="27.75" customHeight="1" x14ac:dyDescent="0.2">
      <c r="A102" s="190" t="s">
        <v>617</v>
      </c>
      <c r="B102" s="28"/>
      <c r="C102" s="199">
        <v>0</v>
      </c>
      <c r="D102" s="155">
        <v>2.6890000000000001</v>
      </c>
      <c r="E102" s="156">
        <v>0.47199999999999998</v>
      </c>
      <c r="F102" s="157">
        <v>4.4999999999999998E-2</v>
      </c>
      <c r="G102" s="192">
        <v>102.31</v>
      </c>
      <c r="H102" s="192">
        <v>1.72</v>
      </c>
      <c r="I102" s="198">
        <v>2.82</v>
      </c>
      <c r="J102" s="41">
        <v>4.8000000000000001E-2</v>
      </c>
    </row>
    <row r="103" spans="1:10" ht="27.75" customHeight="1" x14ac:dyDescent="0.2">
      <c r="A103" s="190" t="s">
        <v>618</v>
      </c>
      <c r="B103" s="28"/>
      <c r="C103" s="199">
        <v>0</v>
      </c>
      <c r="D103" s="155">
        <v>2.6890000000000001</v>
      </c>
      <c r="E103" s="156">
        <v>0.47199999999999998</v>
      </c>
      <c r="F103" s="157">
        <v>4.4999999999999998E-2</v>
      </c>
      <c r="G103" s="192">
        <v>206.43</v>
      </c>
      <c r="H103" s="192">
        <v>1.72</v>
      </c>
      <c r="I103" s="198">
        <v>2.82</v>
      </c>
      <c r="J103" s="41">
        <v>4.8000000000000001E-2</v>
      </c>
    </row>
    <row r="104" spans="1:10" ht="27.75" customHeight="1" x14ac:dyDescent="0.2">
      <c r="A104" s="190" t="s">
        <v>619</v>
      </c>
      <c r="B104" s="28"/>
      <c r="C104" s="199">
        <v>0</v>
      </c>
      <c r="D104" s="155">
        <v>2.6890000000000001</v>
      </c>
      <c r="E104" s="156">
        <v>0.47199999999999998</v>
      </c>
      <c r="F104" s="157">
        <v>4.4999999999999998E-2</v>
      </c>
      <c r="G104" s="192">
        <v>316.13</v>
      </c>
      <c r="H104" s="192">
        <v>1.72</v>
      </c>
      <c r="I104" s="198">
        <v>2.82</v>
      </c>
      <c r="J104" s="41">
        <v>4.8000000000000001E-2</v>
      </c>
    </row>
    <row r="105" spans="1:10" ht="27.75" customHeight="1" x14ac:dyDescent="0.2">
      <c r="A105" s="190" t="s">
        <v>620</v>
      </c>
      <c r="B105" s="28"/>
      <c r="C105" s="199">
        <v>0</v>
      </c>
      <c r="D105" s="155">
        <v>2.6890000000000001</v>
      </c>
      <c r="E105" s="156">
        <v>0.47199999999999998</v>
      </c>
      <c r="F105" s="157">
        <v>4.4999999999999998E-2</v>
      </c>
      <c r="G105" s="192">
        <v>627.86</v>
      </c>
      <c r="H105" s="192">
        <v>1.72</v>
      </c>
      <c r="I105" s="198">
        <v>2.82</v>
      </c>
      <c r="J105" s="41">
        <v>4.8000000000000001E-2</v>
      </c>
    </row>
    <row r="106" spans="1:10" ht="27.75" customHeight="1" x14ac:dyDescent="0.2">
      <c r="A106" s="190" t="s">
        <v>621</v>
      </c>
      <c r="B106" s="28"/>
      <c r="C106" s="199">
        <v>0</v>
      </c>
      <c r="D106" s="155">
        <v>2.23</v>
      </c>
      <c r="E106" s="156">
        <v>0.33200000000000002</v>
      </c>
      <c r="F106" s="157">
        <v>3.3000000000000002E-2</v>
      </c>
      <c r="G106" s="192">
        <v>83.71</v>
      </c>
      <c r="H106" s="192">
        <v>1.98</v>
      </c>
      <c r="I106" s="198">
        <v>3.43</v>
      </c>
      <c r="J106" s="41">
        <v>3.4000000000000002E-2</v>
      </c>
    </row>
    <row r="107" spans="1:10" ht="27.75" customHeight="1" x14ac:dyDescent="0.2">
      <c r="A107" s="190" t="s">
        <v>622</v>
      </c>
      <c r="B107" s="28"/>
      <c r="C107" s="199">
        <v>0</v>
      </c>
      <c r="D107" s="155">
        <v>2.23</v>
      </c>
      <c r="E107" s="156">
        <v>0.33200000000000002</v>
      </c>
      <c r="F107" s="157">
        <v>3.3000000000000002E-2</v>
      </c>
      <c r="G107" s="192">
        <v>603.98</v>
      </c>
      <c r="H107" s="192">
        <v>1.98</v>
      </c>
      <c r="I107" s="198">
        <v>3.43</v>
      </c>
      <c r="J107" s="41">
        <v>3.4000000000000002E-2</v>
      </c>
    </row>
    <row r="108" spans="1:10" ht="27.75" customHeight="1" x14ac:dyDescent="0.2">
      <c r="A108" s="190" t="s">
        <v>623</v>
      </c>
      <c r="B108" s="28"/>
      <c r="C108" s="199">
        <v>0</v>
      </c>
      <c r="D108" s="155">
        <v>2.23</v>
      </c>
      <c r="E108" s="156">
        <v>0.33200000000000002</v>
      </c>
      <c r="F108" s="157">
        <v>3.3000000000000002E-2</v>
      </c>
      <c r="G108" s="192">
        <v>1784.31</v>
      </c>
      <c r="H108" s="192">
        <v>1.98</v>
      </c>
      <c r="I108" s="198">
        <v>3.43</v>
      </c>
      <c r="J108" s="41">
        <v>3.4000000000000002E-2</v>
      </c>
    </row>
    <row r="109" spans="1:10" ht="27.75" customHeight="1" x14ac:dyDescent="0.2">
      <c r="A109" s="190" t="s">
        <v>624</v>
      </c>
      <c r="B109" s="28"/>
      <c r="C109" s="199">
        <v>0</v>
      </c>
      <c r="D109" s="155">
        <v>2.23</v>
      </c>
      <c r="E109" s="156">
        <v>0.33200000000000002</v>
      </c>
      <c r="F109" s="157">
        <v>3.3000000000000002E-2</v>
      </c>
      <c r="G109" s="192">
        <v>3648.58</v>
      </c>
      <c r="H109" s="192">
        <v>1.98</v>
      </c>
      <c r="I109" s="198">
        <v>3.43</v>
      </c>
      <c r="J109" s="41">
        <v>3.4000000000000002E-2</v>
      </c>
    </row>
    <row r="110" spans="1:10" ht="27.75" customHeight="1" x14ac:dyDescent="0.2">
      <c r="A110" s="190" t="s">
        <v>625</v>
      </c>
      <c r="B110" s="28"/>
      <c r="C110" s="199">
        <v>0</v>
      </c>
      <c r="D110" s="155">
        <v>2.23</v>
      </c>
      <c r="E110" s="156">
        <v>0.33200000000000002</v>
      </c>
      <c r="F110" s="157">
        <v>3.3000000000000002E-2</v>
      </c>
      <c r="G110" s="192">
        <v>8397.06</v>
      </c>
      <c r="H110" s="192">
        <v>1.98</v>
      </c>
      <c r="I110" s="198">
        <v>3.43</v>
      </c>
      <c r="J110" s="41">
        <v>3.4000000000000002E-2</v>
      </c>
    </row>
    <row r="111" spans="1:10" ht="27.75" customHeight="1" x14ac:dyDescent="0.2">
      <c r="A111" s="190" t="s">
        <v>446</v>
      </c>
      <c r="B111" s="28"/>
      <c r="C111" s="199" t="s">
        <v>425</v>
      </c>
      <c r="D111" s="158">
        <v>6.7089999999999996</v>
      </c>
      <c r="E111" s="159">
        <v>1.423</v>
      </c>
      <c r="F111" s="157">
        <v>1.0569999999999999</v>
      </c>
      <c r="G111" s="193"/>
      <c r="H111" s="193"/>
      <c r="I111" s="197"/>
      <c r="J111" s="42"/>
    </row>
    <row r="112" spans="1:10" ht="27.75" customHeight="1" x14ac:dyDescent="0.2">
      <c r="A112" s="190" t="s">
        <v>447</v>
      </c>
      <c r="B112" s="28"/>
      <c r="C112" s="199" t="s">
        <v>689</v>
      </c>
      <c r="D112" s="155">
        <v>-3.335</v>
      </c>
      <c r="E112" s="156">
        <v>-0.69399999999999995</v>
      </c>
      <c r="F112" s="157">
        <v>-6.2E-2</v>
      </c>
      <c r="G112" s="192">
        <v>0</v>
      </c>
      <c r="H112" s="193"/>
      <c r="I112" s="197"/>
      <c r="J112" s="42"/>
    </row>
    <row r="113" spans="1:10" ht="27.75" customHeight="1" x14ac:dyDescent="0.2">
      <c r="A113" s="190" t="s">
        <v>448</v>
      </c>
      <c r="B113" s="28"/>
      <c r="C113" s="199" t="s">
        <v>689</v>
      </c>
      <c r="D113" s="155">
        <v>-3.2480000000000002</v>
      </c>
      <c r="E113" s="156">
        <v>-0.63500000000000001</v>
      </c>
      <c r="F113" s="157">
        <v>-5.8000000000000003E-2</v>
      </c>
      <c r="G113" s="192">
        <v>0</v>
      </c>
      <c r="H113" s="193"/>
      <c r="I113" s="197"/>
      <c r="J113" s="42"/>
    </row>
    <row r="114" spans="1:10" ht="27.75" customHeight="1" x14ac:dyDescent="0.2">
      <c r="A114" s="190" t="s">
        <v>449</v>
      </c>
      <c r="B114" s="28"/>
      <c r="C114" s="199">
        <v>0</v>
      </c>
      <c r="D114" s="155">
        <v>-3.335</v>
      </c>
      <c r="E114" s="156">
        <v>-0.69399999999999995</v>
      </c>
      <c r="F114" s="157">
        <v>-6.2E-2</v>
      </c>
      <c r="G114" s="192">
        <v>0</v>
      </c>
      <c r="H114" s="193"/>
      <c r="I114" s="197"/>
      <c r="J114" s="41">
        <v>6.2E-2</v>
      </c>
    </row>
    <row r="115" spans="1:10" ht="27.75" customHeight="1" x14ac:dyDescent="0.2">
      <c r="A115" s="190" t="s">
        <v>450</v>
      </c>
      <c r="B115" s="28"/>
      <c r="C115" s="199">
        <v>0</v>
      </c>
      <c r="D115" s="155">
        <v>-3.2480000000000002</v>
      </c>
      <c r="E115" s="156">
        <v>-0.63500000000000001</v>
      </c>
      <c r="F115" s="157">
        <v>-5.8000000000000003E-2</v>
      </c>
      <c r="G115" s="192">
        <v>0</v>
      </c>
      <c r="H115" s="193"/>
      <c r="I115" s="197"/>
      <c r="J115" s="41">
        <v>0.06</v>
      </c>
    </row>
    <row r="116" spans="1:10" ht="27.75" customHeight="1" x14ac:dyDescent="0.2">
      <c r="A116" s="190" t="s">
        <v>451</v>
      </c>
      <c r="B116" s="28"/>
      <c r="C116" s="199">
        <v>0</v>
      </c>
      <c r="D116" s="155">
        <v>-3.7410000000000001</v>
      </c>
      <c r="E116" s="156">
        <v>-0.63300000000000001</v>
      </c>
      <c r="F116" s="157">
        <v>-6.0999999999999999E-2</v>
      </c>
      <c r="G116" s="192">
        <v>8.49</v>
      </c>
      <c r="H116" s="193"/>
      <c r="I116" s="197"/>
      <c r="J116" s="41">
        <v>6.6000000000000003E-2</v>
      </c>
    </row>
    <row r="117" spans="1:10" ht="27.75" customHeight="1" x14ac:dyDescent="0.2">
      <c r="A117" s="190" t="s">
        <v>582</v>
      </c>
      <c r="B117" s="28"/>
      <c r="C117" s="199" t="s">
        <v>686</v>
      </c>
      <c r="D117" s="155">
        <v>2.4790000000000001</v>
      </c>
      <c r="E117" s="156">
        <v>0.51600000000000001</v>
      </c>
      <c r="F117" s="157">
        <v>4.5999999999999999E-2</v>
      </c>
      <c r="G117" s="192">
        <v>5.74</v>
      </c>
      <c r="H117" s="193"/>
      <c r="I117" s="197"/>
      <c r="J117" s="42"/>
    </row>
    <row r="118" spans="1:10" ht="27.75" customHeight="1" x14ac:dyDescent="0.2">
      <c r="A118" s="190" t="s">
        <v>583</v>
      </c>
      <c r="B118" s="28"/>
      <c r="C118" s="199" t="s">
        <v>423</v>
      </c>
      <c r="D118" s="155">
        <v>2.4790000000000001</v>
      </c>
      <c r="E118" s="156">
        <v>0.51600000000000001</v>
      </c>
      <c r="F118" s="157">
        <v>4.5999999999999999E-2</v>
      </c>
      <c r="G118" s="193"/>
      <c r="H118" s="193"/>
      <c r="I118" s="197"/>
      <c r="J118" s="42"/>
    </row>
    <row r="119" spans="1:10" ht="27.75" customHeight="1" x14ac:dyDescent="0.2">
      <c r="A119" s="190" t="s">
        <v>584</v>
      </c>
      <c r="B119" s="28"/>
      <c r="C119" s="199" t="s">
        <v>687</v>
      </c>
      <c r="D119" s="155">
        <v>2.5190000000000001</v>
      </c>
      <c r="E119" s="156">
        <v>0.52400000000000002</v>
      </c>
      <c r="F119" s="157">
        <v>4.7E-2</v>
      </c>
      <c r="G119" s="192">
        <v>1.44</v>
      </c>
      <c r="H119" s="193"/>
      <c r="I119" s="197"/>
      <c r="J119" s="42"/>
    </row>
    <row r="120" spans="1:10" ht="27.75" customHeight="1" x14ac:dyDescent="0.2">
      <c r="A120" s="190" t="s">
        <v>585</v>
      </c>
      <c r="B120" s="28"/>
      <c r="C120" s="199" t="s">
        <v>687</v>
      </c>
      <c r="D120" s="155">
        <v>2.5190000000000001</v>
      </c>
      <c r="E120" s="156">
        <v>0.52400000000000002</v>
      </c>
      <c r="F120" s="157">
        <v>4.7E-2</v>
      </c>
      <c r="G120" s="192">
        <v>2.19</v>
      </c>
      <c r="H120" s="193"/>
      <c r="I120" s="197"/>
      <c r="J120" s="42"/>
    </row>
    <row r="121" spans="1:10" ht="27.75" customHeight="1" x14ac:dyDescent="0.2">
      <c r="A121" s="190" t="s">
        <v>586</v>
      </c>
      <c r="B121" s="28"/>
      <c r="C121" s="199" t="s">
        <v>687</v>
      </c>
      <c r="D121" s="155">
        <v>2.5190000000000001</v>
      </c>
      <c r="E121" s="156">
        <v>0.52400000000000002</v>
      </c>
      <c r="F121" s="157">
        <v>4.7E-2</v>
      </c>
      <c r="G121" s="192">
        <v>5.14</v>
      </c>
      <c r="H121" s="193"/>
      <c r="I121" s="197"/>
      <c r="J121" s="42"/>
    </row>
    <row r="122" spans="1:10" ht="27.75" customHeight="1" x14ac:dyDescent="0.2">
      <c r="A122" s="190" t="s">
        <v>587</v>
      </c>
      <c r="B122" s="28"/>
      <c r="C122" s="199" t="s">
        <v>687</v>
      </c>
      <c r="D122" s="155">
        <v>2.5190000000000001</v>
      </c>
      <c r="E122" s="156">
        <v>0.52400000000000002</v>
      </c>
      <c r="F122" s="157">
        <v>4.7E-2</v>
      </c>
      <c r="G122" s="192">
        <v>10.61</v>
      </c>
      <c r="H122" s="193"/>
      <c r="I122" s="197"/>
      <c r="J122" s="42"/>
    </row>
    <row r="123" spans="1:10" ht="27.75" customHeight="1" x14ac:dyDescent="0.2">
      <c r="A123" s="190" t="s">
        <v>588</v>
      </c>
      <c r="B123" s="28"/>
      <c r="C123" s="199" t="s">
        <v>687</v>
      </c>
      <c r="D123" s="155">
        <v>2.5190000000000001</v>
      </c>
      <c r="E123" s="156">
        <v>0.52400000000000002</v>
      </c>
      <c r="F123" s="157">
        <v>4.7E-2</v>
      </c>
      <c r="G123" s="192">
        <v>29.98</v>
      </c>
      <c r="H123" s="193"/>
      <c r="I123" s="197"/>
      <c r="J123" s="42"/>
    </row>
    <row r="124" spans="1:10" ht="27.75" customHeight="1" x14ac:dyDescent="0.2">
      <c r="A124" s="190" t="s">
        <v>452</v>
      </c>
      <c r="B124" s="28"/>
      <c r="C124" s="199" t="s">
        <v>424</v>
      </c>
      <c r="D124" s="155">
        <v>2.5190000000000001</v>
      </c>
      <c r="E124" s="156">
        <v>0.52400000000000002</v>
      </c>
      <c r="F124" s="157">
        <v>4.7E-2</v>
      </c>
      <c r="G124" s="193"/>
      <c r="H124" s="193"/>
      <c r="I124" s="197"/>
      <c r="J124" s="42"/>
    </row>
    <row r="125" spans="1:10" ht="27.75" customHeight="1" x14ac:dyDescent="0.2">
      <c r="A125" s="190" t="s">
        <v>589</v>
      </c>
      <c r="B125" s="28"/>
      <c r="C125" s="199">
        <v>0</v>
      </c>
      <c r="D125" s="155">
        <v>1.8009999999999999</v>
      </c>
      <c r="E125" s="156">
        <v>0.34599999999999997</v>
      </c>
      <c r="F125" s="157">
        <v>3.2000000000000001E-2</v>
      </c>
      <c r="G125" s="192">
        <v>5.53</v>
      </c>
      <c r="H125" s="192">
        <v>0.9</v>
      </c>
      <c r="I125" s="198">
        <v>1.32</v>
      </c>
      <c r="J125" s="41">
        <v>3.5999999999999997E-2</v>
      </c>
    </row>
    <row r="126" spans="1:10" ht="27.75" customHeight="1" x14ac:dyDescent="0.2">
      <c r="A126" s="190" t="s">
        <v>590</v>
      </c>
      <c r="B126" s="28"/>
      <c r="C126" s="199">
        <v>0</v>
      </c>
      <c r="D126" s="155">
        <v>1.8009999999999999</v>
      </c>
      <c r="E126" s="156">
        <v>0.34599999999999997</v>
      </c>
      <c r="F126" s="157">
        <v>3.2000000000000001E-2</v>
      </c>
      <c r="G126" s="192">
        <v>43.05</v>
      </c>
      <c r="H126" s="192">
        <v>0.9</v>
      </c>
      <c r="I126" s="198">
        <v>1.32</v>
      </c>
      <c r="J126" s="41">
        <v>3.5999999999999997E-2</v>
      </c>
    </row>
    <row r="127" spans="1:10" ht="27.75" customHeight="1" x14ac:dyDescent="0.2">
      <c r="A127" s="190" t="s">
        <v>591</v>
      </c>
      <c r="B127" s="28"/>
      <c r="C127" s="199">
        <v>0</v>
      </c>
      <c r="D127" s="155">
        <v>1.8009999999999999</v>
      </c>
      <c r="E127" s="156">
        <v>0.34599999999999997</v>
      </c>
      <c r="F127" s="157">
        <v>3.2000000000000001E-2</v>
      </c>
      <c r="G127" s="192">
        <v>99.09</v>
      </c>
      <c r="H127" s="192">
        <v>0.9</v>
      </c>
      <c r="I127" s="198">
        <v>1.32</v>
      </c>
      <c r="J127" s="41">
        <v>3.5999999999999997E-2</v>
      </c>
    </row>
    <row r="128" spans="1:10" ht="27.75" customHeight="1" x14ac:dyDescent="0.2">
      <c r="A128" s="190" t="s">
        <v>592</v>
      </c>
      <c r="B128" s="28"/>
      <c r="C128" s="199">
        <v>0</v>
      </c>
      <c r="D128" s="155">
        <v>1.8009999999999999</v>
      </c>
      <c r="E128" s="156">
        <v>0.34599999999999997</v>
      </c>
      <c r="F128" s="157">
        <v>3.2000000000000001E-2</v>
      </c>
      <c r="G128" s="192">
        <v>158.13</v>
      </c>
      <c r="H128" s="192">
        <v>0.9</v>
      </c>
      <c r="I128" s="198">
        <v>1.32</v>
      </c>
      <c r="J128" s="41">
        <v>3.5999999999999997E-2</v>
      </c>
    </row>
    <row r="129" spans="1:10" ht="27.75" customHeight="1" x14ac:dyDescent="0.2">
      <c r="A129" s="190" t="s">
        <v>593</v>
      </c>
      <c r="B129" s="28"/>
      <c r="C129" s="199">
        <v>0</v>
      </c>
      <c r="D129" s="155">
        <v>1.8009999999999999</v>
      </c>
      <c r="E129" s="156">
        <v>0.34599999999999997</v>
      </c>
      <c r="F129" s="157">
        <v>3.2000000000000001E-2</v>
      </c>
      <c r="G129" s="192">
        <v>325.91000000000003</v>
      </c>
      <c r="H129" s="192">
        <v>0.9</v>
      </c>
      <c r="I129" s="198">
        <v>1.32</v>
      </c>
      <c r="J129" s="41">
        <v>3.5999999999999997E-2</v>
      </c>
    </row>
    <row r="130" spans="1:10" ht="27.75" customHeight="1" x14ac:dyDescent="0.2">
      <c r="A130" s="190" t="s">
        <v>594</v>
      </c>
      <c r="B130" s="28"/>
      <c r="C130" s="199">
        <v>0</v>
      </c>
      <c r="D130" s="155">
        <v>2.2469999999999999</v>
      </c>
      <c r="E130" s="156">
        <v>0.39500000000000002</v>
      </c>
      <c r="F130" s="157">
        <v>3.6999999999999998E-2</v>
      </c>
      <c r="G130" s="192">
        <v>27.26</v>
      </c>
      <c r="H130" s="192">
        <v>1.44</v>
      </c>
      <c r="I130" s="198">
        <v>2.36</v>
      </c>
      <c r="J130" s="41">
        <v>0.04</v>
      </c>
    </row>
    <row r="131" spans="1:10" ht="27.75" customHeight="1" x14ac:dyDescent="0.2">
      <c r="A131" s="190" t="s">
        <v>595</v>
      </c>
      <c r="B131" s="28"/>
      <c r="C131" s="199">
        <v>0</v>
      </c>
      <c r="D131" s="155">
        <v>2.2469999999999999</v>
      </c>
      <c r="E131" s="156">
        <v>0.39500000000000002</v>
      </c>
      <c r="F131" s="157">
        <v>3.6999999999999998E-2</v>
      </c>
      <c r="G131" s="192">
        <v>85.52</v>
      </c>
      <c r="H131" s="192">
        <v>1.44</v>
      </c>
      <c r="I131" s="198">
        <v>2.36</v>
      </c>
      <c r="J131" s="41">
        <v>0.04</v>
      </c>
    </row>
    <row r="132" spans="1:10" ht="27.75" customHeight="1" x14ac:dyDescent="0.2">
      <c r="A132" s="190" t="s">
        <v>596</v>
      </c>
      <c r="B132" s="28"/>
      <c r="C132" s="199">
        <v>0</v>
      </c>
      <c r="D132" s="155">
        <v>2.2469999999999999</v>
      </c>
      <c r="E132" s="156">
        <v>0.39500000000000002</v>
      </c>
      <c r="F132" s="157">
        <v>3.6999999999999998E-2</v>
      </c>
      <c r="G132" s="192">
        <v>172.53</v>
      </c>
      <c r="H132" s="192">
        <v>1.44</v>
      </c>
      <c r="I132" s="198">
        <v>2.36</v>
      </c>
      <c r="J132" s="41">
        <v>0.04</v>
      </c>
    </row>
    <row r="133" spans="1:10" ht="27.75" customHeight="1" x14ac:dyDescent="0.2">
      <c r="A133" s="190" t="s">
        <v>597</v>
      </c>
      <c r="B133" s="28"/>
      <c r="C133" s="199">
        <v>0</v>
      </c>
      <c r="D133" s="155">
        <v>2.2469999999999999</v>
      </c>
      <c r="E133" s="156">
        <v>0.39500000000000002</v>
      </c>
      <c r="F133" s="157">
        <v>3.6999999999999998E-2</v>
      </c>
      <c r="G133" s="192">
        <v>264.19</v>
      </c>
      <c r="H133" s="192">
        <v>1.44</v>
      </c>
      <c r="I133" s="198">
        <v>2.36</v>
      </c>
      <c r="J133" s="41">
        <v>0.04</v>
      </c>
    </row>
    <row r="134" spans="1:10" ht="27.75" customHeight="1" x14ac:dyDescent="0.2">
      <c r="A134" s="190" t="s">
        <v>598</v>
      </c>
      <c r="B134" s="28"/>
      <c r="C134" s="199">
        <v>0</v>
      </c>
      <c r="D134" s="155">
        <v>2.2469999999999999</v>
      </c>
      <c r="E134" s="156">
        <v>0.39500000000000002</v>
      </c>
      <c r="F134" s="157">
        <v>3.6999999999999998E-2</v>
      </c>
      <c r="G134" s="192">
        <v>524.70000000000005</v>
      </c>
      <c r="H134" s="192">
        <v>1.44</v>
      </c>
      <c r="I134" s="198">
        <v>2.36</v>
      </c>
      <c r="J134" s="41">
        <v>0.04</v>
      </c>
    </row>
    <row r="135" spans="1:10" ht="27.75" customHeight="1" x14ac:dyDescent="0.2">
      <c r="A135" s="190" t="s">
        <v>599</v>
      </c>
      <c r="B135" s="28"/>
      <c r="C135" s="199">
        <v>0</v>
      </c>
      <c r="D135" s="155">
        <v>1.8640000000000001</v>
      </c>
      <c r="E135" s="156">
        <v>0.27700000000000002</v>
      </c>
      <c r="F135" s="157">
        <v>2.8000000000000001E-2</v>
      </c>
      <c r="G135" s="192">
        <v>69.97</v>
      </c>
      <c r="H135" s="192">
        <v>1.65</v>
      </c>
      <c r="I135" s="198">
        <v>2.86</v>
      </c>
      <c r="J135" s="41">
        <v>2.8000000000000001E-2</v>
      </c>
    </row>
    <row r="136" spans="1:10" ht="27.75" customHeight="1" x14ac:dyDescent="0.2">
      <c r="A136" s="190" t="s">
        <v>600</v>
      </c>
      <c r="B136" s="28"/>
      <c r="C136" s="199">
        <v>0</v>
      </c>
      <c r="D136" s="155">
        <v>1.8640000000000001</v>
      </c>
      <c r="E136" s="156">
        <v>0.27700000000000002</v>
      </c>
      <c r="F136" s="157">
        <v>2.8000000000000001E-2</v>
      </c>
      <c r="G136" s="192">
        <v>504.74</v>
      </c>
      <c r="H136" s="192">
        <v>1.65</v>
      </c>
      <c r="I136" s="198">
        <v>2.86</v>
      </c>
      <c r="J136" s="41">
        <v>2.8000000000000001E-2</v>
      </c>
    </row>
    <row r="137" spans="1:10" ht="27.75" customHeight="1" x14ac:dyDescent="0.2">
      <c r="A137" s="190" t="s">
        <v>601</v>
      </c>
      <c r="B137" s="28"/>
      <c r="C137" s="199">
        <v>0</v>
      </c>
      <c r="D137" s="155">
        <v>1.8640000000000001</v>
      </c>
      <c r="E137" s="156">
        <v>0.27700000000000002</v>
      </c>
      <c r="F137" s="157">
        <v>2.8000000000000001E-2</v>
      </c>
      <c r="G137" s="192">
        <v>1491.1</v>
      </c>
      <c r="H137" s="192">
        <v>1.65</v>
      </c>
      <c r="I137" s="198">
        <v>2.86</v>
      </c>
      <c r="J137" s="41">
        <v>2.8000000000000001E-2</v>
      </c>
    </row>
    <row r="138" spans="1:10" ht="27.75" customHeight="1" x14ac:dyDescent="0.2">
      <c r="A138" s="190" t="s">
        <v>602</v>
      </c>
      <c r="B138" s="28"/>
      <c r="C138" s="199">
        <v>0</v>
      </c>
      <c r="D138" s="155">
        <v>1.8640000000000001</v>
      </c>
      <c r="E138" s="156">
        <v>0.27700000000000002</v>
      </c>
      <c r="F138" s="157">
        <v>2.8000000000000001E-2</v>
      </c>
      <c r="G138" s="192">
        <v>3049</v>
      </c>
      <c r="H138" s="192">
        <v>1.65</v>
      </c>
      <c r="I138" s="198">
        <v>2.86</v>
      </c>
      <c r="J138" s="41">
        <v>2.8000000000000001E-2</v>
      </c>
    </row>
    <row r="139" spans="1:10" ht="27.75" customHeight="1" x14ac:dyDescent="0.2">
      <c r="A139" s="190" t="s">
        <v>603</v>
      </c>
      <c r="B139" s="28"/>
      <c r="C139" s="199">
        <v>0</v>
      </c>
      <c r="D139" s="155">
        <v>1.8640000000000001</v>
      </c>
      <c r="E139" s="156">
        <v>0.27700000000000002</v>
      </c>
      <c r="F139" s="157">
        <v>2.8000000000000001E-2</v>
      </c>
      <c r="G139" s="192">
        <v>7017.13</v>
      </c>
      <c r="H139" s="192">
        <v>1.65</v>
      </c>
      <c r="I139" s="198">
        <v>2.86</v>
      </c>
      <c r="J139" s="41">
        <v>2.8000000000000001E-2</v>
      </c>
    </row>
    <row r="140" spans="1:10" ht="27.75" customHeight="1" x14ac:dyDescent="0.2">
      <c r="A140" s="190" t="s">
        <v>453</v>
      </c>
      <c r="B140" s="28"/>
      <c r="C140" s="199" t="s">
        <v>425</v>
      </c>
      <c r="D140" s="158">
        <v>5.6070000000000002</v>
      </c>
      <c r="E140" s="159">
        <v>1.1890000000000001</v>
      </c>
      <c r="F140" s="157">
        <v>0.88300000000000001</v>
      </c>
      <c r="G140" s="193"/>
      <c r="H140" s="193"/>
      <c r="I140" s="197"/>
      <c r="J140" s="42"/>
    </row>
    <row r="141" spans="1:10" ht="27.75" customHeight="1" x14ac:dyDescent="0.2">
      <c r="A141" s="190" t="s">
        <v>454</v>
      </c>
      <c r="B141" s="28"/>
      <c r="C141" s="199" t="s">
        <v>689</v>
      </c>
      <c r="D141" s="155">
        <v>-2.7869999999999999</v>
      </c>
      <c r="E141" s="156">
        <v>-0.57999999999999996</v>
      </c>
      <c r="F141" s="157">
        <v>-5.1999999999999998E-2</v>
      </c>
      <c r="G141" s="192">
        <v>0</v>
      </c>
      <c r="H141" s="193"/>
      <c r="I141" s="197"/>
      <c r="J141" s="42"/>
    </row>
    <row r="142" spans="1:10" ht="27.75" customHeight="1" x14ac:dyDescent="0.2">
      <c r="A142" s="190" t="s">
        <v>455</v>
      </c>
      <c r="B142" s="28"/>
      <c r="C142" s="199" t="s">
        <v>689</v>
      </c>
      <c r="D142" s="155">
        <v>-2.7149999999999999</v>
      </c>
      <c r="E142" s="156">
        <v>-0.53</v>
      </c>
      <c r="F142" s="157">
        <v>-4.8000000000000001E-2</v>
      </c>
      <c r="G142" s="192">
        <v>0</v>
      </c>
      <c r="H142" s="193"/>
      <c r="I142" s="197"/>
      <c r="J142" s="42"/>
    </row>
    <row r="143" spans="1:10" ht="27.75" customHeight="1" x14ac:dyDescent="0.2">
      <c r="A143" s="190" t="s">
        <v>456</v>
      </c>
      <c r="B143" s="28"/>
      <c r="C143" s="199">
        <v>0</v>
      </c>
      <c r="D143" s="155">
        <v>-2.7869999999999999</v>
      </c>
      <c r="E143" s="156">
        <v>-0.57999999999999996</v>
      </c>
      <c r="F143" s="157">
        <v>-5.1999999999999998E-2</v>
      </c>
      <c r="G143" s="192">
        <v>0</v>
      </c>
      <c r="H143" s="193"/>
      <c r="I143" s="197"/>
      <c r="J143" s="41">
        <v>5.0999999999999997E-2</v>
      </c>
    </row>
    <row r="144" spans="1:10" ht="27.75" customHeight="1" x14ac:dyDescent="0.2">
      <c r="A144" s="190" t="s">
        <v>457</v>
      </c>
      <c r="B144" s="28"/>
      <c r="C144" s="199">
        <v>0</v>
      </c>
      <c r="D144" s="155">
        <v>-2.7149999999999999</v>
      </c>
      <c r="E144" s="156">
        <v>-0.53</v>
      </c>
      <c r="F144" s="157">
        <v>-4.8000000000000001E-2</v>
      </c>
      <c r="G144" s="192">
        <v>0</v>
      </c>
      <c r="H144" s="193"/>
      <c r="I144" s="197"/>
      <c r="J144" s="41">
        <v>0.05</v>
      </c>
    </row>
    <row r="145" spans="1:10" ht="27.75" customHeight="1" x14ac:dyDescent="0.2">
      <c r="A145" s="190" t="s">
        <v>458</v>
      </c>
      <c r="B145" s="28"/>
      <c r="C145" s="199">
        <v>0</v>
      </c>
      <c r="D145" s="155">
        <v>-3.1259999999999999</v>
      </c>
      <c r="E145" s="156">
        <v>-0.52900000000000003</v>
      </c>
      <c r="F145" s="157">
        <v>-5.0999999999999997E-2</v>
      </c>
      <c r="G145" s="192">
        <v>7.09</v>
      </c>
      <c r="H145" s="193"/>
      <c r="I145" s="197"/>
      <c r="J145" s="41">
        <v>5.5E-2</v>
      </c>
    </row>
    <row r="146" spans="1:10" ht="27.75" customHeight="1" x14ac:dyDescent="0.2">
      <c r="A146" s="190" t="s">
        <v>560</v>
      </c>
      <c r="B146" s="28"/>
      <c r="C146" s="199" t="s">
        <v>686</v>
      </c>
      <c r="D146" s="155">
        <v>1.8680000000000001</v>
      </c>
      <c r="E146" s="156">
        <v>0.38900000000000001</v>
      </c>
      <c r="F146" s="157">
        <v>3.5000000000000003E-2</v>
      </c>
      <c r="G146" s="192">
        <v>5.0199999999999996</v>
      </c>
      <c r="H146" s="193"/>
      <c r="I146" s="197"/>
      <c r="J146" s="42"/>
    </row>
    <row r="147" spans="1:10" ht="27.75" customHeight="1" x14ac:dyDescent="0.2">
      <c r="A147" s="190" t="s">
        <v>561</v>
      </c>
      <c r="B147" s="28"/>
      <c r="C147" s="199" t="s">
        <v>423</v>
      </c>
      <c r="D147" s="155">
        <v>1.8680000000000001</v>
      </c>
      <c r="E147" s="156">
        <v>0.38900000000000001</v>
      </c>
      <c r="F147" s="157">
        <v>3.5000000000000003E-2</v>
      </c>
      <c r="G147" s="193"/>
      <c r="H147" s="193"/>
      <c r="I147" s="197"/>
      <c r="J147" s="42"/>
    </row>
    <row r="148" spans="1:10" ht="27.75" customHeight="1" x14ac:dyDescent="0.2">
      <c r="A148" s="190" t="s">
        <v>562</v>
      </c>
      <c r="B148" s="28"/>
      <c r="C148" s="199" t="s">
        <v>687</v>
      </c>
      <c r="D148" s="155">
        <v>1.897</v>
      </c>
      <c r="E148" s="156">
        <v>0.39500000000000002</v>
      </c>
      <c r="F148" s="157">
        <v>3.5000000000000003E-2</v>
      </c>
      <c r="G148" s="192">
        <v>1.1100000000000001</v>
      </c>
      <c r="H148" s="193"/>
      <c r="I148" s="197"/>
      <c r="J148" s="42"/>
    </row>
    <row r="149" spans="1:10" ht="27.75" customHeight="1" x14ac:dyDescent="0.2">
      <c r="A149" s="190" t="s">
        <v>563</v>
      </c>
      <c r="B149" s="28"/>
      <c r="C149" s="199" t="s">
        <v>687</v>
      </c>
      <c r="D149" s="155">
        <v>1.897</v>
      </c>
      <c r="E149" s="156">
        <v>0.39500000000000002</v>
      </c>
      <c r="F149" s="157">
        <v>3.5000000000000003E-2</v>
      </c>
      <c r="G149" s="192">
        <v>1.68</v>
      </c>
      <c r="H149" s="193"/>
      <c r="I149" s="197"/>
      <c r="J149" s="42"/>
    </row>
    <row r="150" spans="1:10" ht="27.75" customHeight="1" x14ac:dyDescent="0.2">
      <c r="A150" s="190" t="s">
        <v>564</v>
      </c>
      <c r="B150" s="28"/>
      <c r="C150" s="199" t="s">
        <v>687</v>
      </c>
      <c r="D150" s="155">
        <v>1.897</v>
      </c>
      <c r="E150" s="156">
        <v>0.39500000000000002</v>
      </c>
      <c r="F150" s="157">
        <v>3.5000000000000003E-2</v>
      </c>
      <c r="G150" s="192">
        <v>3.9</v>
      </c>
      <c r="H150" s="193"/>
      <c r="I150" s="197"/>
      <c r="J150" s="42"/>
    </row>
    <row r="151" spans="1:10" ht="27.75" customHeight="1" x14ac:dyDescent="0.2">
      <c r="A151" s="190" t="s">
        <v>565</v>
      </c>
      <c r="B151" s="28"/>
      <c r="C151" s="199" t="s">
        <v>687</v>
      </c>
      <c r="D151" s="155">
        <v>1.897</v>
      </c>
      <c r="E151" s="156">
        <v>0.39500000000000002</v>
      </c>
      <c r="F151" s="157">
        <v>3.5000000000000003E-2</v>
      </c>
      <c r="G151" s="192">
        <v>8.02</v>
      </c>
      <c r="H151" s="193"/>
      <c r="I151" s="197"/>
      <c r="J151" s="42"/>
    </row>
    <row r="152" spans="1:10" ht="27.75" customHeight="1" x14ac:dyDescent="0.2">
      <c r="A152" s="190" t="s">
        <v>566</v>
      </c>
      <c r="B152" s="28"/>
      <c r="C152" s="199" t="s">
        <v>687</v>
      </c>
      <c r="D152" s="155">
        <v>1.897</v>
      </c>
      <c r="E152" s="156">
        <v>0.39500000000000002</v>
      </c>
      <c r="F152" s="157">
        <v>3.5000000000000003E-2</v>
      </c>
      <c r="G152" s="192">
        <v>22.61</v>
      </c>
      <c r="H152" s="193"/>
      <c r="I152" s="197"/>
      <c r="J152" s="42"/>
    </row>
    <row r="153" spans="1:10" ht="27.75" customHeight="1" x14ac:dyDescent="0.2">
      <c r="A153" s="190" t="s">
        <v>459</v>
      </c>
      <c r="B153" s="28"/>
      <c r="C153" s="199" t="s">
        <v>424</v>
      </c>
      <c r="D153" s="155">
        <v>1.897</v>
      </c>
      <c r="E153" s="156">
        <v>0.39500000000000002</v>
      </c>
      <c r="F153" s="157">
        <v>3.5000000000000003E-2</v>
      </c>
      <c r="G153" s="193"/>
      <c r="H153" s="193"/>
      <c r="I153" s="197"/>
      <c r="J153" s="42"/>
    </row>
    <row r="154" spans="1:10" ht="27.75" customHeight="1" x14ac:dyDescent="0.2">
      <c r="A154" s="190" t="s">
        <v>567</v>
      </c>
      <c r="B154" s="28"/>
      <c r="C154" s="199">
        <v>0</v>
      </c>
      <c r="D154" s="155">
        <v>1.3560000000000001</v>
      </c>
      <c r="E154" s="156">
        <v>0.26</v>
      </c>
      <c r="F154" s="157">
        <v>2.4E-2</v>
      </c>
      <c r="G154" s="192">
        <v>4.1900000000000004</v>
      </c>
      <c r="H154" s="192">
        <v>0.68</v>
      </c>
      <c r="I154" s="198">
        <v>0.99</v>
      </c>
      <c r="J154" s="41">
        <v>2.7E-2</v>
      </c>
    </row>
    <row r="155" spans="1:10" ht="27.75" customHeight="1" x14ac:dyDescent="0.2">
      <c r="A155" s="190" t="s">
        <v>568</v>
      </c>
      <c r="B155" s="28"/>
      <c r="C155" s="199">
        <v>0</v>
      </c>
      <c r="D155" s="155">
        <v>1.3560000000000001</v>
      </c>
      <c r="E155" s="156">
        <v>0.26</v>
      </c>
      <c r="F155" s="157">
        <v>2.4E-2</v>
      </c>
      <c r="G155" s="192">
        <v>32.46</v>
      </c>
      <c r="H155" s="192">
        <v>0.68</v>
      </c>
      <c r="I155" s="198">
        <v>0.99</v>
      </c>
      <c r="J155" s="41">
        <v>2.7E-2</v>
      </c>
    </row>
    <row r="156" spans="1:10" ht="27.75" customHeight="1" x14ac:dyDescent="0.2">
      <c r="A156" s="190" t="s">
        <v>569</v>
      </c>
      <c r="B156" s="28"/>
      <c r="C156" s="199">
        <v>0</v>
      </c>
      <c r="D156" s="155">
        <v>1.3560000000000001</v>
      </c>
      <c r="E156" s="156">
        <v>0.26</v>
      </c>
      <c r="F156" s="157">
        <v>2.4E-2</v>
      </c>
      <c r="G156" s="192">
        <v>74.67</v>
      </c>
      <c r="H156" s="192">
        <v>0.68</v>
      </c>
      <c r="I156" s="198">
        <v>0.99</v>
      </c>
      <c r="J156" s="41">
        <v>2.7E-2</v>
      </c>
    </row>
    <row r="157" spans="1:10" ht="27.75" customHeight="1" x14ac:dyDescent="0.2">
      <c r="A157" s="190" t="s">
        <v>570</v>
      </c>
      <c r="B157" s="28"/>
      <c r="C157" s="199">
        <v>0</v>
      </c>
      <c r="D157" s="155">
        <v>1.3560000000000001</v>
      </c>
      <c r="E157" s="156">
        <v>0.26</v>
      </c>
      <c r="F157" s="157">
        <v>2.4E-2</v>
      </c>
      <c r="G157" s="192">
        <v>119.15</v>
      </c>
      <c r="H157" s="192">
        <v>0.68</v>
      </c>
      <c r="I157" s="198">
        <v>0.99</v>
      </c>
      <c r="J157" s="41">
        <v>2.7E-2</v>
      </c>
    </row>
    <row r="158" spans="1:10" ht="27.75" customHeight="1" x14ac:dyDescent="0.2">
      <c r="A158" s="190" t="s">
        <v>571</v>
      </c>
      <c r="B158" s="28"/>
      <c r="C158" s="199">
        <v>0</v>
      </c>
      <c r="D158" s="155">
        <v>1.3560000000000001</v>
      </c>
      <c r="E158" s="156">
        <v>0.26</v>
      </c>
      <c r="F158" s="157">
        <v>2.4E-2</v>
      </c>
      <c r="G158" s="192">
        <v>245.54</v>
      </c>
      <c r="H158" s="192">
        <v>0.68</v>
      </c>
      <c r="I158" s="198">
        <v>0.99</v>
      </c>
      <c r="J158" s="41">
        <v>2.7E-2</v>
      </c>
    </row>
    <row r="159" spans="1:10" ht="27.75" customHeight="1" x14ac:dyDescent="0.2">
      <c r="A159" s="190" t="s">
        <v>572</v>
      </c>
      <c r="B159" s="28"/>
      <c r="C159" s="199">
        <v>0</v>
      </c>
      <c r="D159" s="155">
        <v>1.6930000000000001</v>
      </c>
      <c r="E159" s="156">
        <v>0.29699999999999999</v>
      </c>
      <c r="F159" s="157">
        <v>2.8000000000000001E-2</v>
      </c>
      <c r="G159" s="192">
        <v>20.56</v>
      </c>
      <c r="H159" s="192">
        <v>1.08</v>
      </c>
      <c r="I159" s="198">
        <v>1.78</v>
      </c>
      <c r="J159" s="41">
        <v>0.03</v>
      </c>
    </row>
    <row r="160" spans="1:10" ht="27.75" customHeight="1" x14ac:dyDescent="0.2">
      <c r="A160" s="190" t="s">
        <v>573</v>
      </c>
      <c r="B160" s="28"/>
      <c r="C160" s="199">
        <v>0</v>
      </c>
      <c r="D160" s="155">
        <v>1.6930000000000001</v>
      </c>
      <c r="E160" s="156">
        <v>0.29699999999999999</v>
      </c>
      <c r="F160" s="157">
        <v>2.8000000000000001E-2</v>
      </c>
      <c r="G160" s="192">
        <v>64.45</v>
      </c>
      <c r="H160" s="192">
        <v>1.08</v>
      </c>
      <c r="I160" s="198">
        <v>1.78</v>
      </c>
      <c r="J160" s="41">
        <v>0.03</v>
      </c>
    </row>
    <row r="161" spans="1:10" ht="27.75" customHeight="1" x14ac:dyDescent="0.2">
      <c r="A161" s="190" t="s">
        <v>574</v>
      </c>
      <c r="B161" s="28"/>
      <c r="C161" s="199">
        <v>0</v>
      </c>
      <c r="D161" s="155">
        <v>1.6930000000000001</v>
      </c>
      <c r="E161" s="156">
        <v>0.29699999999999999</v>
      </c>
      <c r="F161" s="157">
        <v>2.8000000000000001E-2</v>
      </c>
      <c r="G161" s="192">
        <v>129.99</v>
      </c>
      <c r="H161" s="192">
        <v>1.08</v>
      </c>
      <c r="I161" s="198">
        <v>1.78</v>
      </c>
      <c r="J161" s="41">
        <v>0.03</v>
      </c>
    </row>
    <row r="162" spans="1:10" ht="27.75" customHeight="1" x14ac:dyDescent="0.2">
      <c r="A162" s="190" t="s">
        <v>575</v>
      </c>
      <c r="B162" s="28"/>
      <c r="C162" s="199">
        <v>0</v>
      </c>
      <c r="D162" s="155">
        <v>1.6930000000000001</v>
      </c>
      <c r="E162" s="156">
        <v>0.29699999999999999</v>
      </c>
      <c r="F162" s="157">
        <v>2.8000000000000001E-2</v>
      </c>
      <c r="G162" s="192">
        <v>199.05</v>
      </c>
      <c r="H162" s="192">
        <v>1.08</v>
      </c>
      <c r="I162" s="198">
        <v>1.78</v>
      </c>
      <c r="J162" s="41">
        <v>0.03</v>
      </c>
    </row>
    <row r="163" spans="1:10" ht="27.75" customHeight="1" x14ac:dyDescent="0.2">
      <c r="A163" s="190" t="s">
        <v>576</v>
      </c>
      <c r="B163" s="28"/>
      <c r="C163" s="199">
        <v>0</v>
      </c>
      <c r="D163" s="155">
        <v>1.6930000000000001</v>
      </c>
      <c r="E163" s="156">
        <v>0.29699999999999999</v>
      </c>
      <c r="F163" s="157">
        <v>2.8000000000000001E-2</v>
      </c>
      <c r="G163" s="192">
        <v>395.29</v>
      </c>
      <c r="H163" s="192">
        <v>1.08</v>
      </c>
      <c r="I163" s="198">
        <v>1.78</v>
      </c>
      <c r="J163" s="41">
        <v>0.03</v>
      </c>
    </row>
    <row r="164" spans="1:10" ht="27.75" customHeight="1" x14ac:dyDescent="0.2">
      <c r="A164" s="190" t="s">
        <v>577</v>
      </c>
      <c r="B164" s="28"/>
      <c r="C164" s="199">
        <v>0</v>
      </c>
      <c r="D164" s="155">
        <v>1.4039999999999999</v>
      </c>
      <c r="E164" s="156">
        <v>0.20899999999999999</v>
      </c>
      <c r="F164" s="157">
        <v>2.1000000000000001E-2</v>
      </c>
      <c r="G164" s="192">
        <v>52.74</v>
      </c>
      <c r="H164" s="192">
        <v>1.24</v>
      </c>
      <c r="I164" s="198">
        <v>2.16</v>
      </c>
      <c r="J164" s="41">
        <v>2.1000000000000001E-2</v>
      </c>
    </row>
    <row r="165" spans="1:10" ht="27.75" customHeight="1" x14ac:dyDescent="0.2">
      <c r="A165" s="190" t="s">
        <v>578</v>
      </c>
      <c r="B165" s="28"/>
      <c r="C165" s="199">
        <v>0</v>
      </c>
      <c r="D165" s="155">
        <v>1.4039999999999999</v>
      </c>
      <c r="E165" s="156">
        <v>0.20899999999999999</v>
      </c>
      <c r="F165" s="157">
        <v>2.1000000000000001E-2</v>
      </c>
      <c r="G165" s="192">
        <v>380.25</v>
      </c>
      <c r="H165" s="192">
        <v>1.24</v>
      </c>
      <c r="I165" s="198">
        <v>2.16</v>
      </c>
      <c r="J165" s="41">
        <v>2.1000000000000001E-2</v>
      </c>
    </row>
    <row r="166" spans="1:10" ht="27.75" customHeight="1" x14ac:dyDescent="0.2">
      <c r="A166" s="190" t="s">
        <v>579</v>
      </c>
      <c r="B166" s="28"/>
      <c r="C166" s="199">
        <v>0</v>
      </c>
      <c r="D166" s="155">
        <v>1.4039999999999999</v>
      </c>
      <c r="E166" s="156">
        <v>0.20899999999999999</v>
      </c>
      <c r="F166" s="157">
        <v>2.1000000000000001E-2</v>
      </c>
      <c r="G166" s="192">
        <v>1123.28</v>
      </c>
      <c r="H166" s="192">
        <v>1.24</v>
      </c>
      <c r="I166" s="198">
        <v>2.16</v>
      </c>
      <c r="J166" s="41">
        <v>2.1000000000000001E-2</v>
      </c>
    </row>
    <row r="167" spans="1:10" ht="27.75" customHeight="1" x14ac:dyDescent="0.2">
      <c r="A167" s="190" t="s">
        <v>580</v>
      </c>
      <c r="B167" s="28"/>
      <c r="C167" s="199">
        <v>0</v>
      </c>
      <c r="D167" s="155">
        <v>1.4039999999999999</v>
      </c>
      <c r="E167" s="156">
        <v>0.20899999999999999</v>
      </c>
      <c r="F167" s="157">
        <v>2.1000000000000001E-2</v>
      </c>
      <c r="G167" s="192">
        <v>2296.86</v>
      </c>
      <c r="H167" s="192">
        <v>1.24</v>
      </c>
      <c r="I167" s="198">
        <v>2.16</v>
      </c>
      <c r="J167" s="41">
        <v>2.1000000000000001E-2</v>
      </c>
    </row>
    <row r="168" spans="1:10" ht="27.75" customHeight="1" x14ac:dyDescent="0.2">
      <c r="A168" s="190" t="s">
        <v>581</v>
      </c>
      <c r="B168" s="28"/>
      <c r="C168" s="199">
        <v>0</v>
      </c>
      <c r="D168" s="155">
        <v>1.4039999999999999</v>
      </c>
      <c r="E168" s="156">
        <v>0.20899999999999999</v>
      </c>
      <c r="F168" s="157">
        <v>2.1000000000000001E-2</v>
      </c>
      <c r="G168" s="192">
        <v>5286.07</v>
      </c>
      <c r="H168" s="192">
        <v>1.24</v>
      </c>
      <c r="I168" s="198">
        <v>2.16</v>
      </c>
      <c r="J168" s="41">
        <v>2.1000000000000001E-2</v>
      </c>
    </row>
    <row r="169" spans="1:10" ht="27.75" customHeight="1" x14ac:dyDescent="0.2">
      <c r="A169" s="190" t="s">
        <v>460</v>
      </c>
      <c r="B169" s="28"/>
      <c r="C169" s="199" t="s">
        <v>425</v>
      </c>
      <c r="D169" s="158">
        <v>4.2240000000000002</v>
      </c>
      <c r="E169" s="159">
        <v>0.89600000000000002</v>
      </c>
      <c r="F169" s="157">
        <v>0.66500000000000004</v>
      </c>
      <c r="G169" s="193"/>
      <c r="H169" s="193"/>
      <c r="I169" s="197"/>
      <c r="J169" s="42"/>
    </row>
    <row r="170" spans="1:10" ht="27.75" customHeight="1" x14ac:dyDescent="0.2">
      <c r="A170" s="190" t="s">
        <v>461</v>
      </c>
      <c r="B170" s="28"/>
      <c r="C170" s="199" t="s">
        <v>689</v>
      </c>
      <c r="D170" s="155">
        <v>-2.0990000000000002</v>
      </c>
      <c r="E170" s="156">
        <v>-0.437</v>
      </c>
      <c r="F170" s="157">
        <v>-3.9E-2</v>
      </c>
      <c r="G170" s="192">
        <v>0</v>
      </c>
      <c r="H170" s="193"/>
      <c r="I170" s="197"/>
      <c r="J170" s="42"/>
    </row>
    <row r="171" spans="1:10" ht="27.75" customHeight="1" x14ac:dyDescent="0.2">
      <c r="A171" s="190" t="s">
        <v>462</v>
      </c>
      <c r="B171" s="28"/>
      <c r="C171" s="199" t="s">
        <v>689</v>
      </c>
      <c r="D171" s="155">
        <v>-2.0449999999999999</v>
      </c>
      <c r="E171" s="156">
        <v>-0.4</v>
      </c>
      <c r="F171" s="157">
        <v>-3.5999999999999997E-2</v>
      </c>
      <c r="G171" s="192">
        <v>0</v>
      </c>
      <c r="H171" s="193"/>
      <c r="I171" s="197"/>
      <c r="J171" s="42"/>
    </row>
    <row r="172" spans="1:10" ht="27.75" customHeight="1" x14ac:dyDescent="0.2">
      <c r="A172" s="190" t="s">
        <v>463</v>
      </c>
      <c r="B172" s="28"/>
      <c r="C172" s="199">
        <v>0</v>
      </c>
      <c r="D172" s="155">
        <v>-2.0990000000000002</v>
      </c>
      <c r="E172" s="156">
        <v>-0.437</v>
      </c>
      <c r="F172" s="157">
        <v>-3.9E-2</v>
      </c>
      <c r="G172" s="192">
        <v>0</v>
      </c>
      <c r="H172" s="193"/>
      <c r="I172" s="197"/>
      <c r="J172" s="41">
        <v>3.9E-2</v>
      </c>
    </row>
    <row r="173" spans="1:10" ht="27.75" customHeight="1" x14ac:dyDescent="0.2">
      <c r="A173" s="190" t="s">
        <v>464</v>
      </c>
      <c r="B173" s="28"/>
      <c r="C173" s="199">
        <v>0</v>
      </c>
      <c r="D173" s="155">
        <v>-2.0449999999999999</v>
      </c>
      <c r="E173" s="156">
        <v>-0.4</v>
      </c>
      <c r="F173" s="157">
        <v>-3.5999999999999997E-2</v>
      </c>
      <c r="G173" s="192">
        <v>0</v>
      </c>
      <c r="H173" s="193"/>
      <c r="I173" s="197"/>
      <c r="J173" s="41">
        <v>3.7999999999999999E-2</v>
      </c>
    </row>
    <row r="174" spans="1:10" ht="27.75" customHeight="1" x14ac:dyDescent="0.2">
      <c r="A174" s="190" t="s">
        <v>465</v>
      </c>
      <c r="B174" s="28"/>
      <c r="C174" s="199">
        <v>0</v>
      </c>
      <c r="D174" s="155">
        <v>-2.355</v>
      </c>
      <c r="E174" s="156">
        <v>-0.39900000000000002</v>
      </c>
      <c r="F174" s="157">
        <v>-3.7999999999999999E-2</v>
      </c>
      <c r="G174" s="192">
        <v>5.34</v>
      </c>
      <c r="H174" s="193"/>
      <c r="I174" s="197"/>
      <c r="J174" s="41">
        <v>4.2000000000000003E-2</v>
      </c>
    </row>
    <row r="175" spans="1:10" ht="27.75" customHeight="1" x14ac:dyDescent="0.2">
      <c r="A175" s="190" t="s">
        <v>538</v>
      </c>
      <c r="B175" s="28"/>
      <c r="C175" s="199" t="s">
        <v>686</v>
      </c>
      <c r="D175" s="155">
        <v>0.66700000000000004</v>
      </c>
      <c r="E175" s="156">
        <v>0.13900000000000001</v>
      </c>
      <c r="F175" s="157">
        <v>1.2E-2</v>
      </c>
      <c r="G175" s="192">
        <v>3.61</v>
      </c>
      <c r="H175" s="193"/>
      <c r="I175" s="197"/>
      <c r="J175" s="42"/>
    </row>
    <row r="176" spans="1:10" ht="27.75" customHeight="1" x14ac:dyDescent="0.2">
      <c r="A176" s="190" t="s">
        <v>539</v>
      </c>
      <c r="B176" s="28"/>
      <c r="C176" s="199" t="s">
        <v>423</v>
      </c>
      <c r="D176" s="155">
        <v>0.66700000000000004</v>
      </c>
      <c r="E176" s="156">
        <v>0.13900000000000001</v>
      </c>
      <c r="F176" s="157">
        <v>1.2E-2</v>
      </c>
      <c r="G176" s="193"/>
      <c r="H176" s="193"/>
      <c r="I176" s="197"/>
      <c r="J176" s="42"/>
    </row>
    <row r="177" spans="1:10" ht="27.75" customHeight="1" x14ac:dyDescent="0.2">
      <c r="A177" s="190" t="s">
        <v>540</v>
      </c>
      <c r="B177" s="28"/>
      <c r="C177" s="199" t="s">
        <v>687</v>
      </c>
      <c r="D177" s="155">
        <v>0.67700000000000005</v>
      </c>
      <c r="E177" s="156">
        <v>0.14099999999999999</v>
      </c>
      <c r="F177" s="157">
        <v>1.2999999999999999E-2</v>
      </c>
      <c r="G177" s="192">
        <v>0.47</v>
      </c>
      <c r="H177" s="193"/>
      <c r="I177" s="197"/>
      <c r="J177" s="42"/>
    </row>
    <row r="178" spans="1:10" ht="27.75" customHeight="1" x14ac:dyDescent="0.2">
      <c r="A178" s="190" t="s">
        <v>541</v>
      </c>
      <c r="B178" s="28"/>
      <c r="C178" s="199" t="s">
        <v>687</v>
      </c>
      <c r="D178" s="155">
        <v>0.67700000000000005</v>
      </c>
      <c r="E178" s="156">
        <v>0.14099999999999999</v>
      </c>
      <c r="F178" s="157">
        <v>1.2999999999999999E-2</v>
      </c>
      <c r="G178" s="192">
        <v>0.67</v>
      </c>
      <c r="H178" s="193"/>
      <c r="I178" s="197"/>
      <c r="J178" s="42"/>
    </row>
    <row r="179" spans="1:10" ht="27.75" customHeight="1" x14ac:dyDescent="0.2">
      <c r="A179" s="190" t="s">
        <v>542</v>
      </c>
      <c r="B179" s="28"/>
      <c r="C179" s="199" t="s">
        <v>687</v>
      </c>
      <c r="D179" s="155">
        <v>0.67700000000000005</v>
      </c>
      <c r="E179" s="156">
        <v>0.14099999999999999</v>
      </c>
      <c r="F179" s="157">
        <v>1.2999999999999999E-2</v>
      </c>
      <c r="G179" s="192">
        <v>1.46</v>
      </c>
      <c r="H179" s="193"/>
      <c r="I179" s="197"/>
      <c r="J179" s="42"/>
    </row>
    <row r="180" spans="1:10" ht="27.75" customHeight="1" x14ac:dyDescent="0.2">
      <c r="A180" s="190" t="s">
        <v>543</v>
      </c>
      <c r="B180" s="28"/>
      <c r="C180" s="199" t="s">
        <v>687</v>
      </c>
      <c r="D180" s="155">
        <v>0.67700000000000005</v>
      </c>
      <c r="E180" s="156">
        <v>0.14099999999999999</v>
      </c>
      <c r="F180" s="157">
        <v>1.2999999999999999E-2</v>
      </c>
      <c r="G180" s="192">
        <v>2.93</v>
      </c>
      <c r="H180" s="193"/>
      <c r="I180" s="197"/>
      <c r="J180" s="42"/>
    </row>
    <row r="181" spans="1:10" ht="27.75" customHeight="1" x14ac:dyDescent="0.2">
      <c r="A181" s="190" t="s">
        <v>544</v>
      </c>
      <c r="B181" s="28"/>
      <c r="C181" s="199" t="s">
        <v>687</v>
      </c>
      <c r="D181" s="155">
        <v>0.67700000000000005</v>
      </c>
      <c r="E181" s="156">
        <v>0.14099999999999999</v>
      </c>
      <c r="F181" s="157">
        <v>1.2999999999999999E-2</v>
      </c>
      <c r="G181" s="192">
        <v>8.14</v>
      </c>
      <c r="H181" s="193"/>
      <c r="I181" s="197"/>
      <c r="J181" s="42"/>
    </row>
    <row r="182" spans="1:10" ht="27.75" customHeight="1" x14ac:dyDescent="0.2">
      <c r="A182" s="190" t="s">
        <v>466</v>
      </c>
      <c r="B182" s="28"/>
      <c r="C182" s="199" t="s">
        <v>424</v>
      </c>
      <c r="D182" s="155">
        <v>0.67700000000000005</v>
      </c>
      <c r="E182" s="156">
        <v>0.14099999999999999</v>
      </c>
      <c r="F182" s="157">
        <v>1.2999999999999999E-2</v>
      </c>
      <c r="G182" s="193"/>
      <c r="H182" s="193"/>
      <c r="I182" s="197"/>
      <c r="J182" s="42"/>
    </row>
    <row r="183" spans="1:10" ht="27.75" customHeight="1" x14ac:dyDescent="0.2">
      <c r="A183" s="190" t="s">
        <v>545</v>
      </c>
      <c r="B183" s="28"/>
      <c r="C183" s="199">
        <v>0</v>
      </c>
      <c r="D183" s="155">
        <v>0.48399999999999999</v>
      </c>
      <c r="E183" s="156">
        <v>9.2999999999999999E-2</v>
      </c>
      <c r="F183" s="157">
        <v>8.9999999999999993E-3</v>
      </c>
      <c r="G183" s="192">
        <v>1.57</v>
      </c>
      <c r="H183" s="192">
        <v>0.24</v>
      </c>
      <c r="I183" s="198">
        <v>0.35</v>
      </c>
      <c r="J183" s="41">
        <v>0.01</v>
      </c>
    </row>
    <row r="184" spans="1:10" ht="27.75" customHeight="1" x14ac:dyDescent="0.2">
      <c r="A184" s="190" t="s">
        <v>546</v>
      </c>
      <c r="B184" s="28"/>
      <c r="C184" s="199">
        <v>0</v>
      </c>
      <c r="D184" s="155">
        <v>0.48399999999999999</v>
      </c>
      <c r="E184" s="156">
        <v>9.2999999999999999E-2</v>
      </c>
      <c r="F184" s="157">
        <v>8.9999999999999993E-3</v>
      </c>
      <c r="G184" s="192">
        <v>11.65</v>
      </c>
      <c r="H184" s="192">
        <v>0.24</v>
      </c>
      <c r="I184" s="198">
        <v>0.35</v>
      </c>
      <c r="J184" s="41">
        <v>0.01</v>
      </c>
    </row>
    <row r="185" spans="1:10" ht="27.75" customHeight="1" x14ac:dyDescent="0.2">
      <c r="A185" s="190" t="s">
        <v>547</v>
      </c>
      <c r="B185" s="28"/>
      <c r="C185" s="199">
        <v>0</v>
      </c>
      <c r="D185" s="155">
        <v>0.48399999999999999</v>
      </c>
      <c r="E185" s="156">
        <v>9.2999999999999999E-2</v>
      </c>
      <c r="F185" s="157">
        <v>8.9999999999999993E-3</v>
      </c>
      <c r="G185" s="192">
        <v>26.72</v>
      </c>
      <c r="H185" s="192">
        <v>0.24</v>
      </c>
      <c r="I185" s="198">
        <v>0.35</v>
      </c>
      <c r="J185" s="41">
        <v>0.01</v>
      </c>
    </row>
    <row r="186" spans="1:10" ht="27.75" customHeight="1" x14ac:dyDescent="0.2">
      <c r="A186" s="190" t="s">
        <v>548</v>
      </c>
      <c r="B186" s="28"/>
      <c r="C186" s="199">
        <v>0</v>
      </c>
      <c r="D186" s="155">
        <v>0.48399999999999999</v>
      </c>
      <c r="E186" s="156">
        <v>9.2999999999999999E-2</v>
      </c>
      <c r="F186" s="157">
        <v>8.9999999999999993E-3</v>
      </c>
      <c r="G186" s="192">
        <v>42.59</v>
      </c>
      <c r="H186" s="192">
        <v>0.24</v>
      </c>
      <c r="I186" s="198">
        <v>0.35</v>
      </c>
      <c r="J186" s="41">
        <v>0.01</v>
      </c>
    </row>
    <row r="187" spans="1:10" ht="27.75" customHeight="1" x14ac:dyDescent="0.2">
      <c r="A187" s="190" t="s">
        <v>549</v>
      </c>
      <c r="B187" s="28"/>
      <c r="C187" s="199">
        <v>0</v>
      </c>
      <c r="D187" s="155">
        <v>0.48399999999999999</v>
      </c>
      <c r="E187" s="156">
        <v>9.2999999999999999E-2</v>
      </c>
      <c r="F187" s="157">
        <v>8.9999999999999993E-3</v>
      </c>
      <c r="G187" s="192">
        <v>87.69</v>
      </c>
      <c r="H187" s="192">
        <v>0.24</v>
      </c>
      <c r="I187" s="198">
        <v>0.35</v>
      </c>
      <c r="J187" s="41">
        <v>0.01</v>
      </c>
    </row>
    <row r="188" spans="1:10" ht="27.75" customHeight="1" x14ac:dyDescent="0.2">
      <c r="A188" s="190" t="s">
        <v>550</v>
      </c>
      <c r="B188" s="28"/>
      <c r="C188" s="199">
        <v>0</v>
      </c>
      <c r="D188" s="155">
        <v>0.60399999999999998</v>
      </c>
      <c r="E188" s="156">
        <v>0.106</v>
      </c>
      <c r="F188" s="157">
        <v>0.01</v>
      </c>
      <c r="G188" s="192">
        <v>7.41</v>
      </c>
      <c r="H188" s="192">
        <v>0.39</v>
      </c>
      <c r="I188" s="198">
        <v>0.63</v>
      </c>
      <c r="J188" s="41">
        <v>1.0999999999999999E-2</v>
      </c>
    </row>
    <row r="189" spans="1:10" ht="27.75" customHeight="1" x14ac:dyDescent="0.2">
      <c r="A189" s="190" t="s">
        <v>551</v>
      </c>
      <c r="B189" s="28"/>
      <c r="C189" s="199">
        <v>0</v>
      </c>
      <c r="D189" s="155">
        <v>0.60399999999999998</v>
      </c>
      <c r="E189" s="156">
        <v>0.106</v>
      </c>
      <c r="F189" s="157">
        <v>0.01</v>
      </c>
      <c r="G189" s="192">
        <v>23.07</v>
      </c>
      <c r="H189" s="192">
        <v>0.39</v>
      </c>
      <c r="I189" s="198">
        <v>0.63</v>
      </c>
      <c r="J189" s="41">
        <v>1.0999999999999999E-2</v>
      </c>
    </row>
    <row r="190" spans="1:10" ht="27.75" customHeight="1" x14ac:dyDescent="0.2">
      <c r="A190" s="190" t="s">
        <v>552</v>
      </c>
      <c r="B190" s="28"/>
      <c r="C190" s="199">
        <v>0</v>
      </c>
      <c r="D190" s="155">
        <v>0.60399999999999998</v>
      </c>
      <c r="E190" s="156">
        <v>0.106</v>
      </c>
      <c r="F190" s="157">
        <v>0.01</v>
      </c>
      <c r="G190" s="192">
        <v>46.46</v>
      </c>
      <c r="H190" s="192">
        <v>0.39</v>
      </c>
      <c r="I190" s="198">
        <v>0.63</v>
      </c>
      <c r="J190" s="41">
        <v>1.0999999999999999E-2</v>
      </c>
    </row>
    <row r="191" spans="1:10" ht="27.75" customHeight="1" x14ac:dyDescent="0.2">
      <c r="A191" s="190" t="s">
        <v>553</v>
      </c>
      <c r="B191" s="28"/>
      <c r="C191" s="199">
        <v>0</v>
      </c>
      <c r="D191" s="155">
        <v>0.60399999999999998</v>
      </c>
      <c r="E191" s="156">
        <v>0.106</v>
      </c>
      <c r="F191" s="157">
        <v>0.01</v>
      </c>
      <c r="G191" s="192">
        <v>71.099999999999994</v>
      </c>
      <c r="H191" s="192">
        <v>0.39</v>
      </c>
      <c r="I191" s="198">
        <v>0.63</v>
      </c>
      <c r="J191" s="41">
        <v>1.0999999999999999E-2</v>
      </c>
    </row>
    <row r="192" spans="1:10" ht="27.75" customHeight="1" x14ac:dyDescent="0.2">
      <c r="A192" s="190" t="s">
        <v>554</v>
      </c>
      <c r="B192" s="28"/>
      <c r="C192" s="199">
        <v>0</v>
      </c>
      <c r="D192" s="155">
        <v>0.60399999999999998</v>
      </c>
      <c r="E192" s="156">
        <v>0.106</v>
      </c>
      <c r="F192" s="157">
        <v>0.01</v>
      </c>
      <c r="G192" s="192">
        <v>141.13</v>
      </c>
      <c r="H192" s="192">
        <v>0.39</v>
      </c>
      <c r="I192" s="198">
        <v>0.63</v>
      </c>
      <c r="J192" s="41">
        <v>1.0999999999999999E-2</v>
      </c>
    </row>
    <row r="193" spans="1:10" ht="27.75" customHeight="1" x14ac:dyDescent="0.2">
      <c r="A193" s="190" t="s">
        <v>555</v>
      </c>
      <c r="B193" s="28"/>
      <c r="C193" s="199">
        <v>0</v>
      </c>
      <c r="D193" s="155">
        <v>0.501</v>
      </c>
      <c r="E193" s="156">
        <v>7.4999999999999997E-2</v>
      </c>
      <c r="F193" s="157">
        <v>7.0000000000000001E-3</v>
      </c>
      <c r="G193" s="192">
        <v>18.89</v>
      </c>
      <c r="H193" s="192">
        <v>0.44</v>
      </c>
      <c r="I193" s="198">
        <v>0.77</v>
      </c>
      <c r="J193" s="41">
        <v>8.0000000000000002E-3</v>
      </c>
    </row>
    <row r="194" spans="1:10" ht="27.75" customHeight="1" x14ac:dyDescent="0.2">
      <c r="A194" s="190" t="s">
        <v>556</v>
      </c>
      <c r="B194" s="28"/>
      <c r="C194" s="199">
        <v>0</v>
      </c>
      <c r="D194" s="155">
        <v>0.501</v>
      </c>
      <c r="E194" s="156">
        <v>7.4999999999999997E-2</v>
      </c>
      <c r="F194" s="157">
        <v>7.0000000000000001E-3</v>
      </c>
      <c r="G194" s="192">
        <v>135.77000000000001</v>
      </c>
      <c r="H194" s="192">
        <v>0.44</v>
      </c>
      <c r="I194" s="198">
        <v>0.77</v>
      </c>
      <c r="J194" s="41">
        <v>8.0000000000000002E-3</v>
      </c>
    </row>
    <row r="195" spans="1:10" ht="27.75" customHeight="1" x14ac:dyDescent="0.2">
      <c r="A195" s="190" t="s">
        <v>557</v>
      </c>
      <c r="B195" s="28"/>
      <c r="C195" s="199">
        <v>0</v>
      </c>
      <c r="D195" s="155">
        <v>0.501</v>
      </c>
      <c r="E195" s="156">
        <v>7.4999999999999997E-2</v>
      </c>
      <c r="F195" s="157">
        <v>7.0000000000000001E-3</v>
      </c>
      <c r="G195" s="192">
        <v>400.93</v>
      </c>
      <c r="H195" s="192">
        <v>0.44</v>
      </c>
      <c r="I195" s="198">
        <v>0.77</v>
      </c>
      <c r="J195" s="41">
        <v>8.0000000000000002E-3</v>
      </c>
    </row>
    <row r="196" spans="1:10" ht="27.75" customHeight="1" x14ac:dyDescent="0.2">
      <c r="A196" s="190" t="s">
        <v>558</v>
      </c>
      <c r="B196" s="28"/>
      <c r="C196" s="199">
        <v>0</v>
      </c>
      <c r="D196" s="155">
        <v>0.501</v>
      </c>
      <c r="E196" s="156">
        <v>7.4999999999999997E-2</v>
      </c>
      <c r="F196" s="157">
        <v>7.0000000000000001E-3</v>
      </c>
      <c r="G196" s="192">
        <v>819.73</v>
      </c>
      <c r="H196" s="192">
        <v>0.44</v>
      </c>
      <c r="I196" s="198">
        <v>0.77</v>
      </c>
      <c r="J196" s="41">
        <v>8.0000000000000002E-3</v>
      </c>
    </row>
    <row r="197" spans="1:10" ht="27.75" customHeight="1" x14ac:dyDescent="0.2">
      <c r="A197" s="190" t="s">
        <v>559</v>
      </c>
      <c r="B197" s="28"/>
      <c r="C197" s="199">
        <v>0</v>
      </c>
      <c r="D197" s="155">
        <v>0.501</v>
      </c>
      <c r="E197" s="156">
        <v>7.4999999999999997E-2</v>
      </c>
      <c r="F197" s="157">
        <v>7.0000000000000001E-3</v>
      </c>
      <c r="G197" s="192">
        <v>1886.46</v>
      </c>
      <c r="H197" s="192">
        <v>0.44</v>
      </c>
      <c r="I197" s="198">
        <v>0.77</v>
      </c>
      <c r="J197" s="41">
        <v>8.0000000000000002E-3</v>
      </c>
    </row>
    <row r="198" spans="1:10" ht="27.75" customHeight="1" x14ac:dyDescent="0.2">
      <c r="A198" s="190" t="s">
        <v>467</v>
      </c>
      <c r="B198" s="28"/>
      <c r="C198" s="199" t="s">
        <v>425</v>
      </c>
      <c r="D198" s="158">
        <v>1.5069999999999999</v>
      </c>
      <c r="E198" s="159">
        <v>0.32</v>
      </c>
      <c r="F198" s="157">
        <v>0.23699999999999999</v>
      </c>
      <c r="G198" s="193"/>
      <c r="H198" s="193"/>
      <c r="I198" s="197"/>
      <c r="J198" s="42"/>
    </row>
    <row r="199" spans="1:10" ht="27.75" customHeight="1" x14ac:dyDescent="0.2">
      <c r="A199" s="190" t="s">
        <v>468</v>
      </c>
      <c r="B199" s="28"/>
      <c r="C199" s="199" t="s">
        <v>689</v>
      </c>
      <c r="D199" s="155">
        <v>-0.749</v>
      </c>
      <c r="E199" s="156">
        <v>-0.156</v>
      </c>
      <c r="F199" s="157">
        <v>-1.4E-2</v>
      </c>
      <c r="G199" s="192">
        <v>0</v>
      </c>
      <c r="H199" s="193"/>
      <c r="I199" s="197"/>
      <c r="J199" s="42"/>
    </row>
    <row r="200" spans="1:10" ht="27.75" customHeight="1" x14ac:dyDescent="0.2">
      <c r="A200" s="190" t="s">
        <v>469</v>
      </c>
      <c r="B200" s="28"/>
      <c r="C200" s="199" t="s">
        <v>689</v>
      </c>
      <c r="D200" s="155">
        <v>-0.73</v>
      </c>
      <c r="E200" s="156">
        <v>-0.14299999999999999</v>
      </c>
      <c r="F200" s="157">
        <v>-1.2999999999999999E-2</v>
      </c>
      <c r="G200" s="192">
        <v>0</v>
      </c>
      <c r="H200" s="193"/>
      <c r="I200" s="197"/>
      <c r="J200" s="42"/>
    </row>
    <row r="201" spans="1:10" ht="27.75" customHeight="1" x14ac:dyDescent="0.2">
      <c r="A201" s="190" t="s">
        <v>470</v>
      </c>
      <c r="B201" s="28"/>
      <c r="C201" s="199">
        <v>0</v>
      </c>
      <c r="D201" s="155">
        <v>-0.749</v>
      </c>
      <c r="E201" s="156">
        <v>-0.156</v>
      </c>
      <c r="F201" s="157">
        <v>-1.4E-2</v>
      </c>
      <c r="G201" s="192">
        <v>0</v>
      </c>
      <c r="H201" s="193"/>
      <c r="I201" s="197"/>
      <c r="J201" s="41">
        <v>1.4E-2</v>
      </c>
    </row>
    <row r="202" spans="1:10" ht="27.75" customHeight="1" x14ac:dyDescent="0.2">
      <c r="A202" s="190" t="s">
        <v>471</v>
      </c>
      <c r="B202" s="28"/>
      <c r="C202" s="199">
        <v>0</v>
      </c>
      <c r="D202" s="155">
        <v>-0.73</v>
      </c>
      <c r="E202" s="156">
        <v>-0.14299999999999999</v>
      </c>
      <c r="F202" s="157">
        <v>-1.2999999999999999E-2</v>
      </c>
      <c r="G202" s="192">
        <v>0</v>
      </c>
      <c r="H202" s="193"/>
      <c r="I202" s="197"/>
      <c r="J202" s="41">
        <v>1.4E-2</v>
      </c>
    </row>
    <row r="203" spans="1:10" ht="27.75" customHeight="1" x14ac:dyDescent="0.2">
      <c r="A203" s="190" t="s">
        <v>472</v>
      </c>
      <c r="B203" s="28"/>
      <c r="C203" s="199">
        <v>0</v>
      </c>
      <c r="D203" s="155">
        <v>-0.84</v>
      </c>
      <c r="E203" s="156">
        <v>-0.14199999999999999</v>
      </c>
      <c r="F203" s="157">
        <v>-1.4E-2</v>
      </c>
      <c r="G203" s="192">
        <v>1.91</v>
      </c>
      <c r="H203" s="193"/>
      <c r="I203" s="197"/>
      <c r="J203" s="41">
        <v>1.4999999999999999E-2</v>
      </c>
    </row>
  </sheetData>
  <autoFilter ref="A13:J203" xr:uid="{00000000-0009-0000-0000-000006000000}"/>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F9:G9"/>
    <mergeCell ref="B8:D8"/>
    <mergeCell ref="A4:D4"/>
    <mergeCell ref="F6:G6"/>
    <mergeCell ref="F7:G7"/>
    <mergeCell ref="F8:G8"/>
    <mergeCell ref="B1:D1"/>
    <mergeCell ref="F1:H1"/>
    <mergeCell ref="A2:J2"/>
    <mergeCell ref="F4:J4"/>
    <mergeCell ref="F5:G5"/>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195"/>
  <sheetViews>
    <sheetView zoomScaleNormal="100" workbookViewId="0">
      <selection activeCell="A121" sqref="A121:F195"/>
    </sheetView>
  </sheetViews>
  <sheetFormatPr defaultRowHeight="12.75" x14ac:dyDescent="0.2"/>
  <cols>
    <col min="1" max="6" width="24" customWidth="1"/>
  </cols>
  <sheetData>
    <row r="1" spans="1:6" ht="27.75" customHeight="1" x14ac:dyDescent="0.2">
      <c r="A1" s="152" t="s">
        <v>22</v>
      </c>
      <c r="C1" s="151"/>
    </row>
    <row r="2" spans="1:6" ht="44.25" customHeight="1" x14ac:dyDescent="0.2">
      <c r="A2" s="292" t="s">
        <v>140</v>
      </c>
      <c r="B2" s="293"/>
      <c r="C2" s="293"/>
      <c r="D2" s="293"/>
      <c r="E2" s="293"/>
    </row>
    <row r="3" spans="1:6" ht="47.25" customHeight="1" x14ac:dyDescent="0.2">
      <c r="A3" s="257" t="str">
        <f>Overview!B4&amp; " - Illustrative LLFs for year beginning "&amp;Overview!D4</f>
        <v>Fulcrum Electricity Assets Ltd - GSP_G - Illustrative LLFs for year beginning 1 April 2023</v>
      </c>
      <c r="B3" s="257"/>
      <c r="C3" s="257"/>
      <c r="D3" s="257"/>
      <c r="E3" s="257"/>
    </row>
    <row r="4" spans="1:6" ht="19.5" customHeight="1" x14ac:dyDescent="0.2">
      <c r="A4" s="294" t="s">
        <v>15</v>
      </c>
      <c r="B4" s="22" t="s">
        <v>7</v>
      </c>
      <c r="C4" s="22" t="s">
        <v>8</v>
      </c>
      <c r="D4" s="22" t="s">
        <v>9</v>
      </c>
      <c r="E4" s="22" t="s">
        <v>10</v>
      </c>
    </row>
    <row r="5" spans="1:6" ht="19.5" customHeight="1" x14ac:dyDescent="0.2">
      <c r="A5" s="295"/>
      <c r="B5" s="22" t="s">
        <v>690</v>
      </c>
      <c r="C5" s="22" t="s">
        <v>691</v>
      </c>
      <c r="D5" s="22" t="s">
        <v>692</v>
      </c>
      <c r="E5" s="22" t="s">
        <v>693</v>
      </c>
    </row>
    <row r="6" spans="1:6" ht="45" customHeight="1" x14ac:dyDescent="0.2">
      <c r="A6" s="149" t="s">
        <v>697</v>
      </c>
      <c r="B6" s="24"/>
      <c r="C6" s="24"/>
      <c r="D6" s="24" t="s">
        <v>694</v>
      </c>
      <c r="E6" s="24" t="s">
        <v>695</v>
      </c>
    </row>
    <row r="7" spans="1:6" ht="45" customHeight="1" x14ac:dyDescent="0.2">
      <c r="A7" s="149" t="s">
        <v>698</v>
      </c>
      <c r="B7" s="24" t="s">
        <v>696</v>
      </c>
      <c r="C7" s="24" t="s">
        <v>699</v>
      </c>
      <c r="D7" s="23" t="s">
        <v>694</v>
      </c>
      <c r="E7" s="24"/>
    </row>
    <row r="8" spans="1:6" ht="45" customHeight="1" x14ac:dyDescent="0.2">
      <c r="A8" s="150" t="s">
        <v>18</v>
      </c>
      <c r="B8" s="24"/>
      <c r="C8" s="24"/>
      <c r="D8" s="24" t="s">
        <v>694</v>
      </c>
      <c r="E8" s="24" t="s">
        <v>695</v>
      </c>
    </row>
    <row r="9" spans="1:6" ht="25.5" customHeight="1" x14ac:dyDescent="0.2">
      <c r="A9" s="144" t="s">
        <v>16</v>
      </c>
      <c r="B9" s="253" t="s">
        <v>17</v>
      </c>
      <c r="C9" s="254"/>
      <c r="D9" s="254"/>
      <c r="E9" s="255"/>
    </row>
    <row r="10" spans="1:6" s="14" customFormat="1" x14ac:dyDescent="0.2">
      <c r="A10" s="13"/>
      <c r="B10" s="12"/>
      <c r="C10" s="12"/>
      <c r="D10" s="12"/>
      <c r="E10" s="12"/>
    </row>
    <row r="11" spans="1:6" x14ac:dyDescent="0.2">
      <c r="B11" s="12"/>
      <c r="C11" s="12"/>
      <c r="D11" s="12"/>
      <c r="E11" s="12"/>
    </row>
    <row r="12" spans="1:6" ht="22.5" customHeight="1" x14ac:dyDescent="0.2">
      <c r="A12" s="261" t="s">
        <v>49</v>
      </c>
      <c r="B12" s="296"/>
      <c r="C12" s="296"/>
      <c r="D12" s="296"/>
      <c r="E12" s="296"/>
      <c r="F12" s="262"/>
    </row>
    <row r="13" spans="1:6" ht="22.5" customHeight="1" x14ac:dyDescent="0.2">
      <c r="A13" s="261" t="s">
        <v>6</v>
      </c>
      <c r="B13" s="296"/>
      <c r="C13" s="296"/>
      <c r="D13" s="296"/>
      <c r="E13" s="296"/>
      <c r="F13" s="262"/>
    </row>
    <row r="14" spans="1:6" ht="33" customHeight="1" x14ac:dyDescent="0.2">
      <c r="A14" s="22" t="s">
        <v>50</v>
      </c>
      <c r="B14" s="22" t="s">
        <v>7</v>
      </c>
      <c r="C14" s="22" t="s">
        <v>8</v>
      </c>
      <c r="D14" s="22" t="s">
        <v>9</v>
      </c>
      <c r="E14" s="22" t="s">
        <v>10</v>
      </c>
      <c r="F14" s="22" t="s">
        <v>11</v>
      </c>
    </row>
    <row r="15" spans="1:6" ht="195" customHeight="1" x14ac:dyDescent="0.2">
      <c r="A15" s="1" t="s">
        <v>51</v>
      </c>
      <c r="B15" s="224">
        <v>1.083</v>
      </c>
      <c r="C15" s="224">
        <v>1.077</v>
      </c>
      <c r="D15" s="224">
        <v>1.07</v>
      </c>
      <c r="E15" s="224">
        <v>1.0720000000000001</v>
      </c>
      <c r="F15" s="319" t="s">
        <v>764</v>
      </c>
    </row>
    <row r="16" spans="1:6" ht="63.75" x14ac:dyDescent="0.2">
      <c r="A16" s="1" t="s">
        <v>52</v>
      </c>
      <c r="B16" s="224">
        <v>1.0449999999999999</v>
      </c>
      <c r="C16" s="224">
        <v>1.044</v>
      </c>
      <c r="D16" s="224">
        <v>1.046</v>
      </c>
      <c r="E16" s="224">
        <v>1.0429999999999999</v>
      </c>
      <c r="F16" s="319" t="s">
        <v>765</v>
      </c>
    </row>
    <row r="17" spans="1:6" x14ac:dyDescent="0.2">
      <c r="A17" s="1" t="s">
        <v>53</v>
      </c>
      <c r="B17" s="224">
        <v>1.032</v>
      </c>
      <c r="C17" s="224">
        <v>1.03</v>
      </c>
      <c r="D17" s="224">
        <v>1.0269999999999999</v>
      </c>
      <c r="E17" s="224">
        <v>1.028</v>
      </c>
      <c r="F17" s="319"/>
    </row>
    <row r="18" spans="1:6" x14ac:dyDescent="0.2">
      <c r="A18" s="1" t="s">
        <v>54</v>
      </c>
      <c r="B18" s="224">
        <v>1.0229999999999999</v>
      </c>
      <c r="C18" s="224">
        <v>1.022</v>
      </c>
      <c r="D18" s="224">
        <v>1.0209999999999999</v>
      </c>
      <c r="E18" s="224">
        <v>1.0209999999999999</v>
      </c>
      <c r="F18" s="319" t="s">
        <v>766</v>
      </c>
    </row>
    <row r="19" spans="1:6" ht="22.5" customHeight="1" x14ac:dyDescent="0.2">
      <c r="A19" s="1" t="s">
        <v>55</v>
      </c>
      <c r="B19" s="224">
        <v>1.018</v>
      </c>
      <c r="C19" s="224">
        <v>1.0169999999999999</v>
      </c>
      <c r="D19" s="224">
        <v>1.0149999999999999</v>
      </c>
      <c r="E19" s="224">
        <v>1.016</v>
      </c>
      <c r="F19" s="319"/>
    </row>
    <row r="20" spans="1:6" ht="22.5" customHeight="1" x14ac:dyDescent="0.2">
      <c r="A20" s="1" t="s">
        <v>700</v>
      </c>
      <c r="B20" s="224">
        <v>1.0129999999999999</v>
      </c>
      <c r="C20" s="224">
        <v>1.012</v>
      </c>
      <c r="D20" s="224">
        <v>1.0109999999999999</v>
      </c>
      <c r="E20" s="224">
        <v>1.0109999999999999</v>
      </c>
      <c r="F20" s="319"/>
    </row>
    <row r="21" spans="1:6" ht="22.5" customHeight="1" x14ac:dyDescent="0.2">
      <c r="A21" s="1" t="s">
        <v>56</v>
      </c>
      <c r="B21" s="224">
        <v>1.008</v>
      </c>
      <c r="C21" s="224">
        <v>1.0069999999999999</v>
      </c>
      <c r="D21" s="224">
        <v>1.0049999999999999</v>
      </c>
      <c r="E21" s="224">
        <v>1.006</v>
      </c>
      <c r="F21" s="320"/>
    </row>
    <row r="22" spans="1:6" x14ac:dyDescent="0.2">
      <c r="F22" s="320"/>
    </row>
    <row r="23" spans="1:6" ht="22.5" customHeight="1" x14ac:dyDescent="0.2">
      <c r="A23" s="261" t="s">
        <v>57</v>
      </c>
      <c r="B23" s="296"/>
      <c r="C23" s="296"/>
      <c r="D23" s="296"/>
      <c r="E23" s="296"/>
      <c r="F23" s="262"/>
    </row>
    <row r="24" spans="1:6" ht="22.5" customHeight="1" x14ac:dyDescent="0.2">
      <c r="A24" s="261" t="s">
        <v>13</v>
      </c>
      <c r="B24" s="296"/>
      <c r="C24" s="296"/>
      <c r="D24" s="296"/>
      <c r="E24" s="296"/>
      <c r="F24" s="262"/>
    </row>
    <row r="25" spans="1:6" ht="33" customHeight="1" x14ac:dyDescent="0.2">
      <c r="A25" s="22" t="s">
        <v>12</v>
      </c>
      <c r="B25" s="22" t="s">
        <v>7</v>
      </c>
      <c r="C25" s="22" t="s">
        <v>8</v>
      </c>
      <c r="D25" s="22" t="s">
        <v>9</v>
      </c>
      <c r="E25" s="22" t="s">
        <v>10</v>
      </c>
      <c r="F25" s="22" t="s">
        <v>11</v>
      </c>
    </row>
    <row r="26" spans="1:6" ht="22.5" customHeight="1" x14ac:dyDescent="0.2">
      <c r="A26" s="1"/>
      <c r="B26" s="224"/>
      <c r="C26" s="224"/>
      <c r="D26" s="224"/>
      <c r="E26" s="224"/>
      <c r="F26" s="225"/>
    </row>
    <row r="27" spans="1:6" ht="22.5" customHeight="1" x14ac:dyDescent="0.2">
      <c r="A27" s="1"/>
      <c r="B27" s="224"/>
      <c r="C27" s="224"/>
      <c r="D27" s="224"/>
      <c r="E27" s="224"/>
      <c r="F27" s="225"/>
    </row>
    <row r="28" spans="1:6" ht="22.5" customHeight="1" x14ac:dyDescent="0.2">
      <c r="A28" s="1"/>
      <c r="B28" s="224"/>
      <c r="C28" s="224"/>
      <c r="D28" s="224"/>
      <c r="E28" s="224"/>
      <c r="F28" s="225"/>
    </row>
    <row r="29" spans="1:6" ht="22.5" customHeight="1" x14ac:dyDescent="0.2">
      <c r="A29" s="1"/>
      <c r="B29" s="224"/>
      <c r="C29" s="224"/>
      <c r="D29" s="224"/>
      <c r="E29" s="224"/>
      <c r="F29" s="225"/>
    </row>
    <row r="30" spans="1:6" ht="22.5" customHeight="1" x14ac:dyDescent="0.2">
      <c r="A30" s="1"/>
      <c r="B30" s="224"/>
      <c r="C30" s="224"/>
      <c r="D30" s="224"/>
      <c r="E30" s="224"/>
      <c r="F30" s="225"/>
    </row>
    <row r="31" spans="1:6" ht="22.5" customHeight="1" x14ac:dyDescent="0.2">
      <c r="A31" s="1"/>
      <c r="B31" s="224"/>
      <c r="C31" s="224"/>
      <c r="D31" s="224"/>
      <c r="E31" s="224"/>
      <c r="F31" s="225"/>
    </row>
    <row r="32" spans="1:6" ht="22.5" customHeight="1" x14ac:dyDescent="0.2">
      <c r="A32" s="1"/>
      <c r="B32" s="224"/>
      <c r="C32" s="224"/>
      <c r="D32" s="224"/>
      <c r="E32" s="224"/>
      <c r="F32" s="225"/>
    </row>
    <row r="33" spans="1:6" ht="22.5" customHeight="1" x14ac:dyDescent="0.2">
      <c r="A33" s="1"/>
      <c r="B33" s="224"/>
      <c r="C33" s="224"/>
      <c r="D33" s="224"/>
      <c r="E33" s="224"/>
      <c r="F33" s="225"/>
    </row>
    <row r="34" spans="1:6" ht="22.5" customHeight="1" x14ac:dyDescent="0.2">
      <c r="A34" s="1"/>
      <c r="B34" s="224"/>
      <c r="C34" s="224"/>
      <c r="D34" s="224"/>
      <c r="E34" s="224"/>
      <c r="F34" s="225"/>
    </row>
    <row r="35" spans="1:6" ht="22.5" customHeight="1" x14ac:dyDescent="0.2">
      <c r="A35" s="1"/>
      <c r="B35" s="224"/>
      <c r="C35" s="224"/>
      <c r="D35" s="224"/>
      <c r="E35" s="224"/>
      <c r="F35" s="225"/>
    </row>
    <row r="36" spans="1:6" ht="22.5" customHeight="1" x14ac:dyDescent="0.2">
      <c r="A36" s="1"/>
      <c r="B36" s="224"/>
      <c r="C36" s="224"/>
      <c r="D36" s="224"/>
      <c r="E36" s="224"/>
      <c r="F36" s="225"/>
    </row>
    <row r="37" spans="1:6" ht="22.5" customHeight="1" x14ac:dyDescent="0.2">
      <c r="A37" s="1"/>
      <c r="B37" s="224"/>
      <c r="C37" s="224"/>
      <c r="D37" s="224"/>
      <c r="E37" s="224"/>
      <c r="F37" s="225"/>
    </row>
    <row r="38" spans="1:6" ht="22.5" customHeight="1" x14ac:dyDescent="0.2">
      <c r="A38" s="1"/>
      <c r="B38" s="224"/>
      <c r="C38" s="224"/>
      <c r="D38" s="224"/>
      <c r="E38" s="224"/>
      <c r="F38" s="225"/>
    </row>
    <row r="39" spans="1:6" ht="22.5" customHeight="1" x14ac:dyDescent="0.2">
      <c r="A39" s="1"/>
      <c r="B39" s="224"/>
      <c r="C39" s="224"/>
      <c r="D39" s="224"/>
      <c r="E39" s="224"/>
      <c r="F39" s="225"/>
    </row>
    <row r="40" spans="1:6" ht="22.5" customHeight="1" x14ac:dyDescent="0.2">
      <c r="A40" s="1"/>
      <c r="B40" s="224"/>
      <c r="C40" s="224"/>
      <c r="D40" s="224"/>
      <c r="E40" s="224"/>
      <c r="F40" s="225"/>
    </row>
    <row r="41" spans="1:6" ht="22.5" customHeight="1" x14ac:dyDescent="0.2">
      <c r="A41" s="1"/>
      <c r="B41" s="224"/>
      <c r="C41" s="224"/>
      <c r="D41" s="224"/>
      <c r="E41" s="224"/>
      <c r="F41" s="225"/>
    </row>
    <row r="42" spans="1:6" ht="22.5" customHeight="1" x14ac:dyDescent="0.2">
      <c r="A42" s="1"/>
      <c r="B42" s="224"/>
      <c r="C42" s="224"/>
      <c r="D42" s="224"/>
      <c r="E42" s="224"/>
      <c r="F42" s="225"/>
    </row>
    <row r="43" spans="1:6" ht="22.5" customHeight="1" x14ac:dyDescent="0.2">
      <c r="A43" s="1"/>
      <c r="B43" s="224"/>
      <c r="C43" s="224"/>
      <c r="D43" s="224"/>
      <c r="E43" s="224"/>
      <c r="F43" s="225"/>
    </row>
    <row r="44" spans="1:6" ht="22.5" customHeight="1" x14ac:dyDescent="0.2">
      <c r="A44" s="1"/>
      <c r="B44" s="224"/>
      <c r="C44" s="224"/>
      <c r="D44" s="224"/>
      <c r="E44" s="224"/>
      <c r="F44" s="225"/>
    </row>
    <row r="45" spans="1:6" ht="22.5" customHeight="1" x14ac:dyDescent="0.2">
      <c r="A45" s="1"/>
      <c r="B45" s="224"/>
      <c r="C45" s="224"/>
      <c r="D45" s="224"/>
      <c r="E45" s="224"/>
      <c r="F45" s="225"/>
    </row>
    <row r="46" spans="1:6" ht="22.5" customHeight="1" x14ac:dyDescent="0.2">
      <c r="A46" s="1"/>
      <c r="B46" s="224"/>
      <c r="C46" s="224"/>
      <c r="D46" s="224"/>
      <c r="E46" s="224"/>
      <c r="F46" s="225"/>
    </row>
    <row r="47" spans="1:6" ht="22.5" customHeight="1" x14ac:dyDescent="0.2">
      <c r="A47" s="1"/>
      <c r="B47" s="224"/>
      <c r="C47" s="224"/>
      <c r="D47" s="224"/>
      <c r="E47" s="224"/>
      <c r="F47" s="225"/>
    </row>
    <row r="48" spans="1:6" ht="22.5" customHeight="1" x14ac:dyDescent="0.2">
      <c r="A48" s="1"/>
      <c r="B48" s="224"/>
      <c r="C48" s="224"/>
      <c r="D48" s="224"/>
      <c r="E48" s="224"/>
      <c r="F48" s="225"/>
    </row>
    <row r="49" spans="1:6" ht="22.5" customHeight="1" x14ac:dyDescent="0.2">
      <c r="A49" s="1"/>
      <c r="B49" s="224"/>
      <c r="C49" s="224"/>
      <c r="D49" s="224"/>
      <c r="E49" s="224"/>
      <c r="F49" s="225"/>
    </row>
    <row r="50" spans="1:6" ht="22.5" customHeight="1" x14ac:dyDescent="0.2">
      <c r="A50" s="1"/>
      <c r="B50" s="224"/>
      <c r="C50" s="224"/>
      <c r="D50" s="224"/>
      <c r="E50" s="224"/>
      <c r="F50" s="225"/>
    </row>
    <row r="51" spans="1:6" ht="22.5" customHeight="1" x14ac:dyDescent="0.2">
      <c r="A51" s="1"/>
      <c r="B51" s="224"/>
      <c r="C51" s="224"/>
      <c r="D51" s="224"/>
      <c r="E51" s="224"/>
      <c r="F51" s="225"/>
    </row>
    <row r="52" spans="1:6" ht="22.5" customHeight="1" x14ac:dyDescent="0.2">
      <c r="A52" s="1"/>
      <c r="B52" s="224"/>
      <c r="C52" s="224"/>
      <c r="D52" s="224"/>
      <c r="E52" s="224"/>
      <c r="F52" s="225"/>
    </row>
    <row r="53" spans="1:6" ht="22.5" customHeight="1" x14ac:dyDescent="0.2">
      <c r="A53" s="1"/>
      <c r="B53" s="224"/>
      <c r="C53" s="224"/>
      <c r="D53" s="224"/>
      <c r="E53" s="224"/>
      <c r="F53" s="225"/>
    </row>
    <row r="54" spans="1:6" ht="22.5" customHeight="1" x14ac:dyDescent="0.2">
      <c r="A54" s="1"/>
      <c r="B54" s="224"/>
      <c r="C54" s="224"/>
      <c r="D54" s="224"/>
      <c r="E54" s="224"/>
      <c r="F54" s="225"/>
    </row>
    <row r="55" spans="1:6" ht="22.5" customHeight="1" x14ac:dyDescent="0.2">
      <c r="A55" s="1"/>
      <c r="B55" s="224"/>
      <c r="C55" s="224"/>
      <c r="D55" s="224"/>
      <c r="E55" s="224"/>
      <c r="F55" s="225"/>
    </row>
    <row r="56" spans="1:6" ht="22.5" customHeight="1" x14ac:dyDescent="0.2">
      <c r="A56" s="1"/>
      <c r="B56" s="224"/>
      <c r="C56" s="224"/>
      <c r="D56" s="224"/>
      <c r="E56" s="224"/>
      <c r="F56" s="225"/>
    </row>
    <row r="57" spans="1:6" ht="22.5" customHeight="1" x14ac:dyDescent="0.2">
      <c r="A57" s="1"/>
      <c r="B57" s="224"/>
      <c r="C57" s="224"/>
      <c r="D57" s="224"/>
      <c r="E57" s="224"/>
      <c r="F57" s="225"/>
    </row>
    <row r="58" spans="1:6" ht="22.5" customHeight="1" x14ac:dyDescent="0.2">
      <c r="A58" s="1"/>
      <c r="B58" s="224"/>
      <c r="C58" s="224"/>
      <c r="D58" s="224"/>
      <c r="E58" s="224"/>
      <c r="F58" s="225"/>
    </row>
    <row r="59" spans="1:6" ht="22.5" customHeight="1" x14ac:dyDescent="0.2">
      <c r="A59" s="1"/>
      <c r="B59" s="224"/>
      <c r="C59" s="224"/>
      <c r="D59" s="224"/>
      <c r="E59" s="224"/>
      <c r="F59" s="225"/>
    </row>
    <row r="60" spans="1:6" ht="22.5" customHeight="1" x14ac:dyDescent="0.2">
      <c r="A60" s="1"/>
      <c r="B60" s="224"/>
      <c r="C60" s="224"/>
      <c r="D60" s="224"/>
      <c r="E60" s="224"/>
      <c r="F60" s="225"/>
    </row>
    <row r="61" spans="1:6" ht="22.5" customHeight="1" x14ac:dyDescent="0.2">
      <c r="A61" s="1"/>
      <c r="B61" s="224"/>
      <c r="C61" s="224"/>
      <c r="D61" s="224"/>
      <c r="E61" s="224"/>
      <c r="F61" s="225"/>
    </row>
    <row r="62" spans="1:6" ht="22.5" customHeight="1" x14ac:dyDescent="0.2">
      <c r="A62" s="1"/>
      <c r="B62" s="224"/>
      <c r="C62" s="224"/>
      <c r="D62" s="224"/>
      <c r="E62" s="224"/>
      <c r="F62" s="225"/>
    </row>
    <row r="63" spans="1:6" ht="22.5" customHeight="1" x14ac:dyDescent="0.2">
      <c r="A63" s="1"/>
      <c r="B63" s="224"/>
      <c r="C63" s="224"/>
      <c r="D63" s="224"/>
      <c r="E63" s="224"/>
      <c r="F63" s="225"/>
    </row>
    <row r="64" spans="1:6" ht="22.5" customHeight="1" x14ac:dyDescent="0.2">
      <c r="A64" s="1"/>
      <c r="B64" s="224"/>
      <c r="C64" s="224"/>
      <c r="D64" s="224"/>
      <c r="E64" s="224"/>
      <c r="F64" s="225"/>
    </row>
    <row r="65" spans="1:6" ht="22.5" customHeight="1" x14ac:dyDescent="0.2">
      <c r="A65" s="1"/>
      <c r="B65" s="224"/>
      <c r="C65" s="224"/>
      <c r="D65" s="224"/>
      <c r="E65" s="224"/>
      <c r="F65" s="225"/>
    </row>
    <row r="66" spans="1:6" ht="22.5" customHeight="1" x14ac:dyDescent="0.2">
      <c r="A66" s="1"/>
      <c r="B66" s="224"/>
      <c r="C66" s="224"/>
      <c r="D66" s="224"/>
      <c r="E66" s="224"/>
      <c r="F66" s="225"/>
    </row>
    <row r="67" spans="1:6" ht="22.5" customHeight="1" x14ac:dyDescent="0.2">
      <c r="A67" s="1"/>
      <c r="B67" s="224"/>
      <c r="C67" s="224"/>
      <c r="D67" s="224"/>
      <c r="E67" s="224"/>
      <c r="F67" s="225"/>
    </row>
    <row r="68" spans="1:6" ht="22.5" customHeight="1" x14ac:dyDescent="0.2">
      <c r="A68" s="1"/>
      <c r="B68" s="224"/>
      <c r="C68" s="224"/>
      <c r="D68" s="224"/>
      <c r="E68" s="224"/>
      <c r="F68" s="225"/>
    </row>
    <row r="69" spans="1:6" ht="22.5" customHeight="1" x14ac:dyDescent="0.2">
      <c r="A69" s="1"/>
      <c r="B69" s="224"/>
      <c r="C69" s="224"/>
      <c r="D69" s="224"/>
      <c r="E69" s="224"/>
      <c r="F69" s="225"/>
    </row>
    <row r="70" spans="1:6" ht="22.5" customHeight="1" x14ac:dyDescent="0.2">
      <c r="A70" s="1"/>
      <c r="B70" s="224"/>
      <c r="C70" s="224"/>
      <c r="D70" s="224"/>
      <c r="E70" s="224"/>
      <c r="F70" s="225"/>
    </row>
    <row r="71" spans="1:6" ht="22.5" customHeight="1" x14ac:dyDescent="0.2">
      <c r="A71" s="1"/>
      <c r="B71" s="224"/>
      <c r="C71" s="224"/>
      <c r="D71" s="224"/>
      <c r="E71" s="224"/>
      <c r="F71" s="225"/>
    </row>
    <row r="72" spans="1:6" ht="22.5" customHeight="1" x14ac:dyDescent="0.2">
      <c r="A72" s="1"/>
      <c r="B72" s="224"/>
      <c r="C72" s="224"/>
      <c r="D72" s="224"/>
      <c r="E72" s="224"/>
      <c r="F72" s="225"/>
    </row>
    <row r="73" spans="1:6" ht="22.5" customHeight="1" x14ac:dyDescent="0.2">
      <c r="A73" s="1"/>
      <c r="B73" s="224"/>
      <c r="C73" s="224"/>
      <c r="D73" s="224"/>
      <c r="E73" s="224"/>
      <c r="F73" s="225"/>
    </row>
    <row r="74" spans="1:6" ht="22.5" customHeight="1" x14ac:dyDescent="0.2">
      <c r="A74" s="1"/>
      <c r="B74" s="224"/>
      <c r="C74" s="224"/>
      <c r="D74" s="224"/>
      <c r="E74" s="224"/>
      <c r="F74" s="225"/>
    </row>
    <row r="75" spans="1:6" ht="22.5" customHeight="1" x14ac:dyDescent="0.2">
      <c r="A75" s="1"/>
      <c r="B75" s="224"/>
      <c r="C75" s="224"/>
      <c r="D75" s="224"/>
      <c r="E75" s="224"/>
      <c r="F75" s="225"/>
    </row>
    <row r="76" spans="1:6" ht="22.5" customHeight="1" x14ac:dyDescent="0.2">
      <c r="A76" s="1"/>
      <c r="B76" s="224"/>
      <c r="C76" s="224"/>
      <c r="D76" s="224"/>
      <c r="E76" s="224"/>
      <c r="F76" s="238"/>
    </row>
    <row r="77" spans="1:6" ht="22.5" customHeight="1" x14ac:dyDescent="0.2">
      <c r="A77" s="1"/>
      <c r="B77" s="224"/>
      <c r="C77" s="224"/>
      <c r="D77" s="224"/>
      <c r="E77" s="224"/>
      <c r="F77" s="238"/>
    </row>
    <row r="78" spans="1:6" ht="22.5" customHeight="1" x14ac:dyDescent="0.2">
      <c r="A78" s="1"/>
      <c r="B78" s="224"/>
      <c r="C78" s="224"/>
      <c r="D78" s="224"/>
      <c r="E78" s="224"/>
      <c r="F78" s="225"/>
    </row>
    <row r="79" spans="1:6" ht="22.5" customHeight="1" x14ac:dyDescent="0.2">
      <c r="A79" s="1"/>
      <c r="B79" s="224"/>
      <c r="C79" s="224"/>
      <c r="D79" s="224"/>
      <c r="E79" s="224"/>
      <c r="F79" s="225"/>
    </row>
    <row r="80" spans="1:6" ht="22.5" customHeight="1" x14ac:dyDescent="0.2">
      <c r="A80" s="1"/>
      <c r="B80" s="224"/>
      <c r="C80" s="224"/>
      <c r="D80" s="224"/>
      <c r="E80" s="224"/>
      <c r="F80" s="225"/>
    </row>
    <row r="81" spans="1:6" ht="22.5" customHeight="1" x14ac:dyDescent="0.2">
      <c r="A81" s="1"/>
      <c r="B81" s="224"/>
      <c r="C81" s="224"/>
      <c r="D81" s="224"/>
      <c r="E81" s="224"/>
      <c r="F81" s="225"/>
    </row>
    <row r="82" spans="1:6" ht="22.5" customHeight="1" x14ac:dyDescent="0.2">
      <c r="A82" s="1"/>
      <c r="B82" s="224"/>
      <c r="C82" s="224"/>
      <c r="D82" s="224"/>
      <c r="E82" s="224"/>
      <c r="F82" s="225"/>
    </row>
    <row r="83" spans="1:6" ht="22.5" customHeight="1" x14ac:dyDescent="0.2">
      <c r="A83" s="1"/>
      <c r="B83" s="224"/>
      <c r="C83" s="224"/>
      <c r="D83" s="224"/>
      <c r="E83" s="224"/>
      <c r="F83" s="225"/>
    </row>
    <row r="84" spans="1:6" ht="22.5" customHeight="1" x14ac:dyDescent="0.2">
      <c r="A84" s="1"/>
      <c r="B84" s="224"/>
      <c r="C84" s="224"/>
      <c r="D84" s="224"/>
      <c r="E84" s="224"/>
      <c r="F84" s="225"/>
    </row>
    <row r="85" spans="1:6" ht="22.5" customHeight="1" x14ac:dyDescent="0.2">
      <c r="A85" s="1"/>
      <c r="B85" s="224"/>
      <c r="C85" s="224"/>
      <c r="D85" s="224"/>
      <c r="E85" s="224"/>
      <c r="F85" s="225"/>
    </row>
    <row r="86" spans="1:6" ht="22.5" customHeight="1" x14ac:dyDescent="0.2">
      <c r="A86" s="1"/>
      <c r="B86" s="224"/>
      <c r="C86" s="224"/>
      <c r="D86" s="224"/>
      <c r="E86" s="224"/>
      <c r="F86" s="225"/>
    </row>
    <row r="87" spans="1:6" ht="22.5" customHeight="1" x14ac:dyDescent="0.2">
      <c r="A87" s="1"/>
      <c r="B87" s="224"/>
      <c r="C87" s="224"/>
      <c r="D87" s="224"/>
      <c r="E87" s="224"/>
      <c r="F87" s="225"/>
    </row>
    <row r="88" spans="1:6" ht="22.5" customHeight="1" x14ac:dyDescent="0.2">
      <c r="A88" s="1"/>
      <c r="B88" s="224"/>
      <c r="C88" s="224"/>
      <c r="D88" s="224"/>
      <c r="E88" s="224"/>
      <c r="F88" s="225"/>
    </row>
    <row r="89" spans="1:6" ht="22.5" customHeight="1" x14ac:dyDescent="0.2">
      <c r="A89" s="1"/>
      <c r="B89" s="224"/>
      <c r="C89" s="224"/>
      <c r="D89" s="224"/>
      <c r="E89" s="224"/>
      <c r="F89" s="225"/>
    </row>
    <row r="90" spans="1:6" ht="22.5" customHeight="1" x14ac:dyDescent="0.2">
      <c r="A90" s="1"/>
      <c r="B90" s="224"/>
      <c r="C90" s="224"/>
      <c r="D90" s="224"/>
      <c r="E90" s="224"/>
      <c r="F90" s="225"/>
    </row>
    <row r="91" spans="1:6" ht="22.5" customHeight="1" x14ac:dyDescent="0.2">
      <c r="A91" s="1"/>
      <c r="B91" s="224"/>
      <c r="C91" s="224"/>
      <c r="D91" s="224"/>
      <c r="E91" s="224"/>
      <c r="F91" s="225"/>
    </row>
    <row r="92" spans="1:6" ht="22.5" customHeight="1" x14ac:dyDescent="0.2">
      <c r="A92" s="1"/>
      <c r="B92" s="224"/>
      <c r="C92" s="224"/>
      <c r="D92" s="224"/>
      <c r="E92" s="224"/>
      <c r="F92" s="225"/>
    </row>
    <row r="93" spans="1:6" ht="22.5" customHeight="1" x14ac:dyDescent="0.2">
      <c r="A93" s="1"/>
      <c r="B93" s="224"/>
      <c r="C93" s="224"/>
      <c r="D93" s="224"/>
      <c r="E93" s="224"/>
      <c r="F93" s="225"/>
    </row>
    <row r="94" spans="1:6" ht="22.5" customHeight="1" x14ac:dyDescent="0.2">
      <c r="A94" s="1"/>
      <c r="B94" s="224"/>
      <c r="C94" s="224"/>
      <c r="D94" s="224"/>
      <c r="E94" s="224"/>
      <c r="F94" s="225"/>
    </row>
    <row r="95" spans="1:6" ht="22.5" customHeight="1" x14ac:dyDescent="0.2">
      <c r="A95" s="1"/>
      <c r="B95" s="224"/>
      <c r="C95" s="224"/>
      <c r="D95" s="224"/>
      <c r="E95" s="224"/>
      <c r="F95" s="238"/>
    </row>
    <row r="96" spans="1:6" ht="22.5" customHeight="1" x14ac:dyDescent="0.2">
      <c r="A96" s="1"/>
      <c r="B96" s="224"/>
      <c r="C96" s="224"/>
      <c r="D96" s="224"/>
      <c r="E96" s="224"/>
      <c r="F96" s="225"/>
    </row>
    <row r="97" spans="1:6" ht="22.5" customHeight="1" x14ac:dyDescent="0.2">
      <c r="A97" s="1"/>
      <c r="B97" s="224"/>
      <c r="C97" s="224"/>
      <c r="D97" s="224"/>
      <c r="E97" s="224"/>
      <c r="F97" s="238"/>
    </row>
    <row r="98" spans="1:6" ht="22.5" customHeight="1" x14ac:dyDescent="0.2">
      <c r="A98" s="1"/>
      <c r="B98" s="224"/>
      <c r="C98" s="224"/>
      <c r="D98" s="224"/>
      <c r="E98" s="224"/>
      <c r="F98" s="238"/>
    </row>
    <row r="99" spans="1:6" ht="22.5" customHeight="1" x14ac:dyDescent="0.2">
      <c r="A99" s="1"/>
      <c r="B99" s="224"/>
      <c r="C99" s="224"/>
      <c r="D99" s="224"/>
      <c r="E99" s="224"/>
      <c r="F99" s="225"/>
    </row>
    <row r="100" spans="1:6" ht="22.5" customHeight="1" x14ac:dyDescent="0.2">
      <c r="A100" s="1"/>
      <c r="B100" s="224"/>
      <c r="C100" s="224"/>
      <c r="D100" s="224"/>
      <c r="E100" s="224"/>
      <c r="F100" s="225"/>
    </row>
    <row r="101" spans="1:6" ht="22.5" customHeight="1" x14ac:dyDescent="0.2">
      <c r="A101" s="1"/>
      <c r="B101" s="224"/>
      <c r="C101" s="224"/>
      <c r="D101" s="224"/>
      <c r="E101" s="224"/>
      <c r="F101" s="225"/>
    </row>
    <row r="102" spans="1:6" ht="22.5" customHeight="1" x14ac:dyDescent="0.2">
      <c r="A102" s="1"/>
      <c r="B102" s="224"/>
      <c r="C102" s="224"/>
      <c r="D102" s="224"/>
      <c r="E102" s="224"/>
      <c r="F102" s="225"/>
    </row>
    <row r="103" spans="1:6" ht="22.5" customHeight="1" x14ac:dyDescent="0.2">
      <c r="A103" s="1"/>
      <c r="B103" s="224"/>
      <c r="C103" s="224"/>
      <c r="D103" s="224"/>
      <c r="E103" s="224"/>
      <c r="F103" s="225"/>
    </row>
    <row r="104" spans="1:6" ht="22.5" customHeight="1" x14ac:dyDescent="0.2">
      <c r="A104" s="1"/>
      <c r="B104" s="224"/>
      <c r="C104" s="224"/>
      <c r="D104" s="224"/>
      <c r="E104" s="224"/>
      <c r="F104" s="225"/>
    </row>
    <row r="105" spans="1:6" ht="22.5" customHeight="1" x14ac:dyDescent="0.2">
      <c r="A105" s="1"/>
      <c r="B105" s="224"/>
      <c r="C105" s="224"/>
      <c r="D105" s="224"/>
      <c r="E105" s="224"/>
      <c r="F105" s="225"/>
    </row>
    <row r="106" spans="1:6" ht="22.5" customHeight="1" x14ac:dyDescent="0.2">
      <c r="A106" s="1"/>
      <c r="B106" s="224"/>
      <c r="C106" s="224"/>
      <c r="D106" s="224"/>
      <c r="E106" s="224"/>
      <c r="F106" s="238"/>
    </row>
    <row r="107" spans="1:6" ht="22.5" customHeight="1" x14ac:dyDescent="0.2">
      <c r="A107" s="1"/>
      <c r="B107" s="224"/>
      <c r="C107" s="224"/>
      <c r="D107" s="224"/>
      <c r="E107" s="224"/>
      <c r="F107" s="225"/>
    </row>
    <row r="108" spans="1:6" ht="22.5" customHeight="1" x14ac:dyDescent="0.2">
      <c r="A108" s="1"/>
      <c r="B108" s="224"/>
      <c r="C108" s="224"/>
      <c r="D108" s="224"/>
      <c r="E108" s="224"/>
      <c r="F108" s="225"/>
    </row>
    <row r="109" spans="1:6" ht="22.5" customHeight="1" x14ac:dyDescent="0.2">
      <c r="A109" s="1"/>
      <c r="B109" s="224"/>
      <c r="C109" s="224"/>
      <c r="D109" s="224"/>
      <c r="E109" s="224"/>
      <c r="F109" s="225"/>
    </row>
    <row r="110" spans="1:6" ht="22.5" customHeight="1" x14ac:dyDescent="0.2">
      <c r="A110" s="1"/>
      <c r="B110" s="224"/>
      <c r="C110" s="224"/>
      <c r="D110" s="224"/>
      <c r="E110" s="224"/>
      <c r="F110" s="225"/>
    </row>
    <row r="111" spans="1:6" ht="22.5" customHeight="1" x14ac:dyDescent="0.2">
      <c r="A111" s="1"/>
      <c r="B111" s="224"/>
      <c r="C111" s="224"/>
      <c r="D111" s="224"/>
      <c r="E111" s="224"/>
      <c r="F111" s="225"/>
    </row>
    <row r="112" spans="1:6" ht="22.5" customHeight="1" x14ac:dyDescent="0.2">
      <c r="A112" s="1"/>
      <c r="B112" s="224"/>
      <c r="C112" s="224"/>
      <c r="D112" s="224"/>
      <c r="E112" s="224"/>
      <c r="F112" s="225"/>
    </row>
    <row r="113" spans="1:6" ht="22.5" customHeight="1" x14ac:dyDescent="0.2">
      <c r="A113" s="1"/>
      <c r="B113" s="224"/>
      <c r="C113" s="224"/>
      <c r="D113" s="224"/>
      <c r="E113" s="224"/>
      <c r="F113" s="225"/>
    </row>
    <row r="114" spans="1:6" ht="22.5" customHeight="1" x14ac:dyDescent="0.2">
      <c r="A114" s="1"/>
      <c r="B114" s="224"/>
      <c r="C114" s="224"/>
      <c r="D114" s="224"/>
      <c r="E114" s="224"/>
      <c r="F114" s="225"/>
    </row>
    <row r="115" spans="1:6" ht="22.5" customHeight="1" x14ac:dyDescent="0.2">
      <c r="A115" s="1"/>
      <c r="B115" s="224"/>
      <c r="C115" s="224"/>
      <c r="D115" s="224"/>
      <c r="E115" s="224"/>
      <c r="F115" s="225"/>
    </row>
    <row r="116" spans="1:6" ht="22.5" customHeight="1" x14ac:dyDescent="0.2">
      <c r="A116" s="236"/>
      <c r="B116" s="237"/>
      <c r="C116" s="237"/>
      <c r="D116" s="237"/>
      <c r="E116" s="237"/>
      <c r="F116" s="239"/>
    </row>
    <row r="118" spans="1:6" ht="22.5" customHeight="1" x14ac:dyDescent="0.2">
      <c r="A118" s="261" t="s">
        <v>57</v>
      </c>
      <c r="B118" s="296"/>
      <c r="C118" s="296"/>
      <c r="D118" s="296"/>
      <c r="E118" s="296"/>
      <c r="F118" s="262"/>
    </row>
    <row r="119" spans="1:6" ht="22.5" customHeight="1" x14ac:dyDescent="0.2">
      <c r="A119" s="261" t="s">
        <v>14</v>
      </c>
      <c r="B119" s="296"/>
      <c r="C119" s="296"/>
      <c r="D119" s="296"/>
      <c r="E119" s="296"/>
      <c r="F119" s="262"/>
    </row>
    <row r="120" spans="1:6" ht="33" customHeight="1" x14ac:dyDescent="0.2">
      <c r="A120" s="22" t="s">
        <v>12</v>
      </c>
      <c r="B120" s="22" t="s">
        <v>7</v>
      </c>
      <c r="C120" s="22" t="s">
        <v>8</v>
      </c>
      <c r="D120" s="22" t="s">
        <v>9</v>
      </c>
      <c r="E120" s="22" t="s">
        <v>10</v>
      </c>
      <c r="F120" s="22" t="s">
        <v>11</v>
      </c>
    </row>
    <row r="121" spans="1:6" ht="22.5" customHeight="1" x14ac:dyDescent="0.2">
      <c r="A121" s="1"/>
      <c r="B121" s="224"/>
      <c r="C121" s="224"/>
      <c r="D121" s="224"/>
      <c r="E121" s="224"/>
      <c r="F121" s="225"/>
    </row>
    <row r="122" spans="1:6" ht="22.5" customHeight="1" x14ac:dyDescent="0.2">
      <c r="A122" s="1"/>
      <c r="B122" s="224"/>
      <c r="C122" s="224"/>
      <c r="D122" s="224"/>
      <c r="E122" s="224"/>
      <c r="F122" s="225"/>
    </row>
    <row r="123" spans="1:6" ht="22.5" customHeight="1" x14ac:dyDescent="0.2">
      <c r="A123" s="1"/>
      <c r="B123" s="224"/>
      <c r="C123" s="224"/>
      <c r="D123" s="224"/>
      <c r="E123" s="224"/>
      <c r="F123" s="225"/>
    </row>
    <row r="124" spans="1:6" ht="22.5" customHeight="1" x14ac:dyDescent="0.2">
      <c r="A124" s="1"/>
      <c r="B124" s="224"/>
      <c r="C124" s="224"/>
      <c r="D124" s="224"/>
      <c r="E124" s="224"/>
      <c r="F124" s="225"/>
    </row>
    <row r="125" spans="1:6" ht="22.5" customHeight="1" x14ac:dyDescent="0.2">
      <c r="A125" s="1"/>
      <c r="B125" s="224"/>
      <c r="C125" s="224"/>
      <c r="D125" s="224"/>
      <c r="E125" s="224"/>
      <c r="F125" s="225"/>
    </row>
    <row r="126" spans="1:6" ht="22.5" customHeight="1" x14ac:dyDescent="0.2">
      <c r="A126" s="1"/>
      <c r="B126" s="224"/>
      <c r="C126" s="224"/>
      <c r="D126" s="224"/>
      <c r="E126" s="224"/>
      <c r="F126" s="225"/>
    </row>
    <row r="127" spans="1:6" ht="22.5" customHeight="1" x14ac:dyDescent="0.2">
      <c r="A127" s="1"/>
      <c r="B127" s="224"/>
      <c r="C127" s="224"/>
      <c r="D127" s="224"/>
      <c r="E127" s="224"/>
      <c r="F127" s="225"/>
    </row>
    <row r="128" spans="1:6" ht="22.5" customHeight="1" x14ac:dyDescent="0.2">
      <c r="A128" s="1"/>
      <c r="B128" s="224"/>
      <c r="C128" s="224"/>
      <c r="D128" s="224"/>
      <c r="E128" s="224"/>
      <c r="F128" s="225"/>
    </row>
    <row r="129" spans="1:6" ht="22.5" customHeight="1" x14ac:dyDescent="0.2">
      <c r="A129" s="1"/>
      <c r="B129" s="224"/>
      <c r="C129" s="224"/>
      <c r="D129" s="224"/>
      <c r="E129" s="224"/>
      <c r="F129" s="225"/>
    </row>
    <row r="130" spans="1:6" ht="22.5" customHeight="1" x14ac:dyDescent="0.2">
      <c r="A130" s="1"/>
      <c r="B130" s="224"/>
      <c r="C130" s="224"/>
      <c r="D130" s="224"/>
      <c r="E130" s="224"/>
      <c r="F130" s="225"/>
    </row>
    <row r="131" spans="1:6" ht="22.5" customHeight="1" x14ac:dyDescent="0.2">
      <c r="A131" s="1"/>
      <c r="B131" s="224"/>
      <c r="C131" s="224"/>
      <c r="D131" s="224"/>
      <c r="E131" s="224"/>
      <c r="F131" s="225"/>
    </row>
    <row r="132" spans="1:6" ht="22.5" customHeight="1" x14ac:dyDescent="0.2">
      <c r="A132" s="1"/>
      <c r="B132" s="224"/>
      <c r="C132" s="224"/>
      <c r="D132" s="224"/>
      <c r="E132" s="224"/>
      <c r="F132" s="225"/>
    </row>
    <row r="133" spans="1:6" ht="22.5" customHeight="1" x14ac:dyDescent="0.2">
      <c r="A133" s="1"/>
      <c r="B133" s="224"/>
      <c r="C133" s="224"/>
      <c r="D133" s="224"/>
      <c r="E133" s="224"/>
      <c r="F133" s="225"/>
    </row>
    <row r="134" spans="1:6" ht="22.5" customHeight="1" x14ac:dyDescent="0.2">
      <c r="A134" s="1"/>
      <c r="B134" s="224"/>
      <c r="C134" s="224"/>
      <c r="D134" s="224"/>
      <c r="E134" s="224"/>
      <c r="F134" s="225"/>
    </row>
    <row r="135" spans="1:6" ht="22.5" customHeight="1" x14ac:dyDescent="0.2">
      <c r="A135" s="1"/>
      <c r="B135" s="224"/>
      <c r="C135" s="224"/>
      <c r="D135" s="224"/>
      <c r="E135" s="224"/>
      <c r="F135" s="225"/>
    </row>
    <row r="136" spans="1:6" ht="22.5" customHeight="1" x14ac:dyDescent="0.2">
      <c r="A136" s="1"/>
      <c r="B136" s="224"/>
      <c r="C136" s="224"/>
      <c r="D136" s="224"/>
      <c r="E136" s="224"/>
      <c r="F136" s="225"/>
    </row>
    <row r="137" spans="1:6" ht="22.5" customHeight="1" x14ac:dyDescent="0.2">
      <c r="A137" s="1"/>
      <c r="B137" s="224"/>
      <c r="C137" s="224"/>
      <c r="D137" s="224"/>
      <c r="E137" s="224"/>
      <c r="F137" s="225"/>
    </row>
    <row r="138" spans="1:6" ht="22.5" customHeight="1" x14ac:dyDescent="0.2">
      <c r="A138" s="1"/>
      <c r="B138" s="224"/>
      <c r="C138" s="224"/>
      <c r="D138" s="224"/>
      <c r="E138" s="224"/>
      <c r="F138" s="225"/>
    </row>
    <row r="139" spans="1:6" ht="22.5" customHeight="1" x14ac:dyDescent="0.2">
      <c r="A139" s="1"/>
      <c r="B139" s="224"/>
      <c r="C139" s="224"/>
      <c r="D139" s="224"/>
      <c r="E139" s="224"/>
      <c r="F139" s="225"/>
    </row>
    <row r="140" spans="1:6" ht="22.5" customHeight="1" x14ac:dyDescent="0.2">
      <c r="A140" s="1"/>
      <c r="B140" s="224"/>
      <c r="C140" s="224"/>
      <c r="D140" s="224"/>
      <c r="E140" s="224"/>
      <c r="F140" s="225"/>
    </row>
    <row r="141" spans="1:6" ht="22.5" customHeight="1" x14ac:dyDescent="0.2">
      <c r="A141" s="1"/>
      <c r="B141" s="224"/>
      <c r="C141" s="224"/>
      <c r="D141" s="224"/>
      <c r="E141" s="224"/>
      <c r="F141" s="225"/>
    </row>
    <row r="142" spans="1:6" ht="22.5" customHeight="1" x14ac:dyDescent="0.2">
      <c r="A142" s="1"/>
      <c r="B142" s="224"/>
      <c r="C142" s="224"/>
      <c r="D142" s="224"/>
      <c r="E142" s="224"/>
      <c r="F142" s="225"/>
    </row>
    <row r="143" spans="1:6" ht="22.5" customHeight="1" x14ac:dyDescent="0.2">
      <c r="A143" s="1"/>
      <c r="B143" s="224"/>
      <c r="C143" s="224"/>
      <c r="D143" s="224"/>
      <c r="E143" s="224"/>
      <c r="F143" s="225"/>
    </row>
    <row r="144" spans="1:6" ht="22.5" customHeight="1" x14ac:dyDescent="0.2">
      <c r="A144" s="1"/>
      <c r="B144" s="224"/>
      <c r="C144" s="224"/>
      <c r="D144" s="224"/>
      <c r="E144" s="224"/>
      <c r="F144" s="225"/>
    </row>
    <row r="145" spans="1:6" ht="22.5" customHeight="1" x14ac:dyDescent="0.2">
      <c r="A145" s="1"/>
      <c r="B145" s="224"/>
      <c r="C145" s="224"/>
      <c r="D145" s="224"/>
      <c r="E145" s="224"/>
      <c r="F145" s="225"/>
    </row>
    <row r="146" spans="1:6" ht="22.5" customHeight="1" x14ac:dyDescent="0.2">
      <c r="A146" s="1"/>
      <c r="B146" s="224"/>
      <c r="C146" s="224"/>
      <c r="D146" s="224"/>
      <c r="E146" s="224"/>
      <c r="F146" s="225"/>
    </row>
    <row r="147" spans="1:6" ht="22.5" customHeight="1" x14ac:dyDescent="0.2">
      <c r="A147" s="1"/>
      <c r="B147" s="224"/>
      <c r="C147" s="224"/>
      <c r="D147" s="224"/>
      <c r="E147" s="224"/>
      <c r="F147" s="225"/>
    </row>
    <row r="148" spans="1:6" ht="22.5" customHeight="1" x14ac:dyDescent="0.2">
      <c r="A148" s="1"/>
      <c r="B148" s="224"/>
      <c r="C148" s="224"/>
      <c r="D148" s="224"/>
      <c r="E148" s="224"/>
      <c r="F148" s="225"/>
    </row>
    <row r="149" spans="1:6" ht="22.5" customHeight="1" x14ac:dyDescent="0.2">
      <c r="A149" s="1"/>
      <c r="B149" s="224"/>
      <c r="C149" s="224"/>
      <c r="D149" s="224"/>
      <c r="E149" s="224"/>
      <c r="F149" s="225"/>
    </row>
    <row r="150" spans="1:6" ht="22.5" customHeight="1" x14ac:dyDescent="0.2">
      <c r="A150" s="1"/>
      <c r="B150" s="224"/>
      <c r="C150" s="224"/>
      <c r="D150" s="224"/>
      <c r="E150" s="224"/>
      <c r="F150" s="225"/>
    </row>
    <row r="151" spans="1:6" ht="22.5" customHeight="1" x14ac:dyDescent="0.2">
      <c r="A151" s="1"/>
      <c r="B151" s="224"/>
      <c r="C151" s="224"/>
      <c r="D151" s="224"/>
      <c r="E151" s="224"/>
      <c r="F151" s="225"/>
    </row>
    <row r="152" spans="1:6" ht="22.5" customHeight="1" x14ac:dyDescent="0.2">
      <c r="A152" s="1"/>
      <c r="B152" s="224"/>
      <c r="C152" s="224"/>
      <c r="D152" s="224"/>
      <c r="E152" s="224"/>
      <c r="F152" s="225"/>
    </row>
    <row r="153" spans="1:6" ht="22.5" customHeight="1" x14ac:dyDescent="0.2">
      <c r="A153" s="1"/>
      <c r="B153" s="224"/>
      <c r="C153" s="224"/>
      <c r="D153" s="224"/>
      <c r="E153" s="224"/>
      <c r="F153" s="225"/>
    </row>
    <row r="154" spans="1:6" ht="22.5" customHeight="1" x14ac:dyDescent="0.2">
      <c r="A154" s="1"/>
      <c r="B154" s="224"/>
      <c r="C154" s="224"/>
      <c r="D154" s="224"/>
      <c r="E154" s="224"/>
      <c r="F154" s="225"/>
    </row>
    <row r="155" spans="1:6" ht="22.5" customHeight="1" x14ac:dyDescent="0.2">
      <c r="A155" s="1"/>
      <c r="B155" s="224"/>
      <c r="C155" s="224"/>
      <c r="D155" s="224"/>
      <c r="E155" s="224"/>
      <c r="F155" s="225"/>
    </row>
    <row r="156" spans="1:6" ht="22.5" customHeight="1" x14ac:dyDescent="0.2">
      <c r="A156" s="1"/>
      <c r="B156" s="224"/>
      <c r="C156" s="224"/>
      <c r="D156" s="224"/>
      <c r="E156" s="224"/>
      <c r="F156" s="225"/>
    </row>
    <row r="157" spans="1:6" ht="22.5" customHeight="1" x14ac:dyDescent="0.2">
      <c r="A157" s="1"/>
      <c r="B157" s="224"/>
      <c r="C157" s="224"/>
      <c r="D157" s="224"/>
      <c r="E157" s="224"/>
      <c r="F157" s="225"/>
    </row>
    <row r="158" spans="1:6" ht="22.5" customHeight="1" x14ac:dyDescent="0.2">
      <c r="A158" s="1"/>
      <c r="B158" s="224"/>
      <c r="C158" s="224"/>
      <c r="D158" s="224"/>
      <c r="E158" s="224"/>
      <c r="F158" s="225"/>
    </row>
    <row r="159" spans="1:6" ht="22.5" customHeight="1" x14ac:dyDescent="0.2">
      <c r="A159" s="1"/>
      <c r="B159" s="224"/>
      <c r="C159" s="224"/>
      <c r="D159" s="224"/>
      <c r="E159" s="224"/>
      <c r="F159" s="225"/>
    </row>
    <row r="160" spans="1:6" ht="22.5" customHeight="1" x14ac:dyDescent="0.2">
      <c r="A160" s="1"/>
      <c r="B160" s="224"/>
      <c r="C160" s="224"/>
      <c r="D160" s="224"/>
      <c r="E160" s="224"/>
      <c r="F160" s="225"/>
    </row>
    <row r="161" spans="1:6" ht="22.5" customHeight="1" x14ac:dyDescent="0.2">
      <c r="A161" s="1"/>
      <c r="B161" s="224"/>
      <c r="C161" s="224"/>
      <c r="D161" s="224"/>
      <c r="E161" s="224"/>
      <c r="F161" s="225"/>
    </row>
    <row r="162" spans="1:6" ht="22.5" customHeight="1" x14ac:dyDescent="0.2">
      <c r="A162" s="1"/>
      <c r="B162" s="224"/>
      <c r="C162" s="224"/>
      <c r="D162" s="224"/>
      <c r="E162" s="224"/>
      <c r="F162" s="225"/>
    </row>
    <row r="163" spans="1:6" ht="22.5" customHeight="1" x14ac:dyDescent="0.2">
      <c r="A163" s="1"/>
      <c r="B163" s="224"/>
      <c r="C163" s="224"/>
      <c r="D163" s="224"/>
      <c r="E163" s="224"/>
      <c r="F163" s="225"/>
    </row>
    <row r="164" spans="1:6" ht="22.5" customHeight="1" x14ac:dyDescent="0.2">
      <c r="A164" s="1"/>
      <c r="B164" s="224"/>
      <c r="C164" s="224"/>
      <c r="D164" s="224"/>
      <c r="E164" s="224"/>
      <c r="F164" s="225"/>
    </row>
    <row r="165" spans="1:6" ht="22.5" customHeight="1" x14ac:dyDescent="0.2">
      <c r="A165" s="1"/>
      <c r="B165" s="224"/>
      <c r="C165" s="224"/>
      <c r="D165" s="224"/>
      <c r="E165" s="224"/>
      <c r="F165" s="225"/>
    </row>
    <row r="166" spans="1:6" ht="22.5" customHeight="1" x14ac:dyDescent="0.2">
      <c r="A166" s="1"/>
      <c r="B166" s="224"/>
      <c r="C166" s="224"/>
      <c r="D166" s="224"/>
      <c r="E166" s="224"/>
      <c r="F166" s="225"/>
    </row>
    <row r="167" spans="1:6" ht="22.5" customHeight="1" x14ac:dyDescent="0.2">
      <c r="A167" s="1"/>
      <c r="B167" s="224"/>
      <c r="C167" s="224"/>
      <c r="D167" s="224"/>
      <c r="E167" s="224"/>
      <c r="F167" s="225"/>
    </row>
    <row r="168" spans="1:6" ht="22.5" customHeight="1" x14ac:dyDescent="0.2">
      <c r="A168" s="1"/>
      <c r="B168" s="224"/>
      <c r="C168" s="224"/>
      <c r="D168" s="224"/>
      <c r="E168" s="224"/>
      <c r="F168" s="225"/>
    </row>
    <row r="169" spans="1:6" ht="22.5" customHeight="1" x14ac:dyDescent="0.2">
      <c r="A169" s="1"/>
      <c r="B169" s="224"/>
      <c r="C169" s="224"/>
      <c r="D169" s="224"/>
      <c r="E169" s="224"/>
      <c r="F169" s="225"/>
    </row>
    <row r="170" spans="1:6" ht="22.5" customHeight="1" x14ac:dyDescent="0.2">
      <c r="A170" s="1"/>
      <c r="B170" s="224"/>
      <c r="C170" s="224"/>
      <c r="D170" s="224"/>
      <c r="E170" s="224"/>
      <c r="F170" s="225"/>
    </row>
    <row r="171" spans="1:6" ht="22.5" customHeight="1" x14ac:dyDescent="0.2">
      <c r="A171" s="1"/>
      <c r="B171" s="224"/>
      <c r="C171" s="224"/>
      <c r="D171" s="224"/>
      <c r="E171" s="224"/>
      <c r="F171" s="225"/>
    </row>
    <row r="172" spans="1:6" ht="22.5" customHeight="1" x14ac:dyDescent="0.2">
      <c r="A172" s="1"/>
      <c r="B172" s="224"/>
      <c r="C172" s="224"/>
      <c r="D172" s="224"/>
      <c r="E172" s="224"/>
      <c r="F172" s="225"/>
    </row>
    <row r="173" spans="1:6" ht="22.5" customHeight="1" x14ac:dyDescent="0.2">
      <c r="A173" s="1"/>
      <c r="B173" s="224"/>
      <c r="C173" s="224"/>
      <c r="D173" s="224"/>
      <c r="E173" s="224"/>
      <c r="F173" s="225"/>
    </row>
    <row r="174" spans="1:6" ht="22.5" customHeight="1" x14ac:dyDescent="0.2">
      <c r="A174" s="1"/>
      <c r="B174" s="224"/>
      <c r="C174" s="224"/>
      <c r="D174" s="224"/>
      <c r="E174" s="224"/>
      <c r="F174" s="225"/>
    </row>
    <row r="175" spans="1:6" ht="22.5" customHeight="1" x14ac:dyDescent="0.2">
      <c r="A175" s="1"/>
      <c r="B175" s="224"/>
      <c r="C175" s="224"/>
      <c r="D175" s="224"/>
      <c r="E175" s="224"/>
      <c r="F175" s="225"/>
    </row>
    <row r="176" spans="1:6" ht="22.5" customHeight="1" x14ac:dyDescent="0.2">
      <c r="A176" s="1"/>
      <c r="B176" s="224"/>
      <c r="C176" s="224"/>
      <c r="D176" s="224"/>
      <c r="E176" s="224"/>
      <c r="F176" s="225"/>
    </row>
    <row r="177" spans="1:6" ht="22.5" customHeight="1" x14ac:dyDescent="0.2">
      <c r="A177" s="1"/>
      <c r="B177" s="224"/>
      <c r="C177" s="224"/>
      <c r="D177" s="224"/>
      <c r="E177" s="224"/>
      <c r="F177" s="225"/>
    </row>
    <row r="178" spans="1:6" ht="22.5" customHeight="1" x14ac:dyDescent="0.2">
      <c r="A178" s="1"/>
      <c r="B178" s="224"/>
      <c r="C178" s="224"/>
      <c r="D178" s="224"/>
      <c r="E178" s="224"/>
      <c r="F178" s="225"/>
    </row>
    <row r="179" spans="1:6" ht="22.5" customHeight="1" x14ac:dyDescent="0.2">
      <c r="A179" s="1"/>
      <c r="B179" s="224"/>
      <c r="C179" s="224"/>
      <c r="D179" s="224"/>
      <c r="E179" s="224"/>
      <c r="F179" s="225"/>
    </row>
    <row r="180" spans="1:6" ht="22.5" customHeight="1" x14ac:dyDescent="0.2">
      <c r="A180" s="1"/>
      <c r="B180" s="224"/>
      <c r="C180" s="224"/>
      <c r="D180" s="224"/>
      <c r="E180" s="224"/>
      <c r="F180" s="225"/>
    </row>
    <row r="181" spans="1:6" ht="22.5" customHeight="1" x14ac:dyDescent="0.2">
      <c r="A181" s="1"/>
      <c r="B181" s="224"/>
      <c r="C181" s="224"/>
      <c r="D181" s="224"/>
      <c r="E181" s="224"/>
      <c r="F181" s="225"/>
    </row>
    <row r="182" spans="1:6" ht="22.5" customHeight="1" x14ac:dyDescent="0.2">
      <c r="A182" s="1"/>
      <c r="B182" s="224"/>
      <c r="C182" s="224"/>
      <c r="D182" s="224"/>
      <c r="E182" s="224"/>
      <c r="F182" s="225"/>
    </row>
    <row r="183" spans="1:6" ht="22.5" customHeight="1" x14ac:dyDescent="0.2">
      <c r="A183" s="1"/>
      <c r="B183" s="224"/>
      <c r="C183" s="224"/>
      <c r="D183" s="224"/>
      <c r="E183" s="224"/>
      <c r="F183" s="225"/>
    </row>
    <row r="184" spans="1:6" ht="22.5" customHeight="1" x14ac:dyDescent="0.2">
      <c r="A184" s="1"/>
      <c r="B184" s="224"/>
      <c r="C184" s="224"/>
      <c r="D184" s="224"/>
      <c r="E184" s="224"/>
      <c r="F184" s="225"/>
    </row>
    <row r="185" spans="1:6" ht="22.5" customHeight="1" x14ac:dyDescent="0.2">
      <c r="A185" s="1"/>
      <c r="B185" s="224"/>
      <c r="C185" s="224"/>
      <c r="D185" s="224"/>
      <c r="E185" s="224"/>
      <c r="F185" s="225"/>
    </row>
    <row r="186" spans="1:6" ht="22.5" customHeight="1" x14ac:dyDescent="0.2">
      <c r="A186" s="1"/>
      <c r="B186" s="224"/>
      <c r="C186" s="224"/>
      <c r="D186" s="224"/>
      <c r="E186" s="224"/>
      <c r="F186" s="225"/>
    </row>
    <row r="187" spans="1:6" ht="22.5" customHeight="1" x14ac:dyDescent="0.2">
      <c r="A187" s="1"/>
      <c r="B187" s="224"/>
      <c r="C187" s="224"/>
      <c r="D187" s="224"/>
      <c r="E187" s="224"/>
      <c r="F187" s="225"/>
    </row>
    <row r="188" spans="1:6" ht="22.5" customHeight="1" x14ac:dyDescent="0.2">
      <c r="A188" s="1"/>
      <c r="B188" s="224"/>
      <c r="C188" s="224"/>
      <c r="D188" s="224"/>
      <c r="E188" s="224"/>
      <c r="F188" s="225"/>
    </row>
    <row r="189" spans="1:6" ht="22.5" customHeight="1" x14ac:dyDescent="0.2">
      <c r="A189" s="1"/>
      <c r="B189" s="224"/>
      <c r="C189" s="224"/>
      <c r="D189" s="224"/>
      <c r="E189" s="224"/>
      <c r="F189" s="225"/>
    </row>
    <row r="190" spans="1:6" ht="22.5" customHeight="1" x14ac:dyDescent="0.2">
      <c r="A190" s="1"/>
      <c r="B190" s="224"/>
      <c r="C190" s="224"/>
      <c r="D190" s="224"/>
      <c r="E190" s="224"/>
      <c r="F190" s="225"/>
    </row>
    <row r="191" spans="1:6" ht="22.5" customHeight="1" x14ac:dyDescent="0.2">
      <c r="A191" s="1"/>
      <c r="B191" s="224"/>
      <c r="C191" s="224"/>
      <c r="D191" s="224"/>
      <c r="E191" s="224"/>
      <c r="F191" s="225"/>
    </row>
    <row r="192" spans="1:6" ht="22.5" customHeight="1" x14ac:dyDescent="0.2">
      <c r="A192" s="1"/>
      <c r="B192" s="224"/>
      <c r="C192" s="224"/>
      <c r="D192" s="224"/>
      <c r="E192" s="224"/>
      <c r="F192" s="225"/>
    </row>
    <row r="193" spans="1:6" ht="22.5" customHeight="1" x14ac:dyDescent="0.2">
      <c r="A193" s="1"/>
      <c r="B193" s="224"/>
      <c r="C193" s="224"/>
      <c r="D193" s="224"/>
      <c r="E193" s="224"/>
      <c r="F193" s="225"/>
    </row>
    <row r="194" spans="1:6" ht="22.5" customHeight="1" x14ac:dyDescent="0.2">
      <c r="A194" s="1"/>
      <c r="B194" s="224"/>
      <c r="C194" s="224"/>
      <c r="D194" s="224"/>
      <c r="E194" s="224"/>
      <c r="F194" s="225"/>
    </row>
    <row r="195" spans="1:6" ht="22.5" customHeight="1" x14ac:dyDescent="0.2">
      <c r="A195" s="1"/>
      <c r="B195" s="224"/>
      <c r="C195" s="224"/>
      <c r="D195" s="224"/>
      <c r="E195" s="224"/>
      <c r="F195" s="225"/>
    </row>
  </sheetData>
  <sortState xmlns:xlrd2="http://schemas.microsoft.com/office/spreadsheetml/2017/richdata2" ref="A121:G195">
    <sortCondition ref="G121"/>
  </sortState>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19:F119"/>
    <mergeCell ref="A12:F12"/>
    <mergeCell ref="A13:F13"/>
    <mergeCell ref="A118:F118"/>
    <mergeCell ref="A23:F23"/>
    <mergeCell ref="A24:F24"/>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16"/>
  <sheetViews>
    <sheetView workbookViewId="0">
      <selection activeCell="A13" sqref="A13:Q16"/>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9" width="15.5703125" style="3" customWidth="1"/>
    <col min="10" max="10" width="17.140625" style="3" customWidth="1"/>
    <col min="11" max="11" width="17.140625" style="10" customWidth="1"/>
    <col min="12" max="13" width="17.140625" style="4" customWidth="1"/>
    <col min="14" max="17" width="17.140625" style="2" customWidth="1"/>
    <col min="18" max="16384" width="9.140625" style="2"/>
  </cols>
  <sheetData>
    <row r="1" spans="1:17" ht="100.5" customHeight="1" x14ac:dyDescent="0.2">
      <c r="A1" s="15" t="s">
        <v>22</v>
      </c>
      <c r="B1" s="15"/>
      <c r="C1" s="15"/>
      <c r="D1" s="15"/>
      <c r="G1" s="25"/>
      <c r="H1" s="297" t="s">
        <v>142</v>
      </c>
      <c r="I1" s="298"/>
    </row>
    <row r="2" spans="1:17" ht="27.75" customHeight="1" x14ac:dyDescent="0.2">
      <c r="A2" s="270" t="s">
        <v>141</v>
      </c>
      <c r="B2" s="271"/>
      <c r="C2" s="271"/>
      <c r="D2" s="271"/>
      <c r="E2" s="271"/>
      <c r="F2" s="271"/>
      <c r="G2" s="271"/>
      <c r="H2" s="271"/>
      <c r="I2" s="271"/>
      <c r="J2" s="271"/>
      <c r="K2" s="271"/>
      <c r="L2" s="271"/>
      <c r="M2" s="271"/>
      <c r="N2" s="271"/>
      <c r="O2" s="271"/>
      <c r="P2" s="271"/>
      <c r="Q2" s="271"/>
    </row>
    <row r="3" spans="1:17" ht="17.25" customHeight="1" x14ac:dyDescent="0.2">
      <c r="A3" s="15"/>
      <c r="B3" s="15"/>
      <c r="C3" s="15"/>
      <c r="D3" s="15"/>
      <c r="G3" s="25"/>
    </row>
    <row r="4" spans="1:17" s="11" customFormat="1" ht="25.5" customHeight="1" x14ac:dyDescent="0.2">
      <c r="A4" s="299" t="str">
        <f>Overview!B4&amp; " - Effective from "&amp;Overview!D4&amp;" - "&amp;Overview!E4&amp;" new designated EHV charges"</f>
        <v>Fulcrum Electricity Assets Ltd - GSP_G - Effective from 1 April 2023 - v2 Final, with LLFs and new sites new designated EHV charges</v>
      </c>
      <c r="B4" s="300"/>
      <c r="C4" s="300"/>
      <c r="D4" s="300"/>
      <c r="E4" s="300"/>
      <c r="F4" s="300"/>
      <c r="G4" s="300"/>
      <c r="H4" s="300"/>
      <c r="I4" s="300"/>
      <c r="J4" s="300"/>
      <c r="K4" s="300"/>
      <c r="L4" s="300"/>
      <c r="M4" s="300"/>
      <c r="N4" s="300"/>
      <c r="O4" s="300"/>
      <c r="P4" s="300"/>
      <c r="Q4" s="300"/>
    </row>
    <row r="5" spans="1:17" ht="69.75" customHeight="1" x14ac:dyDescent="0.2">
      <c r="A5" s="29" t="s">
        <v>145</v>
      </c>
      <c r="B5" s="29" t="s">
        <v>59</v>
      </c>
      <c r="C5" s="29" t="s">
        <v>39</v>
      </c>
      <c r="D5" s="29" t="s">
        <v>40</v>
      </c>
      <c r="E5" s="29" t="s">
        <v>60</v>
      </c>
      <c r="F5" s="29" t="s">
        <v>39</v>
      </c>
      <c r="G5" s="29" t="s">
        <v>41</v>
      </c>
      <c r="H5" s="76" t="s">
        <v>33</v>
      </c>
      <c r="I5" s="57" t="s">
        <v>675</v>
      </c>
      <c r="J5" s="76" t="str">
        <f>'Annex 2 EHV charges'!I10</f>
        <v>Import
Super Red
unit charge
(p/kWh)</v>
      </c>
      <c r="K5" s="76" t="str">
        <f>'Annex 2 EHV charges'!J10</f>
        <v>Import
fixed charge
(p/day)</v>
      </c>
      <c r="L5" s="76" t="str">
        <f>'Annex 2 EHV charges'!K10</f>
        <v>Import
capacity charge
(p/kVA/day)</v>
      </c>
      <c r="M5" s="76" t="str">
        <f>'Annex 2 EHV charges'!L10</f>
        <v>Import
exceeded capacity charge
(p/kVA/day)</v>
      </c>
      <c r="N5" s="76" t="str">
        <f>'Annex 2 EHV charges'!M10</f>
        <v>Export
Super Red
unit charge
(p/kWh)</v>
      </c>
      <c r="O5" s="76" t="str">
        <f>'Annex 2 EHV charges'!N10</f>
        <v>Export
fixed charge
(p/day)</v>
      </c>
      <c r="P5" s="76" t="str">
        <f>'Annex 2 EHV charges'!O10</f>
        <v>Export
capacity charge
(p/kVA/day)</v>
      </c>
      <c r="Q5" s="76" t="str">
        <f>'Annex 2 EHV charges'!P10</f>
        <v>Export
exceeded capacity charge
(p/kVA/day)</v>
      </c>
    </row>
    <row r="6" spans="1:17" ht="12.75" x14ac:dyDescent="0.2">
      <c r="A6" s="47"/>
      <c r="B6" s="47"/>
      <c r="C6" s="47"/>
      <c r="D6" s="47"/>
      <c r="E6" s="48"/>
      <c r="F6" s="48"/>
      <c r="G6" s="48"/>
      <c r="H6" s="49"/>
      <c r="I6" s="227"/>
      <c r="J6" s="31"/>
      <c r="K6" s="32"/>
      <c r="L6" s="32"/>
      <c r="M6" s="32"/>
      <c r="N6" s="38"/>
      <c r="O6" s="39"/>
      <c r="P6" s="39"/>
      <c r="Q6" s="39"/>
    </row>
    <row r="7" spans="1:17" ht="22.5" customHeight="1" x14ac:dyDescent="0.2">
      <c r="A7" s="47"/>
      <c r="B7" s="47"/>
      <c r="C7" s="47"/>
      <c r="D7" s="47"/>
      <c r="E7" s="48"/>
      <c r="F7" s="48"/>
      <c r="G7" s="48"/>
      <c r="H7" s="48"/>
      <c r="I7" s="227"/>
      <c r="J7" s="31"/>
      <c r="K7" s="32"/>
      <c r="L7" s="32"/>
      <c r="M7" s="32"/>
      <c r="N7" s="38"/>
      <c r="O7" s="39"/>
      <c r="P7" s="39"/>
      <c r="Q7" s="39"/>
    </row>
    <row r="8" spans="1:17" ht="22.5" customHeight="1" x14ac:dyDescent="0.2">
      <c r="A8" s="47"/>
      <c r="B8" s="47"/>
      <c r="C8" s="47"/>
      <c r="D8" s="47"/>
      <c r="E8" s="48"/>
      <c r="F8" s="48"/>
      <c r="G8" s="48"/>
      <c r="H8" s="48"/>
      <c r="I8" s="235"/>
      <c r="J8" s="31"/>
      <c r="K8" s="32"/>
      <c r="L8" s="32"/>
      <c r="M8" s="32"/>
      <c r="N8" s="38"/>
      <c r="O8" s="39"/>
      <c r="P8" s="39"/>
      <c r="Q8" s="39"/>
    </row>
    <row r="9" spans="1:17" ht="22.5" customHeight="1" x14ac:dyDescent="0.2">
      <c r="A9" s="47"/>
      <c r="B9" s="47"/>
      <c r="C9" s="47"/>
      <c r="D9" s="47"/>
      <c r="E9" s="48"/>
      <c r="F9" s="48"/>
      <c r="G9" s="48"/>
      <c r="H9" s="48"/>
      <c r="I9" s="235"/>
      <c r="J9" s="31"/>
      <c r="K9" s="32"/>
      <c r="L9" s="32"/>
      <c r="M9" s="32"/>
      <c r="N9" s="38"/>
      <c r="O9" s="39"/>
      <c r="P9" s="39"/>
      <c r="Q9" s="39"/>
    </row>
    <row r="11" spans="1:17" ht="27.75" customHeight="1" x14ac:dyDescent="0.2">
      <c r="A11" s="299" t="str">
        <f>Overview!B4&amp; " - Effective from "&amp;Overview!D4&amp;" - "&amp;Overview!E4&amp;" new designated EHV line loss factors"</f>
        <v>Fulcrum Electricity Assets Ltd - GSP_G - Effective from 1 April 2023 - v2 Final, with LLFs and new sites new designated EHV line loss factors</v>
      </c>
      <c r="B11" s="300"/>
      <c r="C11" s="300"/>
      <c r="D11" s="300"/>
      <c r="E11" s="300"/>
      <c r="F11" s="300"/>
      <c r="G11" s="300"/>
      <c r="H11" s="300"/>
      <c r="I11" s="300"/>
      <c r="J11" s="300"/>
      <c r="K11" s="300"/>
      <c r="L11" s="300"/>
      <c r="M11" s="300"/>
      <c r="N11" s="300"/>
      <c r="O11" s="300"/>
      <c r="P11" s="300"/>
      <c r="Q11" s="300"/>
    </row>
    <row r="12" spans="1:17" ht="62.25" customHeight="1" x14ac:dyDescent="0.2">
      <c r="A12" s="29" t="s">
        <v>145</v>
      </c>
      <c r="B12" s="29" t="s">
        <v>59</v>
      </c>
      <c r="C12" s="29" t="s">
        <v>39</v>
      </c>
      <c r="D12" s="29" t="s">
        <v>40</v>
      </c>
      <c r="E12" s="29" t="s">
        <v>60</v>
      </c>
      <c r="F12" s="29" t="s">
        <v>39</v>
      </c>
      <c r="G12" s="29" t="s">
        <v>41</v>
      </c>
      <c r="H12" s="76" t="s">
        <v>33</v>
      </c>
      <c r="I12" s="57" t="s">
        <v>675</v>
      </c>
      <c r="J12" s="34" t="s">
        <v>117</v>
      </c>
      <c r="K12" s="34" t="s">
        <v>116</v>
      </c>
      <c r="L12" s="34" t="s">
        <v>118</v>
      </c>
      <c r="M12" s="34" t="s">
        <v>119</v>
      </c>
      <c r="N12" s="35" t="s">
        <v>120</v>
      </c>
      <c r="O12" s="35" t="s">
        <v>121</v>
      </c>
      <c r="P12" s="35" t="s">
        <v>122</v>
      </c>
      <c r="Q12" s="35" t="s">
        <v>123</v>
      </c>
    </row>
    <row r="13" spans="1:17" ht="12.75" x14ac:dyDescent="0.2">
      <c r="A13" s="47"/>
      <c r="B13" s="47"/>
      <c r="C13" s="47"/>
      <c r="D13" s="47"/>
      <c r="E13" s="48"/>
      <c r="F13" s="48"/>
      <c r="G13" s="36"/>
      <c r="H13" s="37"/>
      <c r="I13" s="227"/>
      <c r="J13" s="33"/>
      <c r="K13" s="33"/>
      <c r="L13" s="33"/>
      <c r="M13" s="33"/>
      <c r="N13" s="226"/>
      <c r="O13" s="226"/>
      <c r="P13" s="226"/>
      <c r="Q13" s="226"/>
    </row>
    <row r="14" spans="1:17" ht="22.5" customHeight="1" x14ac:dyDescent="0.2">
      <c r="A14" s="47"/>
      <c r="B14" s="47"/>
      <c r="C14" s="47"/>
      <c r="D14" s="47"/>
      <c r="E14" s="48"/>
      <c r="F14" s="48"/>
      <c r="G14" s="48"/>
      <c r="H14" s="48"/>
      <c r="I14" s="227"/>
      <c r="J14" s="33"/>
      <c r="K14" s="33"/>
      <c r="L14" s="33"/>
      <c r="M14" s="33"/>
      <c r="N14" s="226"/>
      <c r="O14" s="226"/>
      <c r="P14" s="226"/>
      <c r="Q14" s="226"/>
    </row>
    <row r="15" spans="1:17" ht="22.5" customHeight="1" x14ac:dyDescent="0.2">
      <c r="A15" s="47"/>
      <c r="B15" s="47"/>
      <c r="C15" s="47"/>
      <c r="D15" s="47"/>
      <c r="E15" s="48"/>
      <c r="F15" s="48"/>
      <c r="G15" s="48"/>
      <c r="H15" s="48"/>
      <c r="I15" s="235"/>
      <c r="J15" s="33"/>
      <c r="K15" s="33"/>
      <c r="L15" s="33"/>
      <c r="M15" s="33"/>
      <c r="N15" s="226"/>
      <c r="O15" s="226"/>
      <c r="P15" s="226"/>
      <c r="Q15" s="226"/>
    </row>
    <row r="16" spans="1:17" ht="22.5" customHeight="1" x14ac:dyDescent="0.2">
      <c r="A16" s="47"/>
      <c r="B16" s="47"/>
      <c r="C16" s="47"/>
      <c r="D16" s="47"/>
      <c r="E16" s="48"/>
      <c r="F16" s="48"/>
      <c r="G16" s="48"/>
      <c r="H16" s="48"/>
      <c r="I16" s="235"/>
      <c r="J16" s="33"/>
      <c r="K16" s="33"/>
      <c r="L16" s="33"/>
      <c r="M16" s="33"/>
      <c r="N16" s="226"/>
      <c r="O16" s="226"/>
      <c r="P16" s="226"/>
      <c r="Q16" s="22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1:Q1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workbookViewId="0">
      <selection activeCell="E7" sqref="E7"/>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15" t="s">
        <v>22</v>
      </c>
      <c r="B1" s="301"/>
      <c r="C1" s="301"/>
      <c r="D1" s="200"/>
      <c r="E1" s="200"/>
      <c r="F1" s="200"/>
    </row>
    <row r="2" spans="1:6" ht="35.1" customHeight="1" x14ac:dyDescent="0.2">
      <c r="A2" s="275" t="str">
        <f>Overview!B4&amp; " - Effective from "&amp;Overview!D4&amp;" - "&amp;Overview!E4&amp;" Supplier of Last Resort and Eligible Bad Debt Pass-Through Costs"</f>
        <v>Fulcrum Electricity Assets Ltd - GSP_G - Effective from 1 April 2023 - v2 Final, with LLFs and new sites Supplier of Last Resort and Eligible Bad Debt Pass-Through Costs</v>
      </c>
      <c r="B2" s="276"/>
      <c r="C2" s="276"/>
      <c r="D2" s="276"/>
      <c r="E2" s="276"/>
      <c r="F2" s="277"/>
    </row>
    <row r="3" spans="1:6" s="89" customFormat="1" ht="21" customHeight="1" x14ac:dyDescent="0.2">
      <c r="A3" s="201"/>
      <c r="B3" s="201"/>
      <c r="C3" s="201"/>
      <c r="D3" s="201"/>
      <c r="E3" s="201"/>
      <c r="F3" s="201"/>
    </row>
    <row r="4" spans="1:6" ht="78.75" customHeight="1" x14ac:dyDescent="0.2">
      <c r="A4" s="29" t="s">
        <v>132</v>
      </c>
      <c r="B4" s="211" t="s">
        <v>426</v>
      </c>
      <c r="C4" s="211" t="s">
        <v>27</v>
      </c>
      <c r="D4" s="211" t="s">
        <v>477</v>
      </c>
      <c r="E4" s="211" t="s">
        <v>478</v>
      </c>
      <c r="F4" s="211" t="s">
        <v>479</v>
      </c>
    </row>
    <row r="5" spans="1:6" ht="32.25" customHeight="1" x14ac:dyDescent="0.2">
      <c r="A5" s="18" t="s">
        <v>146</v>
      </c>
      <c r="B5" s="43" t="s">
        <v>704</v>
      </c>
      <c r="C5" s="210" t="s">
        <v>662</v>
      </c>
      <c r="D5" s="212">
        <v>0.13303127230940337</v>
      </c>
      <c r="E5" s="212">
        <v>2.58</v>
      </c>
      <c r="F5" s="212">
        <v>0.11167434945867066</v>
      </c>
    </row>
    <row r="6" spans="1:6" ht="27" customHeight="1" x14ac:dyDescent="0.2">
      <c r="A6" s="18" t="s">
        <v>484</v>
      </c>
      <c r="B6" s="43" t="str">
        <f>VLOOKUP(A6,'[1]Annex 1 LV, HV and UMS charges'!$A$14:$B$45,2,FALSE)</f>
        <v>G31, G32</v>
      </c>
      <c r="C6" s="189" t="s">
        <v>661</v>
      </c>
      <c r="D6" s="213"/>
      <c r="E6" s="213"/>
      <c r="F6" s="212">
        <f>F5</f>
        <v>0.11167434945867066</v>
      </c>
    </row>
    <row r="7" spans="1:6" ht="27" customHeight="1" x14ac:dyDescent="0.2">
      <c r="A7" s="18" t="s">
        <v>485</v>
      </c>
      <c r="B7" s="43" t="str">
        <f>VLOOKUP(A7,'[1]Annex 1 LV, HV and UMS charges'!$A$14:$B$45,2,FALSE)</f>
        <v>1G1, 1G2</v>
      </c>
      <c r="C7" s="189" t="s">
        <v>661</v>
      </c>
      <c r="D7" s="213"/>
      <c r="E7" s="213"/>
      <c r="F7" s="212">
        <f t="shared" ref="F7:F70" si="0">F6</f>
        <v>0.11167434945867066</v>
      </c>
    </row>
    <row r="8" spans="1:6" ht="27" customHeight="1" x14ac:dyDescent="0.2">
      <c r="A8" s="18" t="s">
        <v>486</v>
      </c>
      <c r="B8" s="43" t="str">
        <f>VLOOKUP(A8,'[1]Annex 1 LV, HV and UMS charges'!$A$14:$B$45,2,FALSE)</f>
        <v>2G1, 2G2</v>
      </c>
      <c r="C8" s="189" t="s">
        <v>661</v>
      </c>
      <c r="D8" s="213"/>
      <c r="E8" s="213"/>
      <c r="F8" s="212">
        <f t="shared" si="0"/>
        <v>0.11167434945867066</v>
      </c>
    </row>
    <row r="9" spans="1:6" ht="27" customHeight="1" x14ac:dyDescent="0.2">
      <c r="A9" s="18" t="s">
        <v>487</v>
      </c>
      <c r="B9" s="43" t="str">
        <f>VLOOKUP(A9,'[1]Annex 1 LV, HV and UMS charges'!$A$14:$B$45,2,FALSE)</f>
        <v>3G1, 3G2</v>
      </c>
      <c r="C9" s="189" t="s">
        <v>661</v>
      </c>
      <c r="D9" s="213"/>
      <c r="E9" s="213"/>
      <c r="F9" s="212">
        <f t="shared" si="0"/>
        <v>0.11167434945867066</v>
      </c>
    </row>
    <row r="10" spans="1:6" ht="27" customHeight="1" x14ac:dyDescent="0.2">
      <c r="A10" s="18" t="s">
        <v>488</v>
      </c>
      <c r="B10" s="43" t="str">
        <f>VLOOKUP(A10,'[1]Annex 1 LV, HV and UMS charges'!$A$14:$B$45,2,FALSE)</f>
        <v>4G1, 4G2</v>
      </c>
      <c r="C10" s="189" t="s">
        <v>661</v>
      </c>
      <c r="D10" s="213"/>
      <c r="E10" s="213"/>
      <c r="F10" s="212">
        <f t="shared" si="0"/>
        <v>0.11167434945867066</v>
      </c>
    </row>
    <row r="11" spans="1:6" ht="27" customHeight="1" x14ac:dyDescent="0.2">
      <c r="A11" s="190" t="s">
        <v>489</v>
      </c>
      <c r="B11" s="43" t="str">
        <f>VLOOKUP(A11,'[1]Annex 1 LV, HV and UMS charges'!$A$14:$B$45,2,FALSE)</f>
        <v>5G1, 5G2</v>
      </c>
      <c r="C11" s="189">
        <v>0</v>
      </c>
      <c r="D11" s="213"/>
      <c r="E11" s="213"/>
      <c r="F11" s="212">
        <f t="shared" si="0"/>
        <v>0.11167434945867066</v>
      </c>
    </row>
    <row r="12" spans="1:6" ht="27" customHeight="1" x14ac:dyDescent="0.2">
      <c r="A12" s="190" t="s">
        <v>490</v>
      </c>
      <c r="B12" s="43" t="str">
        <f>VLOOKUP(A12,'[1]Annex 1 LV, HV and UMS charges'!$A$14:$B$45,2,FALSE)</f>
        <v>6G1, 6G2</v>
      </c>
      <c r="C12" s="189">
        <v>0</v>
      </c>
      <c r="D12" s="213"/>
      <c r="E12" s="213"/>
      <c r="F12" s="212">
        <f t="shared" si="0"/>
        <v>0.11167434945867066</v>
      </c>
    </row>
    <row r="13" spans="1:6" ht="27" customHeight="1" x14ac:dyDescent="0.2">
      <c r="A13" s="190" t="s">
        <v>491</v>
      </c>
      <c r="B13" s="43" t="str">
        <f>VLOOKUP(A13,'[1]Annex 1 LV, HV and UMS charges'!$A$14:$B$45,2,FALSE)</f>
        <v>7G1, 7G2</v>
      </c>
      <c r="C13" s="189">
        <v>0</v>
      </c>
      <c r="D13" s="213"/>
      <c r="E13" s="213"/>
      <c r="F13" s="212">
        <f t="shared" si="0"/>
        <v>0.11167434945867066</v>
      </c>
    </row>
    <row r="14" spans="1:6" ht="27.75" customHeight="1" x14ac:dyDescent="0.2">
      <c r="A14" s="190" t="s">
        <v>492</v>
      </c>
      <c r="B14" s="43" t="str">
        <f>VLOOKUP(A14,'[1]Annex 1 LV, HV and UMS charges'!$A$14:$B$45,2,FALSE)</f>
        <v>8G1, 8G2</v>
      </c>
      <c r="C14" s="189">
        <v>0</v>
      </c>
      <c r="D14" s="213"/>
      <c r="E14" s="213"/>
      <c r="F14" s="212">
        <f t="shared" si="0"/>
        <v>0.11167434945867066</v>
      </c>
    </row>
    <row r="15" spans="1:6" ht="27.75" customHeight="1" x14ac:dyDescent="0.2">
      <c r="A15" s="194" t="s">
        <v>493</v>
      </c>
      <c r="B15" s="43" t="str">
        <f>VLOOKUP(A15,'[1]Annex 1 LV, HV and UMS charges'!$A$14:$B$45,2,FALSE)</f>
        <v>9G1, 9G2</v>
      </c>
      <c r="C15" s="189">
        <v>0</v>
      </c>
      <c r="D15" s="213"/>
      <c r="E15" s="213"/>
      <c r="F15" s="212">
        <f t="shared" si="0"/>
        <v>0.11167434945867066</v>
      </c>
    </row>
    <row r="16" spans="1:6" ht="27.75" customHeight="1" x14ac:dyDescent="0.2">
      <c r="A16" s="194" t="s">
        <v>494</v>
      </c>
      <c r="B16" s="43" t="str">
        <f>VLOOKUP(A16,'[1]Annex 1 LV, HV and UMS charges'!$A$14:$B$45,2,FALSE)</f>
        <v>2G</v>
      </c>
      <c r="C16" s="189">
        <v>0</v>
      </c>
      <c r="D16" s="213"/>
      <c r="E16" s="213"/>
      <c r="F16" s="212">
        <f t="shared" si="0"/>
        <v>0.11167434945867066</v>
      </c>
    </row>
    <row r="17" spans="1:6" ht="27.75" customHeight="1" x14ac:dyDescent="0.2">
      <c r="A17" s="194" t="s">
        <v>495</v>
      </c>
      <c r="B17" s="43" t="str">
        <f>VLOOKUP(A17,'[1]Annex 1 LV, HV and UMS charges'!$A$14:$B$45,2,FALSE)</f>
        <v>12G</v>
      </c>
      <c r="C17" s="189">
        <v>0</v>
      </c>
      <c r="D17" s="213"/>
      <c r="E17" s="213"/>
      <c r="F17" s="212">
        <f t="shared" si="0"/>
        <v>0.11167434945867066</v>
      </c>
    </row>
    <row r="18" spans="1:6" ht="27.75" customHeight="1" x14ac:dyDescent="0.2">
      <c r="A18" s="194" t="s">
        <v>496</v>
      </c>
      <c r="B18" s="43" t="str">
        <f>VLOOKUP(A18,'[1]Annex 1 LV, HV and UMS charges'!$A$14:$B$45,2,FALSE)</f>
        <v>22G</v>
      </c>
      <c r="C18" s="189">
        <v>0</v>
      </c>
      <c r="D18" s="213"/>
      <c r="E18" s="213"/>
      <c r="F18" s="212">
        <f t="shared" si="0"/>
        <v>0.11167434945867066</v>
      </c>
    </row>
    <row r="19" spans="1:6" ht="27.75" customHeight="1" x14ac:dyDescent="0.2">
      <c r="A19" s="194" t="s">
        <v>497</v>
      </c>
      <c r="B19" s="43" t="str">
        <f>VLOOKUP(A19,'[1]Annex 1 LV, HV and UMS charges'!$A$14:$B$45,2,FALSE)</f>
        <v>32G</v>
      </c>
      <c r="C19" s="189">
        <v>0</v>
      </c>
      <c r="D19" s="213"/>
      <c r="E19" s="213"/>
      <c r="F19" s="212">
        <f t="shared" si="0"/>
        <v>0.11167434945867066</v>
      </c>
    </row>
    <row r="20" spans="1:6" ht="27.75" customHeight="1" x14ac:dyDescent="0.2">
      <c r="A20" s="194" t="s">
        <v>498</v>
      </c>
      <c r="B20" s="43" t="str">
        <f>VLOOKUP(A20,'[1]Annex 1 LV, HV and UMS charges'!$A$14:$B$45,2,FALSE)</f>
        <v>42G</v>
      </c>
      <c r="C20" s="189">
        <v>0</v>
      </c>
      <c r="D20" s="213"/>
      <c r="E20" s="213"/>
      <c r="F20" s="212">
        <f t="shared" si="0"/>
        <v>0.11167434945867066</v>
      </c>
    </row>
    <row r="21" spans="1:6" ht="27.75" customHeight="1" x14ac:dyDescent="0.2">
      <c r="A21" s="194" t="s">
        <v>499</v>
      </c>
      <c r="B21" s="43" t="str">
        <f>VLOOKUP(A21,'[1]Annex 1 LV, HV and UMS charges'!$A$14:$B$45,2,FALSE)</f>
        <v>52G</v>
      </c>
      <c r="C21" s="189">
        <v>0</v>
      </c>
      <c r="D21" s="213"/>
      <c r="E21" s="213"/>
      <c r="F21" s="212">
        <f t="shared" si="0"/>
        <v>0.11167434945867066</v>
      </c>
    </row>
    <row r="22" spans="1:6" ht="27.75" customHeight="1" x14ac:dyDescent="0.2">
      <c r="A22" s="194" t="s">
        <v>500</v>
      </c>
      <c r="B22" s="43" t="str">
        <f>VLOOKUP(A22,'[1]Annex 1 LV, HV and UMS charges'!$A$14:$B$45,2,FALSE)</f>
        <v>62G</v>
      </c>
      <c r="C22" s="189">
        <v>0</v>
      </c>
      <c r="D22" s="213"/>
      <c r="E22" s="213"/>
      <c r="F22" s="212">
        <f t="shared" si="0"/>
        <v>0.11167434945867066</v>
      </c>
    </row>
    <row r="23" spans="1:6" ht="27.75" customHeight="1" x14ac:dyDescent="0.2">
      <c r="A23" s="190" t="s">
        <v>501</v>
      </c>
      <c r="B23" s="43" t="str">
        <f>VLOOKUP(A23,'[1]Annex 1 LV, HV and UMS charges'!$A$14:$B$45,2,FALSE)</f>
        <v>72G</v>
      </c>
      <c r="C23" s="189">
        <v>0</v>
      </c>
      <c r="D23" s="213"/>
      <c r="E23" s="213"/>
      <c r="F23" s="212">
        <f t="shared" si="0"/>
        <v>0.11167434945867066</v>
      </c>
    </row>
    <row r="24" spans="1:6" ht="27.75" customHeight="1" x14ac:dyDescent="0.2">
      <c r="A24" s="190" t="s">
        <v>502</v>
      </c>
      <c r="B24" s="43" t="str">
        <f>VLOOKUP(A24,'[1]Annex 1 LV, HV and UMS charges'!$A$14:$B$45,2,FALSE)</f>
        <v>82G</v>
      </c>
      <c r="C24" s="189">
        <v>0</v>
      </c>
      <c r="D24" s="213"/>
      <c r="E24" s="213"/>
      <c r="F24" s="212">
        <f t="shared" si="0"/>
        <v>0.11167434945867066</v>
      </c>
    </row>
    <row r="25" spans="1:6" ht="27.75" customHeight="1" x14ac:dyDescent="0.2">
      <c r="A25" s="190" t="s">
        <v>503</v>
      </c>
      <c r="B25" s="43" t="str">
        <f>VLOOKUP(A25,'[1]Annex 1 LV, HV and UMS charges'!$A$14:$B$45,2,FALSE)</f>
        <v>92G</v>
      </c>
      <c r="C25" s="189">
        <v>0</v>
      </c>
      <c r="D25" s="213"/>
      <c r="E25" s="213"/>
      <c r="F25" s="212">
        <f t="shared" si="0"/>
        <v>0.11167434945867066</v>
      </c>
    </row>
    <row r="26" spans="1:6" ht="27.75" customHeight="1" x14ac:dyDescent="0.2">
      <c r="A26" s="190" t="s">
        <v>654</v>
      </c>
      <c r="B26" s="43" t="e">
        <f>VLOOKUP(A26,'[1]Annex 4 LDNO charges'!$A$14:$C$203,2,FALSE)</f>
        <v>#N/A</v>
      </c>
      <c r="C26" s="210" t="s">
        <v>662</v>
      </c>
      <c r="D26" s="212">
        <f>D5</f>
        <v>0.13303127230940337</v>
      </c>
      <c r="E26" s="212">
        <f>E5</f>
        <v>2.58</v>
      </c>
      <c r="F26" s="212">
        <f t="shared" si="0"/>
        <v>0.11167434945867066</v>
      </c>
    </row>
    <row r="27" spans="1:6" ht="27.75" customHeight="1" x14ac:dyDescent="0.2">
      <c r="A27" s="190" t="s">
        <v>506</v>
      </c>
      <c r="B27" s="43" t="str">
        <f>VLOOKUP(A27,'[1]Annex 4 LDNO charges'!$A$14:$C$203,2,FALSE)</f>
        <v>G31</v>
      </c>
      <c r="C27" s="189" t="s">
        <v>661</v>
      </c>
      <c r="D27" s="213"/>
      <c r="E27" s="213"/>
      <c r="F27" s="212">
        <f t="shared" si="0"/>
        <v>0.11167434945867066</v>
      </c>
    </row>
    <row r="28" spans="1:6" ht="27.75" customHeight="1" x14ac:dyDescent="0.2">
      <c r="A28" s="190" t="s">
        <v>507</v>
      </c>
      <c r="B28" s="43" t="str">
        <f>VLOOKUP(A28,'[1]Annex 4 LDNO charges'!$A$14:$C$203,2,FALSE)</f>
        <v>1G1</v>
      </c>
      <c r="C28" s="189" t="s">
        <v>661</v>
      </c>
      <c r="D28" s="213"/>
      <c r="E28" s="213"/>
      <c r="F28" s="212">
        <f t="shared" si="0"/>
        <v>0.11167434945867066</v>
      </c>
    </row>
    <row r="29" spans="1:6" ht="27.75" customHeight="1" x14ac:dyDescent="0.2">
      <c r="A29" s="190" t="s">
        <v>508</v>
      </c>
      <c r="B29" s="43" t="str">
        <f>VLOOKUP(A29,'[1]Annex 4 LDNO charges'!$A$14:$C$203,2,FALSE)</f>
        <v>2G1</v>
      </c>
      <c r="C29" s="189" t="s">
        <v>661</v>
      </c>
      <c r="D29" s="213"/>
      <c r="E29" s="213"/>
      <c r="F29" s="212">
        <f t="shared" si="0"/>
        <v>0.11167434945867066</v>
      </c>
    </row>
    <row r="30" spans="1:6" ht="27.75" customHeight="1" x14ac:dyDescent="0.2">
      <c r="A30" s="190" t="s">
        <v>509</v>
      </c>
      <c r="B30" s="43" t="str">
        <f>VLOOKUP(A30,'[1]Annex 4 LDNO charges'!$A$14:$C$203,2,FALSE)</f>
        <v>3G1</v>
      </c>
      <c r="C30" s="189" t="s">
        <v>661</v>
      </c>
      <c r="D30" s="213"/>
      <c r="E30" s="213"/>
      <c r="F30" s="212">
        <f t="shared" si="0"/>
        <v>0.11167434945867066</v>
      </c>
    </row>
    <row r="31" spans="1:6" ht="27.75" customHeight="1" x14ac:dyDescent="0.2">
      <c r="A31" s="190" t="s">
        <v>510</v>
      </c>
      <c r="B31" s="43" t="str">
        <f>VLOOKUP(A31,'[1]Annex 4 LDNO charges'!$A$14:$C$203,2,FALSE)</f>
        <v>4G1</v>
      </c>
      <c r="C31" s="189" t="s">
        <v>661</v>
      </c>
      <c r="D31" s="213"/>
      <c r="E31" s="213"/>
      <c r="F31" s="212">
        <f t="shared" si="0"/>
        <v>0.11167434945867066</v>
      </c>
    </row>
    <row r="32" spans="1:6" ht="27.75" customHeight="1" x14ac:dyDescent="0.2">
      <c r="A32" s="190" t="s">
        <v>511</v>
      </c>
      <c r="B32" s="43" t="str">
        <f>VLOOKUP(A32,'[1]Annex 4 LDNO charges'!$A$14:$C$203,2,FALSE)</f>
        <v>5G1</v>
      </c>
      <c r="C32" s="189">
        <v>0</v>
      </c>
      <c r="D32" s="213"/>
      <c r="E32" s="213"/>
      <c r="F32" s="212">
        <f t="shared" si="0"/>
        <v>0.11167434945867066</v>
      </c>
    </row>
    <row r="33" spans="1:6" ht="27.75" customHeight="1" x14ac:dyDescent="0.2">
      <c r="A33" s="190" t="s">
        <v>512</v>
      </c>
      <c r="B33" s="43" t="str">
        <f>VLOOKUP(A33,'[1]Annex 4 LDNO charges'!$A$14:$C$203,2,FALSE)</f>
        <v>6G1</v>
      </c>
      <c r="C33" s="189">
        <v>0</v>
      </c>
      <c r="D33" s="213"/>
      <c r="E33" s="213"/>
      <c r="F33" s="212">
        <f t="shared" si="0"/>
        <v>0.11167434945867066</v>
      </c>
    </row>
    <row r="34" spans="1:6" ht="27.75" customHeight="1" x14ac:dyDescent="0.2">
      <c r="A34" s="190" t="s">
        <v>513</v>
      </c>
      <c r="B34" s="43" t="str">
        <f>VLOOKUP(A34,'[1]Annex 4 LDNO charges'!$A$14:$C$203,2,FALSE)</f>
        <v>7G1</v>
      </c>
      <c r="C34" s="189">
        <v>0</v>
      </c>
      <c r="D34" s="213"/>
      <c r="E34" s="213"/>
      <c r="F34" s="212">
        <f t="shared" si="0"/>
        <v>0.11167434945867066</v>
      </c>
    </row>
    <row r="35" spans="1:6" ht="27.75" customHeight="1" x14ac:dyDescent="0.2">
      <c r="A35" s="190" t="s">
        <v>514</v>
      </c>
      <c r="B35" s="43" t="str">
        <f>VLOOKUP(A35,'[1]Annex 4 LDNO charges'!$A$14:$C$203,2,FALSE)</f>
        <v>8G1</v>
      </c>
      <c r="C35" s="189">
        <v>0</v>
      </c>
      <c r="D35" s="213"/>
      <c r="E35" s="213"/>
      <c r="F35" s="212">
        <f t="shared" si="0"/>
        <v>0.11167434945867066</v>
      </c>
    </row>
    <row r="36" spans="1:6" ht="27.75" customHeight="1" x14ac:dyDescent="0.2">
      <c r="A36" s="190" t="s">
        <v>515</v>
      </c>
      <c r="B36" s="43" t="str">
        <f>VLOOKUP(A36,'[1]Annex 4 LDNO charges'!$A$14:$C$203,2,FALSE)</f>
        <v>9G1</v>
      </c>
      <c r="C36" s="189">
        <v>0</v>
      </c>
      <c r="D36" s="213"/>
      <c r="E36" s="213"/>
      <c r="F36" s="212">
        <f t="shared" si="0"/>
        <v>0.11167434945867066</v>
      </c>
    </row>
    <row r="37" spans="1:6" ht="27.75" customHeight="1" x14ac:dyDescent="0.2">
      <c r="A37" s="194" t="s">
        <v>655</v>
      </c>
      <c r="B37" s="43" t="e">
        <f>VLOOKUP(A37,'[1]Annex 4 LDNO charges'!$A$14:$C$203,2,FALSE)</f>
        <v>#N/A</v>
      </c>
      <c r="C37" s="210" t="s">
        <v>662</v>
      </c>
      <c r="D37" s="212">
        <f>D5</f>
        <v>0.13303127230940337</v>
      </c>
      <c r="E37" s="212">
        <f>E5</f>
        <v>2.58</v>
      </c>
      <c r="F37" s="212">
        <f t="shared" si="0"/>
        <v>0.11167434945867066</v>
      </c>
    </row>
    <row r="38" spans="1:6" ht="27.75" customHeight="1" x14ac:dyDescent="0.2">
      <c r="A38" s="190" t="s">
        <v>518</v>
      </c>
      <c r="B38" s="43" t="str">
        <f>VLOOKUP(A38,'[1]Annex 4 LDNO charges'!$A$14:$C$203,2,FALSE)</f>
        <v>G32</v>
      </c>
      <c r="C38" s="189" t="s">
        <v>661</v>
      </c>
      <c r="D38" s="213"/>
      <c r="E38" s="213"/>
      <c r="F38" s="212">
        <f t="shared" si="0"/>
        <v>0.11167434945867066</v>
      </c>
    </row>
    <row r="39" spans="1:6" ht="27.75" customHeight="1" x14ac:dyDescent="0.2">
      <c r="A39" s="190" t="s">
        <v>519</v>
      </c>
      <c r="B39" s="43" t="str">
        <f>VLOOKUP(A39,'[1]Annex 4 LDNO charges'!$A$14:$C$203,2,FALSE)</f>
        <v>1G2</v>
      </c>
      <c r="C39" s="189" t="s">
        <v>661</v>
      </c>
      <c r="D39" s="213"/>
      <c r="E39" s="213"/>
      <c r="F39" s="212">
        <f t="shared" si="0"/>
        <v>0.11167434945867066</v>
      </c>
    </row>
    <row r="40" spans="1:6" ht="27.75" customHeight="1" x14ac:dyDescent="0.2">
      <c r="A40" s="190" t="s">
        <v>520</v>
      </c>
      <c r="B40" s="43" t="str">
        <f>VLOOKUP(A40,'[1]Annex 4 LDNO charges'!$A$14:$C$203,2,FALSE)</f>
        <v>2G2</v>
      </c>
      <c r="C40" s="189" t="s">
        <v>661</v>
      </c>
      <c r="D40" s="213"/>
      <c r="E40" s="213"/>
      <c r="F40" s="212">
        <f t="shared" si="0"/>
        <v>0.11167434945867066</v>
      </c>
    </row>
    <row r="41" spans="1:6" ht="27.75" customHeight="1" x14ac:dyDescent="0.2">
      <c r="A41" s="190" t="s">
        <v>521</v>
      </c>
      <c r="B41" s="43" t="str">
        <f>VLOOKUP(A41,'[1]Annex 4 LDNO charges'!$A$14:$C$203,2,FALSE)</f>
        <v>3G2</v>
      </c>
      <c r="C41" s="189" t="s">
        <v>661</v>
      </c>
      <c r="D41" s="213"/>
      <c r="E41" s="213"/>
      <c r="F41" s="212">
        <f t="shared" si="0"/>
        <v>0.11167434945867066</v>
      </c>
    </row>
    <row r="42" spans="1:6" ht="27.75" customHeight="1" x14ac:dyDescent="0.2">
      <c r="A42" s="190" t="s">
        <v>522</v>
      </c>
      <c r="B42" s="43" t="str">
        <f>VLOOKUP(A42,'[1]Annex 4 LDNO charges'!$A$14:$C$203,2,FALSE)</f>
        <v>4G2</v>
      </c>
      <c r="C42" s="189" t="s">
        <v>661</v>
      </c>
      <c r="D42" s="213"/>
      <c r="E42" s="213"/>
      <c r="F42" s="212">
        <f t="shared" si="0"/>
        <v>0.11167434945867066</v>
      </c>
    </row>
    <row r="43" spans="1:6" ht="27.75" customHeight="1" x14ac:dyDescent="0.2">
      <c r="A43" s="190" t="s">
        <v>523</v>
      </c>
      <c r="B43" s="43" t="str">
        <f>VLOOKUP(A43,'[1]Annex 4 LDNO charges'!$A$14:$C$203,2,FALSE)</f>
        <v>5G2</v>
      </c>
      <c r="C43" s="189">
        <v>0</v>
      </c>
      <c r="D43" s="213"/>
      <c r="E43" s="213"/>
      <c r="F43" s="212">
        <f t="shared" si="0"/>
        <v>0.11167434945867066</v>
      </c>
    </row>
    <row r="44" spans="1:6" ht="27.75" customHeight="1" x14ac:dyDescent="0.2">
      <c r="A44" s="190" t="s">
        <v>524</v>
      </c>
      <c r="B44" s="43" t="str">
        <f>VLOOKUP(A44,'[1]Annex 4 LDNO charges'!$A$14:$C$203,2,FALSE)</f>
        <v>6G2</v>
      </c>
      <c r="C44" s="189">
        <v>0</v>
      </c>
      <c r="D44" s="213"/>
      <c r="E44" s="213"/>
      <c r="F44" s="212">
        <f t="shared" si="0"/>
        <v>0.11167434945867066</v>
      </c>
    </row>
    <row r="45" spans="1:6" ht="27.75" customHeight="1" x14ac:dyDescent="0.2">
      <c r="A45" s="190" t="s">
        <v>525</v>
      </c>
      <c r="B45" s="43" t="str">
        <f>VLOOKUP(A45,'[1]Annex 4 LDNO charges'!$A$14:$C$203,2,FALSE)</f>
        <v>7G2</v>
      </c>
      <c r="C45" s="189">
        <v>0</v>
      </c>
      <c r="D45" s="213"/>
      <c r="E45" s="213"/>
      <c r="F45" s="212">
        <f t="shared" si="0"/>
        <v>0.11167434945867066</v>
      </c>
    </row>
    <row r="46" spans="1:6" ht="27.75" customHeight="1" x14ac:dyDescent="0.2">
      <c r="A46" s="190" t="s">
        <v>526</v>
      </c>
      <c r="B46" s="43" t="str">
        <f>VLOOKUP(A46,'[1]Annex 4 LDNO charges'!$A$14:$C$203,2,FALSE)</f>
        <v>8G2</v>
      </c>
      <c r="C46" s="189">
        <v>0</v>
      </c>
      <c r="D46" s="213"/>
      <c r="E46" s="213"/>
      <c r="F46" s="212">
        <f t="shared" si="0"/>
        <v>0.11167434945867066</v>
      </c>
    </row>
    <row r="47" spans="1:6" ht="27.75" customHeight="1" x14ac:dyDescent="0.2">
      <c r="A47" s="190" t="s">
        <v>527</v>
      </c>
      <c r="B47" s="43" t="str">
        <f>VLOOKUP(A47,'[1]Annex 4 LDNO charges'!$A$14:$C$203,2,FALSE)</f>
        <v>9G2</v>
      </c>
      <c r="C47" s="189">
        <v>0</v>
      </c>
      <c r="D47" s="213"/>
      <c r="E47" s="213"/>
      <c r="F47" s="212">
        <f t="shared" si="0"/>
        <v>0.11167434945867066</v>
      </c>
    </row>
    <row r="48" spans="1:6" ht="27.75" customHeight="1" x14ac:dyDescent="0.2">
      <c r="A48" s="190" t="s">
        <v>528</v>
      </c>
      <c r="B48" s="43" t="str">
        <f>VLOOKUP(A48,'[1]Annex 4 LDNO charges'!$A$14:$C$203,2,FALSE)</f>
        <v>2G</v>
      </c>
      <c r="C48" s="189">
        <v>0</v>
      </c>
      <c r="D48" s="213"/>
      <c r="E48" s="213"/>
      <c r="F48" s="212">
        <f t="shared" si="0"/>
        <v>0.11167434945867066</v>
      </c>
    </row>
    <row r="49" spans="1:6" ht="27.75" customHeight="1" x14ac:dyDescent="0.2">
      <c r="A49" s="190" t="s">
        <v>529</v>
      </c>
      <c r="B49" s="43" t="str">
        <f>VLOOKUP(A49,'[1]Annex 4 LDNO charges'!$A$14:$C$203,2,FALSE)</f>
        <v>12G</v>
      </c>
      <c r="C49" s="189">
        <v>0</v>
      </c>
      <c r="D49" s="213"/>
      <c r="E49" s="213"/>
      <c r="F49" s="212">
        <f t="shared" si="0"/>
        <v>0.11167434945867066</v>
      </c>
    </row>
    <row r="50" spans="1:6" ht="27.75" customHeight="1" x14ac:dyDescent="0.2">
      <c r="A50" s="190" t="s">
        <v>530</v>
      </c>
      <c r="B50" s="43" t="str">
        <f>VLOOKUP(A50,'[1]Annex 4 LDNO charges'!$A$14:$C$203,2,FALSE)</f>
        <v>22G</v>
      </c>
      <c r="C50" s="189">
        <v>0</v>
      </c>
      <c r="D50" s="213"/>
      <c r="E50" s="213"/>
      <c r="F50" s="212">
        <f t="shared" si="0"/>
        <v>0.11167434945867066</v>
      </c>
    </row>
    <row r="51" spans="1:6" ht="27.75" customHeight="1" x14ac:dyDescent="0.2">
      <c r="A51" s="190" t="s">
        <v>531</v>
      </c>
      <c r="B51" s="43" t="str">
        <f>VLOOKUP(A51,'[1]Annex 4 LDNO charges'!$A$14:$C$203,2,FALSE)</f>
        <v>32G</v>
      </c>
      <c r="C51" s="189">
        <v>0</v>
      </c>
      <c r="D51" s="213"/>
      <c r="E51" s="213"/>
      <c r="F51" s="212">
        <f t="shared" si="0"/>
        <v>0.11167434945867066</v>
      </c>
    </row>
    <row r="52" spans="1:6" ht="27.75" customHeight="1" x14ac:dyDescent="0.2">
      <c r="A52" s="190" t="s">
        <v>532</v>
      </c>
      <c r="B52" s="43" t="str">
        <f>VLOOKUP(A52,'[1]Annex 4 LDNO charges'!$A$14:$C$203,2,FALSE)</f>
        <v>42G</v>
      </c>
      <c r="C52" s="189">
        <v>0</v>
      </c>
      <c r="D52" s="213"/>
      <c r="E52" s="213"/>
      <c r="F52" s="212">
        <f t="shared" si="0"/>
        <v>0.11167434945867066</v>
      </c>
    </row>
    <row r="53" spans="1:6" ht="27.75" customHeight="1" x14ac:dyDescent="0.2">
      <c r="A53" s="190" t="s">
        <v>533</v>
      </c>
      <c r="B53" s="43" t="str">
        <f>VLOOKUP(A53,'[1]Annex 4 LDNO charges'!$A$14:$C$203,2,FALSE)</f>
        <v>52G</v>
      </c>
      <c r="C53" s="189">
        <v>0</v>
      </c>
      <c r="D53" s="213"/>
      <c r="E53" s="213"/>
      <c r="F53" s="212">
        <f t="shared" si="0"/>
        <v>0.11167434945867066</v>
      </c>
    </row>
    <row r="54" spans="1:6" ht="27.75" customHeight="1" x14ac:dyDescent="0.2">
      <c r="A54" s="190" t="s">
        <v>534</v>
      </c>
      <c r="B54" s="43" t="str">
        <f>VLOOKUP(A54,'[1]Annex 4 LDNO charges'!$A$14:$C$203,2,FALSE)</f>
        <v>62G</v>
      </c>
      <c r="C54" s="189">
        <v>0</v>
      </c>
      <c r="D54" s="213"/>
      <c r="E54" s="213"/>
      <c r="F54" s="212">
        <f t="shared" si="0"/>
        <v>0.11167434945867066</v>
      </c>
    </row>
    <row r="55" spans="1:6" ht="27.75" customHeight="1" x14ac:dyDescent="0.2">
      <c r="A55" s="190" t="s">
        <v>535</v>
      </c>
      <c r="B55" s="43" t="str">
        <f>VLOOKUP(A55,'[1]Annex 4 LDNO charges'!$A$14:$C$203,2,FALSE)</f>
        <v>72G</v>
      </c>
      <c r="C55" s="189">
        <v>0</v>
      </c>
      <c r="D55" s="213"/>
      <c r="E55" s="213"/>
      <c r="F55" s="212">
        <f t="shared" si="0"/>
        <v>0.11167434945867066</v>
      </c>
    </row>
    <row r="56" spans="1:6" ht="27.75" customHeight="1" x14ac:dyDescent="0.2">
      <c r="A56" s="190" t="s">
        <v>536</v>
      </c>
      <c r="B56" s="43" t="str">
        <f>VLOOKUP(A56,'[1]Annex 4 LDNO charges'!$A$14:$C$203,2,FALSE)</f>
        <v>82G</v>
      </c>
      <c r="C56" s="189">
        <v>0</v>
      </c>
      <c r="D56" s="213"/>
      <c r="E56" s="213"/>
      <c r="F56" s="212">
        <f t="shared" si="0"/>
        <v>0.11167434945867066</v>
      </c>
    </row>
    <row r="57" spans="1:6" ht="27.75" customHeight="1" x14ac:dyDescent="0.2">
      <c r="A57" s="190" t="s">
        <v>537</v>
      </c>
      <c r="B57" s="43" t="str">
        <f>VLOOKUP(A57,'[1]Annex 4 LDNO charges'!$A$14:$C$203,2,FALSE)</f>
        <v>92G</v>
      </c>
      <c r="C57" s="189">
        <v>0</v>
      </c>
      <c r="D57" s="213"/>
      <c r="E57" s="213"/>
      <c r="F57" s="212">
        <f t="shared" si="0"/>
        <v>0.11167434945867066</v>
      </c>
    </row>
    <row r="58" spans="1:6" ht="27.75" customHeight="1" x14ac:dyDescent="0.2">
      <c r="A58" s="190" t="s">
        <v>656</v>
      </c>
      <c r="B58" s="43" t="e">
        <f>VLOOKUP(A58,'[1]Annex 4 LDNO charges'!$A$14:$C$203,2,FALSE)</f>
        <v>#N/A</v>
      </c>
      <c r="C58" s="210" t="s">
        <v>662</v>
      </c>
      <c r="D58" s="212">
        <f>D5</f>
        <v>0.13303127230940337</v>
      </c>
      <c r="E58" s="212">
        <f>E5</f>
        <v>2.58</v>
      </c>
      <c r="F58" s="212">
        <f t="shared" si="0"/>
        <v>0.11167434945867066</v>
      </c>
    </row>
    <row r="59" spans="1:6" ht="27.75" customHeight="1" x14ac:dyDescent="0.2">
      <c r="A59" s="190" t="s">
        <v>628</v>
      </c>
      <c r="B59" s="43">
        <f>VLOOKUP(A59,'[1]Annex 4 LDNO charges'!$A$14:$C$203,2,FALSE)</f>
        <v>0</v>
      </c>
      <c r="C59" s="189" t="s">
        <v>661</v>
      </c>
      <c r="D59" s="213"/>
      <c r="E59" s="213"/>
      <c r="F59" s="212">
        <f t="shared" si="0"/>
        <v>0.11167434945867066</v>
      </c>
    </row>
    <row r="60" spans="1:6" ht="27.75" customHeight="1" x14ac:dyDescent="0.2">
      <c r="A60" s="190" t="s">
        <v>629</v>
      </c>
      <c r="B60" s="43">
        <f>VLOOKUP(A60,'[1]Annex 4 LDNO charges'!$A$14:$C$203,2,FALSE)</f>
        <v>0</v>
      </c>
      <c r="C60" s="189" t="s">
        <v>661</v>
      </c>
      <c r="D60" s="213"/>
      <c r="E60" s="213"/>
      <c r="F60" s="212">
        <f t="shared" si="0"/>
        <v>0.11167434945867066</v>
      </c>
    </row>
    <row r="61" spans="1:6" ht="27.75" customHeight="1" x14ac:dyDescent="0.2">
      <c r="A61" s="190" t="s">
        <v>630</v>
      </c>
      <c r="B61" s="43">
        <f>VLOOKUP(A61,'[1]Annex 4 LDNO charges'!$A$14:$C$203,2,FALSE)</f>
        <v>0</v>
      </c>
      <c r="C61" s="189" t="s">
        <v>661</v>
      </c>
      <c r="D61" s="213"/>
      <c r="E61" s="213"/>
      <c r="F61" s="212">
        <f t="shared" si="0"/>
        <v>0.11167434945867066</v>
      </c>
    </row>
    <row r="62" spans="1:6" ht="27.75" customHeight="1" x14ac:dyDescent="0.2">
      <c r="A62" s="190" t="s">
        <v>631</v>
      </c>
      <c r="B62" s="43">
        <f>VLOOKUP(A62,'[1]Annex 4 LDNO charges'!$A$14:$C$203,2,FALSE)</f>
        <v>0</v>
      </c>
      <c r="C62" s="189" t="s">
        <v>661</v>
      </c>
      <c r="D62" s="213"/>
      <c r="E62" s="213"/>
      <c r="F62" s="212">
        <f t="shared" si="0"/>
        <v>0.11167434945867066</v>
      </c>
    </row>
    <row r="63" spans="1:6" ht="27.75" customHeight="1" x14ac:dyDescent="0.2">
      <c r="A63" s="190" t="s">
        <v>632</v>
      </c>
      <c r="B63" s="43">
        <f>VLOOKUP(A63,'[1]Annex 4 LDNO charges'!$A$14:$C$203,2,FALSE)</f>
        <v>0</v>
      </c>
      <c r="C63" s="189" t="s">
        <v>661</v>
      </c>
      <c r="D63" s="213"/>
      <c r="E63" s="213"/>
      <c r="F63" s="212">
        <f t="shared" si="0"/>
        <v>0.11167434945867066</v>
      </c>
    </row>
    <row r="64" spans="1:6" ht="27.75" customHeight="1" x14ac:dyDescent="0.2">
      <c r="A64" s="190" t="s">
        <v>633</v>
      </c>
      <c r="B64" s="43">
        <f>VLOOKUP(A64,'[1]Annex 4 LDNO charges'!$A$14:$C$203,2,FALSE)</f>
        <v>0</v>
      </c>
      <c r="C64" s="189">
        <v>0</v>
      </c>
      <c r="D64" s="213"/>
      <c r="E64" s="213"/>
      <c r="F64" s="212">
        <f t="shared" si="0"/>
        <v>0.11167434945867066</v>
      </c>
    </row>
    <row r="65" spans="1:6" ht="27.75" customHeight="1" x14ac:dyDescent="0.2">
      <c r="A65" s="190" t="s">
        <v>634</v>
      </c>
      <c r="B65" s="43">
        <f>VLOOKUP(A65,'[1]Annex 4 LDNO charges'!$A$14:$C$203,2,FALSE)</f>
        <v>0</v>
      </c>
      <c r="C65" s="189">
        <v>0</v>
      </c>
      <c r="D65" s="213"/>
      <c r="E65" s="213"/>
      <c r="F65" s="212">
        <f t="shared" si="0"/>
        <v>0.11167434945867066</v>
      </c>
    </row>
    <row r="66" spans="1:6" ht="27.75" customHeight="1" x14ac:dyDescent="0.2">
      <c r="A66" s="190" t="s">
        <v>635</v>
      </c>
      <c r="B66" s="43">
        <f>VLOOKUP(A66,'[1]Annex 4 LDNO charges'!$A$14:$C$203,2,FALSE)</f>
        <v>0</v>
      </c>
      <c r="C66" s="189">
        <v>0</v>
      </c>
      <c r="D66" s="213"/>
      <c r="E66" s="213"/>
      <c r="F66" s="212">
        <f t="shared" si="0"/>
        <v>0.11167434945867066</v>
      </c>
    </row>
    <row r="67" spans="1:6" ht="27.75" customHeight="1" x14ac:dyDescent="0.2">
      <c r="A67" s="190" t="s">
        <v>636</v>
      </c>
      <c r="B67" s="43">
        <f>VLOOKUP(A67,'[1]Annex 4 LDNO charges'!$A$14:$C$203,2,FALSE)</f>
        <v>0</v>
      </c>
      <c r="C67" s="189">
        <v>0</v>
      </c>
      <c r="D67" s="213"/>
      <c r="E67" s="213"/>
      <c r="F67" s="212">
        <f t="shared" si="0"/>
        <v>0.11167434945867066</v>
      </c>
    </row>
    <row r="68" spans="1:6" ht="27.75" customHeight="1" x14ac:dyDescent="0.2">
      <c r="A68" s="190" t="s">
        <v>637</v>
      </c>
      <c r="B68" s="43">
        <f>VLOOKUP(A68,'[1]Annex 4 LDNO charges'!$A$14:$C$203,2,FALSE)</f>
        <v>0</v>
      </c>
      <c r="C68" s="189">
        <v>0</v>
      </c>
      <c r="D68" s="213"/>
      <c r="E68" s="213"/>
      <c r="F68" s="212">
        <f t="shared" si="0"/>
        <v>0.11167434945867066</v>
      </c>
    </row>
    <row r="69" spans="1:6" ht="27.75" customHeight="1" x14ac:dyDescent="0.2">
      <c r="A69" s="190" t="s">
        <v>638</v>
      </c>
      <c r="B69" s="43">
        <f>VLOOKUP(A69,'[1]Annex 4 LDNO charges'!$A$14:$C$203,2,FALSE)</f>
        <v>0</v>
      </c>
      <c r="C69" s="189">
        <v>0</v>
      </c>
      <c r="D69" s="213"/>
      <c r="E69" s="213"/>
      <c r="F69" s="212">
        <f t="shared" si="0"/>
        <v>0.11167434945867066</v>
      </c>
    </row>
    <row r="70" spans="1:6" ht="27.75" customHeight="1" x14ac:dyDescent="0.2">
      <c r="A70" s="190" t="s">
        <v>639</v>
      </c>
      <c r="B70" s="43">
        <f>VLOOKUP(A70,'[1]Annex 4 LDNO charges'!$A$14:$C$203,2,FALSE)</f>
        <v>0</v>
      </c>
      <c r="C70" s="189">
        <v>0</v>
      </c>
      <c r="D70" s="213"/>
      <c r="E70" s="213"/>
      <c r="F70" s="212">
        <f t="shared" si="0"/>
        <v>0.11167434945867066</v>
      </c>
    </row>
    <row r="71" spans="1:6" ht="27.75" customHeight="1" x14ac:dyDescent="0.2">
      <c r="A71" s="190" t="s">
        <v>640</v>
      </c>
      <c r="B71" s="43">
        <f>VLOOKUP(A71,'[1]Annex 4 LDNO charges'!$A$14:$C$203,2,FALSE)</f>
        <v>0</v>
      </c>
      <c r="C71" s="189">
        <v>0</v>
      </c>
      <c r="D71" s="213"/>
      <c r="E71" s="213"/>
      <c r="F71" s="212">
        <f t="shared" ref="F71:F134" si="1">F70</f>
        <v>0.11167434945867066</v>
      </c>
    </row>
    <row r="72" spans="1:6" ht="27.75" customHeight="1" x14ac:dyDescent="0.2">
      <c r="A72" s="190" t="s">
        <v>641</v>
      </c>
      <c r="B72" s="43">
        <f>VLOOKUP(A72,'[1]Annex 4 LDNO charges'!$A$14:$C$203,2,FALSE)</f>
        <v>0</v>
      </c>
      <c r="C72" s="189">
        <v>0</v>
      </c>
      <c r="D72" s="213"/>
      <c r="E72" s="213"/>
      <c r="F72" s="212">
        <f t="shared" si="1"/>
        <v>0.11167434945867066</v>
      </c>
    </row>
    <row r="73" spans="1:6" ht="27.75" customHeight="1" x14ac:dyDescent="0.2">
      <c r="A73" s="190" t="s">
        <v>642</v>
      </c>
      <c r="B73" s="43">
        <f>VLOOKUP(A73,'[1]Annex 4 LDNO charges'!$A$14:$C$203,2,FALSE)</f>
        <v>0</v>
      </c>
      <c r="C73" s="189">
        <v>0</v>
      </c>
      <c r="D73" s="213"/>
      <c r="E73" s="213"/>
      <c r="F73" s="212">
        <f t="shared" si="1"/>
        <v>0.11167434945867066</v>
      </c>
    </row>
    <row r="74" spans="1:6" ht="27.75" customHeight="1" x14ac:dyDescent="0.2">
      <c r="A74" s="190" t="s">
        <v>643</v>
      </c>
      <c r="B74" s="43">
        <f>VLOOKUP(A74,'[1]Annex 4 LDNO charges'!$A$14:$C$203,2,FALSE)</f>
        <v>0</v>
      </c>
      <c r="C74" s="189">
        <v>0</v>
      </c>
      <c r="D74" s="213"/>
      <c r="E74" s="213"/>
      <c r="F74" s="212">
        <f t="shared" si="1"/>
        <v>0.11167434945867066</v>
      </c>
    </row>
    <row r="75" spans="1:6" ht="27.75" customHeight="1" x14ac:dyDescent="0.2">
      <c r="A75" s="190" t="s">
        <v>644</v>
      </c>
      <c r="B75" s="43">
        <f>VLOOKUP(A75,'[1]Annex 4 LDNO charges'!$A$14:$C$203,2,FALSE)</f>
        <v>0</v>
      </c>
      <c r="C75" s="189">
        <v>0</v>
      </c>
      <c r="D75" s="213"/>
      <c r="E75" s="213"/>
      <c r="F75" s="212">
        <f t="shared" si="1"/>
        <v>0.11167434945867066</v>
      </c>
    </row>
    <row r="76" spans="1:6" ht="27.75" customHeight="1" x14ac:dyDescent="0.2">
      <c r="A76" s="190" t="s">
        <v>645</v>
      </c>
      <c r="B76" s="43">
        <f>VLOOKUP(A76,'[1]Annex 4 LDNO charges'!$A$14:$C$203,2,FALSE)</f>
        <v>0</v>
      </c>
      <c r="C76" s="189">
        <v>0</v>
      </c>
      <c r="D76" s="213"/>
      <c r="E76" s="213"/>
      <c r="F76" s="212">
        <f t="shared" si="1"/>
        <v>0.11167434945867066</v>
      </c>
    </row>
    <row r="77" spans="1:6" ht="27.75" customHeight="1" x14ac:dyDescent="0.2">
      <c r="A77" s="190" t="s">
        <v>646</v>
      </c>
      <c r="B77" s="43">
        <f>VLOOKUP(A77,'[1]Annex 4 LDNO charges'!$A$14:$C$203,2,FALSE)</f>
        <v>0</v>
      </c>
      <c r="C77" s="189">
        <v>0</v>
      </c>
      <c r="D77" s="213"/>
      <c r="E77" s="213"/>
      <c r="F77" s="212">
        <f t="shared" si="1"/>
        <v>0.11167434945867066</v>
      </c>
    </row>
    <row r="78" spans="1:6" ht="27.75" customHeight="1" x14ac:dyDescent="0.2">
      <c r="A78" s="190" t="s">
        <v>647</v>
      </c>
      <c r="B78" s="43">
        <f>VLOOKUP(A78,'[1]Annex 4 LDNO charges'!$A$14:$C$203,2,FALSE)</f>
        <v>0</v>
      </c>
      <c r="C78" s="189">
        <v>0</v>
      </c>
      <c r="D78" s="213"/>
      <c r="E78" s="213"/>
      <c r="F78" s="212">
        <f t="shared" si="1"/>
        <v>0.11167434945867066</v>
      </c>
    </row>
    <row r="79" spans="1:6" ht="27.75" customHeight="1" x14ac:dyDescent="0.2">
      <c r="A79" s="190" t="s">
        <v>657</v>
      </c>
      <c r="B79" s="43" t="e">
        <f>VLOOKUP(A79,'[1]Annex 4 LDNO charges'!$A$14:$C$203,2,FALSE)</f>
        <v>#N/A</v>
      </c>
      <c r="C79" s="210" t="s">
        <v>662</v>
      </c>
      <c r="D79" s="212">
        <f>D5</f>
        <v>0.13303127230940337</v>
      </c>
      <c r="E79" s="212">
        <f>E5</f>
        <v>2.58</v>
      </c>
      <c r="F79" s="212">
        <f t="shared" si="1"/>
        <v>0.11167434945867066</v>
      </c>
    </row>
    <row r="80" spans="1:6" ht="27.75" customHeight="1" x14ac:dyDescent="0.2">
      <c r="A80" s="190" t="s">
        <v>606</v>
      </c>
      <c r="B80" s="43">
        <f>VLOOKUP(A80,'[1]Annex 4 LDNO charges'!$A$14:$C$203,2,FALSE)</f>
        <v>0</v>
      </c>
      <c r="C80" s="189" t="s">
        <v>661</v>
      </c>
      <c r="D80" s="213"/>
      <c r="E80" s="213"/>
      <c r="F80" s="212">
        <f t="shared" si="1"/>
        <v>0.11167434945867066</v>
      </c>
    </row>
    <row r="81" spans="1:6" ht="27.75" customHeight="1" x14ac:dyDescent="0.2">
      <c r="A81" s="190" t="s">
        <v>607</v>
      </c>
      <c r="B81" s="43">
        <f>VLOOKUP(A81,'[1]Annex 4 LDNO charges'!$A$14:$C$203,2,FALSE)</f>
        <v>0</v>
      </c>
      <c r="C81" s="189" t="s">
        <v>661</v>
      </c>
      <c r="D81" s="213"/>
      <c r="E81" s="213"/>
      <c r="F81" s="212">
        <f t="shared" si="1"/>
        <v>0.11167434945867066</v>
      </c>
    </row>
    <row r="82" spans="1:6" ht="27.75" customHeight="1" x14ac:dyDescent="0.2">
      <c r="A82" s="190" t="s">
        <v>608</v>
      </c>
      <c r="B82" s="43">
        <f>VLOOKUP(A82,'[1]Annex 4 LDNO charges'!$A$14:$C$203,2,FALSE)</f>
        <v>0</v>
      </c>
      <c r="C82" s="189" t="s">
        <v>661</v>
      </c>
      <c r="D82" s="213"/>
      <c r="E82" s="213"/>
      <c r="F82" s="212">
        <f t="shared" si="1"/>
        <v>0.11167434945867066</v>
      </c>
    </row>
    <row r="83" spans="1:6" ht="27.75" customHeight="1" x14ac:dyDescent="0.2">
      <c r="A83" s="190" t="s">
        <v>609</v>
      </c>
      <c r="B83" s="43">
        <f>VLOOKUP(A83,'[1]Annex 4 LDNO charges'!$A$14:$C$203,2,FALSE)</f>
        <v>0</v>
      </c>
      <c r="C83" s="189" t="s">
        <v>661</v>
      </c>
      <c r="D83" s="213"/>
      <c r="E83" s="213"/>
      <c r="F83" s="212">
        <f t="shared" si="1"/>
        <v>0.11167434945867066</v>
      </c>
    </row>
    <row r="84" spans="1:6" ht="27.75" customHeight="1" x14ac:dyDescent="0.2">
      <c r="A84" s="190" t="s">
        <v>610</v>
      </c>
      <c r="B84" s="43">
        <f>VLOOKUP(A84,'[1]Annex 4 LDNO charges'!$A$14:$C$203,2,FALSE)</f>
        <v>0</v>
      </c>
      <c r="C84" s="189" t="s">
        <v>661</v>
      </c>
      <c r="D84" s="213"/>
      <c r="E84" s="213"/>
      <c r="F84" s="212">
        <f t="shared" si="1"/>
        <v>0.11167434945867066</v>
      </c>
    </row>
    <row r="85" spans="1:6" ht="27.75" customHeight="1" x14ac:dyDescent="0.2">
      <c r="A85" s="190" t="s">
        <v>611</v>
      </c>
      <c r="B85" s="43">
        <f>VLOOKUP(A85,'[1]Annex 4 LDNO charges'!$A$14:$C$203,2,FALSE)</f>
        <v>0</v>
      </c>
      <c r="C85" s="189">
        <v>0</v>
      </c>
      <c r="D85" s="213"/>
      <c r="E85" s="213"/>
      <c r="F85" s="212">
        <f t="shared" si="1"/>
        <v>0.11167434945867066</v>
      </c>
    </row>
    <row r="86" spans="1:6" ht="27.75" customHeight="1" x14ac:dyDescent="0.2">
      <c r="A86" s="190" t="s">
        <v>612</v>
      </c>
      <c r="B86" s="43">
        <f>VLOOKUP(A86,'[1]Annex 4 LDNO charges'!$A$14:$C$203,2,FALSE)</f>
        <v>0</v>
      </c>
      <c r="C86" s="189">
        <v>0</v>
      </c>
      <c r="D86" s="213"/>
      <c r="E86" s="213"/>
      <c r="F86" s="212">
        <f t="shared" si="1"/>
        <v>0.11167434945867066</v>
      </c>
    </row>
    <row r="87" spans="1:6" ht="27.75" customHeight="1" x14ac:dyDescent="0.2">
      <c r="A87" s="190" t="s">
        <v>613</v>
      </c>
      <c r="B87" s="43">
        <f>VLOOKUP(A87,'[1]Annex 4 LDNO charges'!$A$14:$C$203,2,FALSE)</f>
        <v>0</v>
      </c>
      <c r="C87" s="189">
        <v>0</v>
      </c>
      <c r="D87" s="213"/>
      <c r="E87" s="213"/>
      <c r="F87" s="212">
        <f t="shared" si="1"/>
        <v>0.11167434945867066</v>
      </c>
    </row>
    <row r="88" spans="1:6" ht="27.75" customHeight="1" x14ac:dyDescent="0.2">
      <c r="A88" s="190" t="s">
        <v>614</v>
      </c>
      <c r="B88" s="43">
        <f>VLOOKUP(A88,'[1]Annex 4 LDNO charges'!$A$14:$C$203,2,FALSE)</f>
        <v>0</v>
      </c>
      <c r="C88" s="189">
        <v>0</v>
      </c>
      <c r="D88" s="213"/>
      <c r="E88" s="213"/>
      <c r="F88" s="212">
        <f t="shared" si="1"/>
        <v>0.11167434945867066</v>
      </c>
    </row>
    <row r="89" spans="1:6" ht="27.75" customHeight="1" x14ac:dyDescent="0.2">
      <c r="A89" s="190" t="s">
        <v>615</v>
      </c>
      <c r="B89" s="43">
        <f>VLOOKUP(A89,'[1]Annex 4 LDNO charges'!$A$14:$C$203,2,FALSE)</f>
        <v>0</v>
      </c>
      <c r="C89" s="189">
        <v>0</v>
      </c>
      <c r="D89" s="213"/>
      <c r="E89" s="213"/>
      <c r="F89" s="212">
        <f t="shared" si="1"/>
        <v>0.11167434945867066</v>
      </c>
    </row>
    <row r="90" spans="1:6" ht="27.75" customHeight="1" x14ac:dyDescent="0.2">
      <c r="A90" s="190" t="s">
        <v>616</v>
      </c>
      <c r="B90" s="43">
        <f>VLOOKUP(A90,'[1]Annex 4 LDNO charges'!$A$14:$C$203,2,FALSE)</f>
        <v>0</v>
      </c>
      <c r="C90" s="189">
        <v>0</v>
      </c>
      <c r="D90" s="213"/>
      <c r="E90" s="213"/>
      <c r="F90" s="212">
        <f t="shared" si="1"/>
        <v>0.11167434945867066</v>
      </c>
    </row>
    <row r="91" spans="1:6" ht="27.75" customHeight="1" x14ac:dyDescent="0.2">
      <c r="A91" s="190" t="s">
        <v>617</v>
      </c>
      <c r="B91" s="43">
        <f>VLOOKUP(A91,'[1]Annex 4 LDNO charges'!$A$14:$C$203,2,FALSE)</f>
        <v>0</v>
      </c>
      <c r="C91" s="189">
        <v>0</v>
      </c>
      <c r="D91" s="213"/>
      <c r="E91" s="213"/>
      <c r="F91" s="212">
        <f t="shared" si="1"/>
        <v>0.11167434945867066</v>
      </c>
    </row>
    <row r="92" spans="1:6" ht="27.75" customHeight="1" x14ac:dyDescent="0.2">
      <c r="A92" s="190" t="s">
        <v>618</v>
      </c>
      <c r="B92" s="43">
        <f>VLOOKUP(A92,'[1]Annex 4 LDNO charges'!$A$14:$C$203,2,FALSE)</f>
        <v>0</v>
      </c>
      <c r="C92" s="189">
        <v>0</v>
      </c>
      <c r="D92" s="213"/>
      <c r="E92" s="213"/>
      <c r="F92" s="212">
        <f t="shared" si="1"/>
        <v>0.11167434945867066</v>
      </c>
    </row>
    <row r="93" spans="1:6" ht="27.75" customHeight="1" x14ac:dyDescent="0.2">
      <c r="A93" s="190" t="s">
        <v>619</v>
      </c>
      <c r="B93" s="43">
        <f>VLOOKUP(A93,'[1]Annex 4 LDNO charges'!$A$14:$C$203,2,FALSE)</f>
        <v>0</v>
      </c>
      <c r="C93" s="189">
        <v>0</v>
      </c>
      <c r="D93" s="213"/>
      <c r="E93" s="213"/>
      <c r="F93" s="212">
        <f t="shared" si="1"/>
        <v>0.11167434945867066</v>
      </c>
    </row>
    <row r="94" spans="1:6" ht="27.75" customHeight="1" x14ac:dyDescent="0.2">
      <c r="A94" s="190" t="s">
        <v>620</v>
      </c>
      <c r="B94" s="43">
        <f>VLOOKUP(A94,'[1]Annex 4 LDNO charges'!$A$14:$C$203,2,FALSE)</f>
        <v>0</v>
      </c>
      <c r="C94" s="189">
        <v>0</v>
      </c>
      <c r="D94" s="213"/>
      <c r="E94" s="213"/>
      <c r="F94" s="212">
        <f t="shared" si="1"/>
        <v>0.11167434945867066</v>
      </c>
    </row>
    <row r="95" spans="1:6" ht="27.75" customHeight="1" x14ac:dyDescent="0.2">
      <c r="A95" s="190" t="s">
        <v>621</v>
      </c>
      <c r="B95" s="43">
        <f>VLOOKUP(A95,'[1]Annex 4 LDNO charges'!$A$14:$C$203,2,FALSE)</f>
        <v>0</v>
      </c>
      <c r="C95" s="189">
        <v>0</v>
      </c>
      <c r="D95" s="213"/>
      <c r="E95" s="213"/>
      <c r="F95" s="212">
        <f t="shared" si="1"/>
        <v>0.11167434945867066</v>
      </c>
    </row>
    <row r="96" spans="1:6" ht="27.75" customHeight="1" x14ac:dyDescent="0.2">
      <c r="A96" s="190" t="s">
        <v>622</v>
      </c>
      <c r="B96" s="43">
        <f>VLOOKUP(A96,'[1]Annex 4 LDNO charges'!$A$14:$C$203,2,FALSE)</f>
        <v>0</v>
      </c>
      <c r="C96" s="189">
        <v>0</v>
      </c>
      <c r="D96" s="213"/>
      <c r="E96" s="213"/>
      <c r="F96" s="212">
        <f t="shared" si="1"/>
        <v>0.11167434945867066</v>
      </c>
    </row>
    <row r="97" spans="1:6" ht="27.75" customHeight="1" x14ac:dyDescent="0.2">
      <c r="A97" s="190" t="s">
        <v>623</v>
      </c>
      <c r="B97" s="43">
        <f>VLOOKUP(A97,'[1]Annex 4 LDNO charges'!$A$14:$C$203,2,FALSE)</f>
        <v>0</v>
      </c>
      <c r="C97" s="189">
        <v>0</v>
      </c>
      <c r="D97" s="213"/>
      <c r="E97" s="213"/>
      <c r="F97" s="212">
        <f t="shared" si="1"/>
        <v>0.11167434945867066</v>
      </c>
    </row>
    <row r="98" spans="1:6" ht="27.75" customHeight="1" x14ac:dyDescent="0.2">
      <c r="A98" s="190" t="s">
        <v>624</v>
      </c>
      <c r="B98" s="43">
        <f>VLOOKUP(A98,'[1]Annex 4 LDNO charges'!$A$14:$C$203,2,FALSE)</f>
        <v>0</v>
      </c>
      <c r="C98" s="189">
        <v>0</v>
      </c>
      <c r="D98" s="213"/>
      <c r="E98" s="213"/>
      <c r="F98" s="212">
        <f t="shared" si="1"/>
        <v>0.11167434945867066</v>
      </c>
    </row>
    <row r="99" spans="1:6" ht="27.75" customHeight="1" x14ac:dyDescent="0.2">
      <c r="A99" s="190" t="s">
        <v>625</v>
      </c>
      <c r="B99" s="43">
        <f>VLOOKUP(A99,'[1]Annex 4 LDNO charges'!$A$14:$C$203,2,FALSE)</f>
        <v>0</v>
      </c>
      <c r="C99" s="189">
        <v>0</v>
      </c>
      <c r="D99" s="213"/>
      <c r="E99" s="213"/>
      <c r="F99" s="212">
        <f t="shared" si="1"/>
        <v>0.11167434945867066</v>
      </c>
    </row>
    <row r="100" spans="1:6" ht="27.75" customHeight="1" x14ac:dyDescent="0.2">
      <c r="A100" s="190" t="s">
        <v>658</v>
      </c>
      <c r="B100" s="43" t="e">
        <f>VLOOKUP(A100,'[1]Annex 4 LDNO charges'!$A$14:$C$203,2,FALSE)</f>
        <v>#N/A</v>
      </c>
      <c r="C100" s="210" t="s">
        <v>662</v>
      </c>
      <c r="D100" s="212">
        <f>D5</f>
        <v>0.13303127230940337</v>
      </c>
      <c r="E100" s="212">
        <f>E5</f>
        <v>2.58</v>
      </c>
      <c r="F100" s="212">
        <f t="shared" si="1"/>
        <v>0.11167434945867066</v>
      </c>
    </row>
    <row r="101" spans="1:6" ht="27.75" customHeight="1" x14ac:dyDescent="0.2">
      <c r="A101" s="190" t="s">
        <v>584</v>
      </c>
      <c r="B101" s="43">
        <f>VLOOKUP(A101,'[1]Annex 4 LDNO charges'!$A$14:$C$203,2,FALSE)</f>
        <v>0</v>
      </c>
      <c r="C101" s="189" t="s">
        <v>661</v>
      </c>
      <c r="D101" s="213"/>
      <c r="E101" s="213"/>
      <c r="F101" s="212">
        <f t="shared" si="1"/>
        <v>0.11167434945867066</v>
      </c>
    </row>
    <row r="102" spans="1:6" ht="27.75" customHeight="1" x14ac:dyDescent="0.2">
      <c r="A102" s="190" t="s">
        <v>585</v>
      </c>
      <c r="B102" s="43">
        <f>VLOOKUP(A102,'[1]Annex 4 LDNO charges'!$A$14:$C$203,2,FALSE)</f>
        <v>0</v>
      </c>
      <c r="C102" s="189" t="s">
        <v>661</v>
      </c>
      <c r="D102" s="213"/>
      <c r="E102" s="213"/>
      <c r="F102" s="212">
        <f t="shared" si="1"/>
        <v>0.11167434945867066</v>
      </c>
    </row>
    <row r="103" spans="1:6" ht="27.75" customHeight="1" x14ac:dyDescent="0.2">
      <c r="A103" s="190" t="s">
        <v>586</v>
      </c>
      <c r="B103" s="43">
        <f>VLOOKUP(A103,'[1]Annex 4 LDNO charges'!$A$14:$C$203,2,FALSE)</f>
        <v>0</v>
      </c>
      <c r="C103" s="189" t="s">
        <v>661</v>
      </c>
      <c r="D103" s="213"/>
      <c r="E103" s="213"/>
      <c r="F103" s="212">
        <f t="shared" si="1"/>
        <v>0.11167434945867066</v>
      </c>
    </row>
    <row r="104" spans="1:6" ht="27.75" customHeight="1" x14ac:dyDescent="0.2">
      <c r="A104" s="190" t="s">
        <v>587</v>
      </c>
      <c r="B104" s="43">
        <f>VLOOKUP(A104,'[1]Annex 4 LDNO charges'!$A$14:$C$203,2,FALSE)</f>
        <v>0</v>
      </c>
      <c r="C104" s="189" t="s">
        <v>661</v>
      </c>
      <c r="D104" s="213"/>
      <c r="E104" s="213"/>
      <c r="F104" s="212">
        <f t="shared" si="1"/>
        <v>0.11167434945867066</v>
      </c>
    </row>
    <row r="105" spans="1:6" ht="27.75" customHeight="1" x14ac:dyDescent="0.2">
      <c r="A105" s="190" t="s">
        <v>588</v>
      </c>
      <c r="B105" s="43">
        <f>VLOOKUP(A105,'[1]Annex 4 LDNO charges'!$A$14:$C$203,2,FALSE)</f>
        <v>0</v>
      </c>
      <c r="C105" s="189" t="s">
        <v>661</v>
      </c>
      <c r="D105" s="213"/>
      <c r="E105" s="213"/>
      <c r="F105" s="212">
        <f t="shared" si="1"/>
        <v>0.11167434945867066</v>
      </c>
    </row>
    <row r="106" spans="1:6" ht="27.75" customHeight="1" x14ac:dyDescent="0.2">
      <c r="A106" s="190" t="s">
        <v>589</v>
      </c>
      <c r="B106" s="43">
        <f>VLOOKUP(A106,'[1]Annex 4 LDNO charges'!$A$14:$C$203,2,FALSE)</f>
        <v>0</v>
      </c>
      <c r="C106" s="189">
        <v>0</v>
      </c>
      <c r="D106" s="213"/>
      <c r="E106" s="213"/>
      <c r="F106" s="212">
        <f t="shared" si="1"/>
        <v>0.11167434945867066</v>
      </c>
    </row>
    <row r="107" spans="1:6" ht="27.75" customHeight="1" x14ac:dyDescent="0.2">
      <c r="A107" s="190" t="s">
        <v>590</v>
      </c>
      <c r="B107" s="43">
        <f>VLOOKUP(A107,'[1]Annex 4 LDNO charges'!$A$14:$C$203,2,FALSE)</f>
        <v>0</v>
      </c>
      <c r="C107" s="189">
        <v>0</v>
      </c>
      <c r="D107" s="213"/>
      <c r="E107" s="213"/>
      <c r="F107" s="212">
        <f t="shared" si="1"/>
        <v>0.11167434945867066</v>
      </c>
    </row>
    <row r="108" spans="1:6" ht="27.75" customHeight="1" x14ac:dyDescent="0.2">
      <c r="A108" s="190" t="s">
        <v>591</v>
      </c>
      <c r="B108" s="43">
        <f>VLOOKUP(A108,'[1]Annex 4 LDNO charges'!$A$14:$C$203,2,FALSE)</f>
        <v>0</v>
      </c>
      <c r="C108" s="189">
        <v>0</v>
      </c>
      <c r="D108" s="213"/>
      <c r="E108" s="213"/>
      <c r="F108" s="212">
        <f t="shared" si="1"/>
        <v>0.11167434945867066</v>
      </c>
    </row>
    <row r="109" spans="1:6" ht="27.75" customHeight="1" x14ac:dyDescent="0.2">
      <c r="A109" s="190" t="s">
        <v>592</v>
      </c>
      <c r="B109" s="43">
        <f>VLOOKUP(A109,'[1]Annex 4 LDNO charges'!$A$14:$C$203,2,FALSE)</f>
        <v>0</v>
      </c>
      <c r="C109" s="189">
        <v>0</v>
      </c>
      <c r="D109" s="213"/>
      <c r="E109" s="213"/>
      <c r="F109" s="212">
        <f t="shared" si="1"/>
        <v>0.11167434945867066</v>
      </c>
    </row>
    <row r="110" spans="1:6" ht="27.75" customHeight="1" x14ac:dyDescent="0.2">
      <c r="A110" s="190" t="s">
        <v>593</v>
      </c>
      <c r="B110" s="43">
        <f>VLOOKUP(A110,'[1]Annex 4 LDNO charges'!$A$14:$C$203,2,FALSE)</f>
        <v>0</v>
      </c>
      <c r="C110" s="189">
        <v>0</v>
      </c>
      <c r="D110" s="213"/>
      <c r="E110" s="213"/>
      <c r="F110" s="212">
        <f t="shared" si="1"/>
        <v>0.11167434945867066</v>
      </c>
    </row>
    <row r="111" spans="1:6" ht="27.75" customHeight="1" x14ac:dyDescent="0.2">
      <c r="A111" s="190" t="s">
        <v>594</v>
      </c>
      <c r="B111" s="43">
        <f>VLOOKUP(A111,'[1]Annex 4 LDNO charges'!$A$14:$C$203,2,FALSE)</f>
        <v>0</v>
      </c>
      <c r="C111" s="189">
        <v>0</v>
      </c>
      <c r="D111" s="213"/>
      <c r="E111" s="213"/>
      <c r="F111" s="212">
        <f t="shared" si="1"/>
        <v>0.11167434945867066</v>
      </c>
    </row>
    <row r="112" spans="1:6" ht="27.75" customHeight="1" x14ac:dyDescent="0.2">
      <c r="A112" s="190" t="s">
        <v>595</v>
      </c>
      <c r="B112" s="43">
        <f>VLOOKUP(A112,'[1]Annex 4 LDNO charges'!$A$14:$C$203,2,FALSE)</f>
        <v>0</v>
      </c>
      <c r="C112" s="189">
        <v>0</v>
      </c>
      <c r="D112" s="213"/>
      <c r="E112" s="213"/>
      <c r="F112" s="212">
        <f t="shared" si="1"/>
        <v>0.11167434945867066</v>
      </c>
    </row>
    <row r="113" spans="1:6" ht="27.75" customHeight="1" x14ac:dyDescent="0.2">
      <c r="A113" s="190" t="s">
        <v>596</v>
      </c>
      <c r="B113" s="43">
        <f>VLOOKUP(A113,'[1]Annex 4 LDNO charges'!$A$14:$C$203,2,FALSE)</f>
        <v>0</v>
      </c>
      <c r="C113" s="189">
        <v>0</v>
      </c>
      <c r="D113" s="213"/>
      <c r="E113" s="213"/>
      <c r="F113" s="212">
        <f t="shared" si="1"/>
        <v>0.11167434945867066</v>
      </c>
    </row>
    <row r="114" spans="1:6" ht="27.75" customHeight="1" x14ac:dyDescent="0.2">
      <c r="A114" s="190" t="s">
        <v>597</v>
      </c>
      <c r="B114" s="43">
        <f>VLOOKUP(A114,'[1]Annex 4 LDNO charges'!$A$14:$C$203,2,FALSE)</f>
        <v>0</v>
      </c>
      <c r="C114" s="189">
        <v>0</v>
      </c>
      <c r="D114" s="213"/>
      <c r="E114" s="213"/>
      <c r="F114" s="212">
        <f t="shared" si="1"/>
        <v>0.11167434945867066</v>
      </c>
    </row>
    <row r="115" spans="1:6" ht="27.75" customHeight="1" x14ac:dyDescent="0.2">
      <c r="A115" s="190" t="s">
        <v>598</v>
      </c>
      <c r="B115" s="43">
        <f>VLOOKUP(A115,'[1]Annex 4 LDNO charges'!$A$14:$C$203,2,FALSE)</f>
        <v>0</v>
      </c>
      <c r="C115" s="189">
        <v>0</v>
      </c>
      <c r="D115" s="213"/>
      <c r="E115" s="213"/>
      <c r="F115" s="212">
        <f t="shared" si="1"/>
        <v>0.11167434945867066</v>
      </c>
    </row>
    <row r="116" spans="1:6" ht="27.75" customHeight="1" x14ac:dyDescent="0.2">
      <c r="A116" s="190" t="s">
        <v>599</v>
      </c>
      <c r="B116" s="43">
        <f>VLOOKUP(A116,'[1]Annex 4 LDNO charges'!$A$14:$C$203,2,FALSE)</f>
        <v>0</v>
      </c>
      <c r="C116" s="189">
        <v>0</v>
      </c>
      <c r="D116" s="213"/>
      <c r="E116" s="213"/>
      <c r="F116" s="212">
        <f t="shared" si="1"/>
        <v>0.11167434945867066</v>
      </c>
    </row>
    <row r="117" spans="1:6" ht="27.75" customHeight="1" x14ac:dyDescent="0.2">
      <c r="A117" s="190" t="s">
        <v>600</v>
      </c>
      <c r="B117" s="43">
        <f>VLOOKUP(A117,'[1]Annex 4 LDNO charges'!$A$14:$C$203,2,FALSE)</f>
        <v>0</v>
      </c>
      <c r="C117" s="189">
        <v>0</v>
      </c>
      <c r="D117" s="213"/>
      <c r="E117" s="213"/>
      <c r="F117" s="212">
        <f t="shared" si="1"/>
        <v>0.11167434945867066</v>
      </c>
    </row>
    <row r="118" spans="1:6" ht="27.75" customHeight="1" x14ac:dyDescent="0.2">
      <c r="A118" s="190" t="s">
        <v>601</v>
      </c>
      <c r="B118" s="43">
        <f>VLOOKUP(A118,'[1]Annex 4 LDNO charges'!$A$14:$C$203,2,FALSE)</f>
        <v>0</v>
      </c>
      <c r="C118" s="189">
        <v>0</v>
      </c>
      <c r="D118" s="213"/>
      <c r="E118" s="213"/>
      <c r="F118" s="212">
        <f t="shared" si="1"/>
        <v>0.11167434945867066</v>
      </c>
    </row>
    <row r="119" spans="1:6" ht="27.75" customHeight="1" x14ac:dyDescent="0.2">
      <c r="A119" s="190" t="s">
        <v>602</v>
      </c>
      <c r="B119" s="43">
        <f>VLOOKUP(A119,'[1]Annex 4 LDNO charges'!$A$14:$C$203,2,FALSE)</f>
        <v>0</v>
      </c>
      <c r="C119" s="189">
        <v>0</v>
      </c>
      <c r="D119" s="213"/>
      <c r="E119" s="213"/>
      <c r="F119" s="212">
        <f t="shared" si="1"/>
        <v>0.11167434945867066</v>
      </c>
    </row>
    <row r="120" spans="1:6" ht="27.75" customHeight="1" x14ac:dyDescent="0.2">
      <c r="A120" s="190" t="s">
        <v>603</v>
      </c>
      <c r="B120" s="43">
        <f>VLOOKUP(A120,'[1]Annex 4 LDNO charges'!$A$14:$C$203,2,FALSE)</f>
        <v>0</v>
      </c>
      <c r="C120" s="189">
        <v>0</v>
      </c>
      <c r="D120" s="213"/>
      <c r="E120" s="213"/>
      <c r="F120" s="212">
        <f t="shared" si="1"/>
        <v>0.11167434945867066</v>
      </c>
    </row>
    <row r="121" spans="1:6" ht="27.75" customHeight="1" x14ac:dyDescent="0.2">
      <c r="A121" s="190" t="s">
        <v>659</v>
      </c>
      <c r="B121" s="43" t="e">
        <f>VLOOKUP(A121,'[1]Annex 4 LDNO charges'!$A$14:$C$203,2,FALSE)</f>
        <v>#N/A</v>
      </c>
      <c r="C121" s="210" t="s">
        <v>662</v>
      </c>
      <c r="D121" s="212">
        <f>D5</f>
        <v>0.13303127230940337</v>
      </c>
      <c r="E121" s="212">
        <f>E5</f>
        <v>2.58</v>
      </c>
      <c r="F121" s="212">
        <f t="shared" si="1"/>
        <v>0.11167434945867066</v>
      </c>
    </row>
    <row r="122" spans="1:6" ht="27.75" customHeight="1" x14ac:dyDescent="0.2">
      <c r="A122" s="190" t="s">
        <v>562</v>
      </c>
      <c r="B122" s="43">
        <f>VLOOKUP(A122,'[1]Annex 4 LDNO charges'!$A$14:$C$203,2,FALSE)</f>
        <v>0</v>
      </c>
      <c r="C122" s="189" t="s">
        <v>661</v>
      </c>
      <c r="D122" s="213"/>
      <c r="E122" s="213"/>
      <c r="F122" s="212">
        <f t="shared" si="1"/>
        <v>0.11167434945867066</v>
      </c>
    </row>
    <row r="123" spans="1:6" ht="27.75" customHeight="1" x14ac:dyDescent="0.2">
      <c r="A123" s="190" t="s">
        <v>563</v>
      </c>
      <c r="B123" s="43">
        <f>VLOOKUP(A123,'[1]Annex 4 LDNO charges'!$A$14:$C$203,2,FALSE)</f>
        <v>0</v>
      </c>
      <c r="C123" s="189" t="s">
        <v>661</v>
      </c>
      <c r="D123" s="213"/>
      <c r="E123" s="213"/>
      <c r="F123" s="212">
        <f t="shared" si="1"/>
        <v>0.11167434945867066</v>
      </c>
    </row>
    <row r="124" spans="1:6" ht="27.75" customHeight="1" x14ac:dyDescent="0.2">
      <c r="A124" s="190" t="s">
        <v>564</v>
      </c>
      <c r="B124" s="43">
        <f>VLOOKUP(A124,'[1]Annex 4 LDNO charges'!$A$14:$C$203,2,FALSE)</f>
        <v>0</v>
      </c>
      <c r="C124" s="189" t="s">
        <v>661</v>
      </c>
      <c r="D124" s="213"/>
      <c r="E124" s="213"/>
      <c r="F124" s="212">
        <f t="shared" si="1"/>
        <v>0.11167434945867066</v>
      </c>
    </row>
    <row r="125" spans="1:6" ht="27.75" customHeight="1" x14ac:dyDescent="0.2">
      <c r="A125" s="190" t="s">
        <v>565</v>
      </c>
      <c r="B125" s="43">
        <f>VLOOKUP(A125,'[1]Annex 4 LDNO charges'!$A$14:$C$203,2,FALSE)</f>
        <v>0</v>
      </c>
      <c r="C125" s="189" t="s">
        <v>661</v>
      </c>
      <c r="D125" s="213"/>
      <c r="E125" s="213"/>
      <c r="F125" s="212">
        <f t="shared" si="1"/>
        <v>0.11167434945867066</v>
      </c>
    </row>
    <row r="126" spans="1:6" ht="27.75" customHeight="1" x14ac:dyDescent="0.2">
      <c r="A126" s="190" t="s">
        <v>566</v>
      </c>
      <c r="B126" s="43">
        <f>VLOOKUP(A126,'[1]Annex 4 LDNO charges'!$A$14:$C$203,2,FALSE)</f>
        <v>0</v>
      </c>
      <c r="C126" s="189" t="s">
        <v>661</v>
      </c>
      <c r="D126" s="213"/>
      <c r="E126" s="213"/>
      <c r="F126" s="212">
        <f t="shared" si="1"/>
        <v>0.11167434945867066</v>
      </c>
    </row>
    <row r="127" spans="1:6" ht="27.75" customHeight="1" x14ac:dyDescent="0.2">
      <c r="A127" s="190" t="s">
        <v>567</v>
      </c>
      <c r="B127" s="43">
        <f>VLOOKUP(A127,'[1]Annex 4 LDNO charges'!$A$14:$C$203,2,FALSE)</f>
        <v>0</v>
      </c>
      <c r="C127" s="189">
        <v>0</v>
      </c>
      <c r="D127" s="213"/>
      <c r="E127" s="213"/>
      <c r="F127" s="212">
        <f t="shared" si="1"/>
        <v>0.11167434945867066</v>
      </c>
    </row>
    <row r="128" spans="1:6" ht="27.75" customHeight="1" x14ac:dyDescent="0.2">
      <c r="A128" s="190" t="s">
        <v>568</v>
      </c>
      <c r="B128" s="43">
        <f>VLOOKUP(A128,'[1]Annex 4 LDNO charges'!$A$14:$C$203,2,FALSE)</f>
        <v>0</v>
      </c>
      <c r="C128" s="189">
        <v>0</v>
      </c>
      <c r="D128" s="213"/>
      <c r="E128" s="213"/>
      <c r="F128" s="212">
        <f t="shared" si="1"/>
        <v>0.11167434945867066</v>
      </c>
    </row>
    <row r="129" spans="1:6" ht="27.75" customHeight="1" x14ac:dyDescent="0.2">
      <c r="A129" s="190" t="s">
        <v>569</v>
      </c>
      <c r="B129" s="43">
        <f>VLOOKUP(A129,'[1]Annex 4 LDNO charges'!$A$14:$C$203,2,FALSE)</f>
        <v>0</v>
      </c>
      <c r="C129" s="189">
        <v>0</v>
      </c>
      <c r="D129" s="213"/>
      <c r="E129" s="213"/>
      <c r="F129" s="212">
        <f t="shared" si="1"/>
        <v>0.11167434945867066</v>
      </c>
    </row>
    <row r="130" spans="1:6" ht="27.75" customHeight="1" x14ac:dyDescent="0.2">
      <c r="A130" s="190" t="s">
        <v>570</v>
      </c>
      <c r="B130" s="43">
        <f>VLOOKUP(A130,'[1]Annex 4 LDNO charges'!$A$14:$C$203,2,FALSE)</f>
        <v>0</v>
      </c>
      <c r="C130" s="189">
        <v>0</v>
      </c>
      <c r="D130" s="213"/>
      <c r="E130" s="213"/>
      <c r="F130" s="212">
        <f t="shared" si="1"/>
        <v>0.11167434945867066</v>
      </c>
    </row>
    <row r="131" spans="1:6" ht="27.75" customHeight="1" x14ac:dyDescent="0.2">
      <c r="A131" s="190" t="s">
        <v>571</v>
      </c>
      <c r="B131" s="43">
        <f>VLOOKUP(A131,'[1]Annex 4 LDNO charges'!$A$14:$C$203,2,FALSE)</f>
        <v>0</v>
      </c>
      <c r="C131" s="189">
        <v>0</v>
      </c>
      <c r="D131" s="213"/>
      <c r="E131" s="213"/>
      <c r="F131" s="212">
        <f t="shared" si="1"/>
        <v>0.11167434945867066</v>
      </c>
    </row>
    <row r="132" spans="1:6" ht="27.75" customHeight="1" x14ac:dyDescent="0.2">
      <c r="A132" s="190" t="s">
        <v>572</v>
      </c>
      <c r="B132" s="43">
        <f>VLOOKUP(A132,'[1]Annex 4 LDNO charges'!$A$14:$C$203,2,FALSE)</f>
        <v>0</v>
      </c>
      <c r="C132" s="189">
        <v>0</v>
      </c>
      <c r="D132" s="213"/>
      <c r="E132" s="213"/>
      <c r="F132" s="212">
        <f t="shared" si="1"/>
        <v>0.11167434945867066</v>
      </c>
    </row>
    <row r="133" spans="1:6" ht="27.75" customHeight="1" x14ac:dyDescent="0.2">
      <c r="A133" s="190" t="s">
        <v>573</v>
      </c>
      <c r="B133" s="43">
        <f>VLOOKUP(A133,'[1]Annex 4 LDNO charges'!$A$14:$C$203,2,FALSE)</f>
        <v>0</v>
      </c>
      <c r="C133" s="189">
        <v>0</v>
      </c>
      <c r="D133" s="213"/>
      <c r="E133" s="213"/>
      <c r="F133" s="212">
        <f t="shared" si="1"/>
        <v>0.11167434945867066</v>
      </c>
    </row>
    <row r="134" spans="1:6" ht="27.75" customHeight="1" x14ac:dyDescent="0.2">
      <c r="A134" s="190" t="s">
        <v>574</v>
      </c>
      <c r="B134" s="43">
        <f>VLOOKUP(A134,'[1]Annex 4 LDNO charges'!$A$14:$C$203,2,FALSE)</f>
        <v>0</v>
      </c>
      <c r="C134" s="189">
        <v>0</v>
      </c>
      <c r="D134" s="213"/>
      <c r="E134" s="213"/>
      <c r="F134" s="212">
        <f t="shared" si="1"/>
        <v>0.11167434945867066</v>
      </c>
    </row>
    <row r="135" spans="1:6" ht="27.75" customHeight="1" x14ac:dyDescent="0.2">
      <c r="A135" s="190" t="s">
        <v>575</v>
      </c>
      <c r="B135" s="43">
        <f>VLOOKUP(A135,'[1]Annex 4 LDNO charges'!$A$14:$C$203,2,FALSE)</f>
        <v>0</v>
      </c>
      <c r="C135" s="189">
        <v>0</v>
      </c>
      <c r="D135" s="213"/>
      <c r="E135" s="213"/>
      <c r="F135" s="212">
        <f t="shared" ref="F135:F162" si="2">F134</f>
        <v>0.11167434945867066</v>
      </c>
    </row>
    <row r="136" spans="1:6" ht="27.75" customHeight="1" x14ac:dyDescent="0.2">
      <c r="A136" s="190" t="s">
        <v>576</v>
      </c>
      <c r="B136" s="43">
        <f>VLOOKUP(A136,'[1]Annex 4 LDNO charges'!$A$14:$C$203,2,FALSE)</f>
        <v>0</v>
      </c>
      <c r="C136" s="189">
        <v>0</v>
      </c>
      <c r="D136" s="213"/>
      <c r="E136" s="213"/>
      <c r="F136" s="212">
        <f t="shared" si="2"/>
        <v>0.11167434945867066</v>
      </c>
    </row>
    <row r="137" spans="1:6" ht="27.75" customHeight="1" x14ac:dyDescent="0.2">
      <c r="A137" s="190" t="s">
        <v>577</v>
      </c>
      <c r="B137" s="43">
        <f>VLOOKUP(A137,'[1]Annex 4 LDNO charges'!$A$14:$C$203,2,FALSE)</f>
        <v>0</v>
      </c>
      <c r="C137" s="189">
        <v>0</v>
      </c>
      <c r="D137" s="213"/>
      <c r="E137" s="213"/>
      <c r="F137" s="212">
        <f t="shared" si="2"/>
        <v>0.11167434945867066</v>
      </c>
    </row>
    <row r="138" spans="1:6" ht="27.75" customHeight="1" x14ac:dyDescent="0.2">
      <c r="A138" s="190" t="s">
        <v>578</v>
      </c>
      <c r="B138" s="43">
        <f>VLOOKUP(A138,'[1]Annex 4 LDNO charges'!$A$14:$C$203,2,FALSE)</f>
        <v>0</v>
      </c>
      <c r="C138" s="189">
        <v>0</v>
      </c>
      <c r="D138" s="213"/>
      <c r="E138" s="213"/>
      <c r="F138" s="212">
        <f t="shared" si="2"/>
        <v>0.11167434945867066</v>
      </c>
    </row>
    <row r="139" spans="1:6" ht="27.75" customHeight="1" x14ac:dyDescent="0.2">
      <c r="A139" s="190" t="s">
        <v>579</v>
      </c>
      <c r="B139" s="43">
        <f>VLOOKUP(A139,'[1]Annex 4 LDNO charges'!$A$14:$C$203,2,FALSE)</f>
        <v>0</v>
      </c>
      <c r="C139" s="189">
        <v>0</v>
      </c>
      <c r="D139" s="213"/>
      <c r="E139" s="213"/>
      <c r="F139" s="212">
        <f t="shared" si="2"/>
        <v>0.11167434945867066</v>
      </c>
    </row>
    <row r="140" spans="1:6" ht="27.75" customHeight="1" x14ac:dyDescent="0.2">
      <c r="A140" s="190" t="s">
        <v>580</v>
      </c>
      <c r="B140" s="43">
        <f>VLOOKUP(A140,'[1]Annex 4 LDNO charges'!$A$14:$C$203,2,FALSE)</f>
        <v>0</v>
      </c>
      <c r="C140" s="189">
        <v>0</v>
      </c>
      <c r="D140" s="213"/>
      <c r="E140" s="213"/>
      <c r="F140" s="212">
        <f t="shared" si="2"/>
        <v>0.11167434945867066</v>
      </c>
    </row>
    <row r="141" spans="1:6" ht="27.75" customHeight="1" x14ac:dyDescent="0.2">
      <c r="A141" s="190" t="s">
        <v>581</v>
      </c>
      <c r="B141" s="43">
        <f>VLOOKUP(A141,'[1]Annex 4 LDNO charges'!$A$14:$C$203,2,FALSE)</f>
        <v>0</v>
      </c>
      <c r="C141" s="189">
        <v>0</v>
      </c>
      <c r="D141" s="213"/>
      <c r="E141" s="213"/>
      <c r="F141" s="212">
        <f t="shared" si="2"/>
        <v>0.11167434945867066</v>
      </c>
    </row>
    <row r="142" spans="1:6" ht="27.75" customHeight="1" x14ac:dyDescent="0.2">
      <c r="A142" s="190" t="s">
        <v>660</v>
      </c>
      <c r="B142" s="43" t="e">
        <f>VLOOKUP(A142,'[1]Annex 4 LDNO charges'!$A$14:$C$203,2,FALSE)</f>
        <v>#N/A</v>
      </c>
      <c r="C142" s="210" t="s">
        <v>662</v>
      </c>
      <c r="D142" s="212">
        <f>D5</f>
        <v>0.13303127230940337</v>
      </c>
      <c r="E142" s="212">
        <f>E5</f>
        <v>2.58</v>
      </c>
      <c r="F142" s="212">
        <f t="shared" si="2"/>
        <v>0.11167434945867066</v>
      </c>
    </row>
    <row r="143" spans="1:6" ht="27.75" customHeight="1" x14ac:dyDescent="0.2">
      <c r="A143" s="190" t="s">
        <v>540</v>
      </c>
      <c r="B143" s="43">
        <f>VLOOKUP(A143,'[1]Annex 4 LDNO charges'!$A$14:$C$203,2,FALSE)</f>
        <v>0</v>
      </c>
      <c r="C143" s="189" t="s">
        <v>661</v>
      </c>
      <c r="D143" s="213"/>
      <c r="E143" s="213"/>
      <c r="F143" s="212">
        <f t="shared" si="2"/>
        <v>0.11167434945867066</v>
      </c>
    </row>
    <row r="144" spans="1:6" ht="27.75" customHeight="1" x14ac:dyDescent="0.2">
      <c r="A144" s="190" t="s">
        <v>541</v>
      </c>
      <c r="B144" s="43">
        <f>VLOOKUP(A144,'[1]Annex 4 LDNO charges'!$A$14:$C$203,2,FALSE)</f>
        <v>0</v>
      </c>
      <c r="C144" s="189" t="s">
        <v>661</v>
      </c>
      <c r="D144" s="213"/>
      <c r="E144" s="213"/>
      <c r="F144" s="212">
        <f t="shared" si="2"/>
        <v>0.11167434945867066</v>
      </c>
    </row>
    <row r="145" spans="1:6" ht="27.75" customHeight="1" x14ac:dyDescent="0.2">
      <c r="A145" s="190" t="s">
        <v>542</v>
      </c>
      <c r="B145" s="43">
        <f>VLOOKUP(A145,'[1]Annex 4 LDNO charges'!$A$14:$C$203,2,FALSE)</f>
        <v>0</v>
      </c>
      <c r="C145" s="189" t="s">
        <v>661</v>
      </c>
      <c r="D145" s="213"/>
      <c r="E145" s="213"/>
      <c r="F145" s="212">
        <f t="shared" si="2"/>
        <v>0.11167434945867066</v>
      </c>
    </row>
    <row r="146" spans="1:6" ht="27.75" customHeight="1" x14ac:dyDescent="0.2">
      <c r="A146" s="190" t="s">
        <v>543</v>
      </c>
      <c r="B146" s="43">
        <f>VLOOKUP(A146,'[1]Annex 4 LDNO charges'!$A$14:$C$203,2,FALSE)</f>
        <v>0</v>
      </c>
      <c r="C146" s="189" t="s">
        <v>661</v>
      </c>
      <c r="D146" s="213"/>
      <c r="E146" s="213"/>
      <c r="F146" s="212">
        <f t="shared" si="2"/>
        <v>0.11167434945867066</v>
      </c>
    </row>
    <row r="147" spans="1:6" ht="27.75" customHeight="1" x14ac:dyDescent="0.2">
      <c r="A147" s="190" t="s">
        <v>544</v>
      </c>
      <c r="B147" s="43">
        <f>VLOOKUP(A147,'[1]Annex 4 LDNO charges'!$A$14:$C$203,2,FALSE)</f>
        <v>0</v>
      </c>
      <c r="C147" s="189" t="s">
        <v>661</v>
      </c>
      <c r="D147" s="213"/>
      <c r="E147" s="213"/>
      <c r="F147" s="212">
        <f t="shared" si="2"/>
        <v>0.11167434945867066</v>
      </c>
    </row>
    <row r="148" spans="1:6" ht="27.75" customHeight="1" x14ac:dyDescent="0.2">
      <c r="A148" s="190" t="s">
        <v>545</v>
      </c>
      <c r="B148" s="43">
        <f>VLOOKUP(A148,'[1]Annex 4 LDNO charges'!$A$14:$C$203,2,FALSE)</f>
        <v>0</v>
      </c>
      <c r="C148" s="189">
        <v>0</v>
      </c>
      <c r="D148" s="213"/>
      <c r="E148" s="213"/>
      <c r="F148" s="212">
        <f t="shared" si="2"/>
        <v>0.11167434945867066</v>
      </c>
    </row>
    <row r="149" spans="1:6" ht="27.75" customHeight="1" x14ac:dyDescent="0.2">
      <c r="A149" s="190" t="s">
        <v>546</v>
      </c>
      <c r="B149" s="43">
        <f>VLOOKUP(A149,'[1]Annex 4 LDNO charges'!$A$14:$C$203,2,FALSE)</f>
        <v>0</v>
      </c>
      <c r="C149" s="189">
        <v>0</v>
      </c>
      <c r="D149" s="213"/>
      <c r="E149" s="213"/>
      <c r="F149" s="212">
        <f t="shared" si="2"/>
        <v>0.11167434945867066</v>
      </c>
    </row>
    <row r="150" spans="1:6" ht="27.75" customHeight="1" x14ac:dyDescent="0.2">
      <c r="A150" s="190" t="s">
        <v>547</v>
      </c>
      <c r="B150" s="43">
        <f>VLOOKUP(A150,'[1]Annex 4 LDNO charges'!$A$14:$C$203,2,FALSE)</f>
        <v>0</v>
      </c>
      <c r="C150" s="189">
        <v>0</v>
      </c>
      <c r="D150" s="213"/>
      <c r="E150" s="213"/>
      <c r="F150" s="212">
        <f t="shared" si="2"/>
        <v>0.11167434945867066</v>
      </c>
    </row>
    <row r="151" spans="1:6" ht="27.75" customHeight="1" x14ac:dyDescent="0.2">
      <c r="A151" s="190" t="s">
        <v>548</v>
      </c>
      <c r="B151" s="43">
        <f>VLOOKUP(A151,'[1]Annex 4 LDNO charges'!$A$14:$C$203,2,FALSE)</f>
        <v>0</v>
      </c>
      <c r="C151" s="189">
        <v>0</v>
      </c>
      <c r="D151" s="213"/>
      <c r="E151" s="213"/>
      <c r="F151" s="212">
        <f t="shared" si="2"/>
        <v>0.11167434945867066</v>
      </c>
    </row>
    <row r="152" spans="1:6" ht="27.75" customHeight="1" x14ac:dyDescent="0.2">
      <c r="A152" s="190" t="s">
        <v>549</v>
      </c>
      <c r="B152" s="43">
        <f>VLOOKUP(A152,'[1]Annex 4 LDNO charges'!$A$14:$C$203,2,FALSE)</f>
        <v>0</v>
      </c>
      <c r="C152" s="189">
        <v>0</v>
      </c>
      <c r="D152" s="213"/>
      <c r="E152" s="213"/>
      <c r="F152" s="212">
        <f t="shared" si="2"/>
        <v>0.11167434945867066</v>
      </c>
    </row>
    <row r="153" spans="1:6" ht="27.75" customHeight="1" x14ac:dyDescent="0.2">
      <c r="A153" s="190" t="s">
        <v>550</v>
      </c>
      <c r="B153" s="43">
        <f>VLOOKUP(A153,'[1]Annex 4 LDNO charges'!$A$14:$C$203,2,FALSE)</f>
        <v>0</v>
      </c>
      <c r="C153" s="189">
        <v>0</v>
      </c>
      <c r="D153" s="213"/>
      <c r="E153" s="213"/>
      <c r="F153" s="212">
        <f t="shared" si="2"/>
        <v>0.11167434945867066</v>
      </c>
    </row>
    <row r="154" spans="1:6" ht="27.75" customHeight="1" x14ac:dyDescent="0.2">
      <c r="A154" s="190" t="s">
        <v>551</v>
      </c>
      <c r="B154" s="43">
        <f>VLOOKUP(A154,'[1]Annex 4 LDNO charges'!$A$14:$C$203,2,FALSE)</f>
        <v>0</v>
      </c>
      <c r="C154" s="189">
        <v>0</v>
      </c>
      <c r="D154" s="213"/>
      <c r="E154" s="213"/>
      <c r="F154" s="212">
        <f t="shared" si="2"/>
        <v>0.11167434945867066</v>
      </c>
    </row>
    <row r="155" spans="1:6" ht="27.75" customHeight="1" x14ac:dyDescent="0.2">
      <c r="A155" s="190" t="s">
        <v>552</v>
      </c>
      <c r="B155" s="43">
        <f>VLOOKUP(A155,'[1]Annex 4 LDNO charges'!$A$14:$C$203,2,FALSE)</f>
        <v>0</v>
      </c>
      <c r="C155" s="189">
        <v>0</v>
      </c>
      <c r="D155" s="213"/>
      <c r="E155" s="213"/>
      <c r="F155" s="212">
        <f t="shared" si="2"/>
        <v>0.11167434945867066</v>
      </c>
    </row>
    <row r="156" spans="1:6" ht="27.75" customHeight="1" x14ac:dyDescent="0.2">
      <c r="A156" s="190" t="s">
        <v>553</v>
      </c>
      <c r="B156" s="43">
        <f>VLOOKUP(A156,'[1]Annex 4 LDNO charges'!$A$14:$C$203,2,FALSE)</f>
        <v>0</v>
      </c>
      <c r="C156" s="189">
        <v>0</v>
      </c>
      <c r="D156" s="213"/>
      <c r="E156" s="213"/>
      <c r="F156" s="212">
        <f t="shared" si="2"/>
        <v>0.11167434945867066</v>
      </c>
    </row>
    <row r="157" spans="1:6" ht="27.75" customHeight="1" x14ac:dyDescent="0.2">
      <c r="A157" s="190" t="s">
        <v>554</v>
      </c>
      <c r="B157" s="43">
        <f>VLOOKUP(A157,'[1]Annex 4 LDNO charges'!$A$14:$C$203,2,FALSE)</f>
        <v>0</v>
      </c>
      <c r="C157" s="189">
        <v>0</v>
      </c>
      <c r="D157" s="213"/>
      <c r="E157" s="213"/>
      <c r="F157" s="212">
        <f t="shared" si="2"/>
        <v>0.11167434945867066</v>
      </c>
    </row>
    <row r="158" spans="1:6" ht="27.75" customHeight="1" x14ac:dyDescent="0.2">
      <c r="A158" s="190" t="s">
        <v>555</v>
      </c>
      <c r="B158" s="43">
        <f>VLOOKUP(A158,'[1]Annex 4 LDNO charges'!$A$14:$C$203,2,FALSE)</f>
        <v>0</v>
      </c>
      <c r="C158" s="189">
        <v>0</v>
      </c>
      <c r="D158" s="213"/>
      <c r="E158" s="213"/>
      <c r="F158" s="212">
        <f t="shared" si="2"/>
        <v>0.11167434945867066</v>
      </c>
    </row>
    <row r="159" spans="1:6" ht="27.75" customHeight="1" x14ac:dyDescent="0.2">
      <c r="A159" s="190" t="s">
        <v>556</v>
      </c>
      <c r="B159" s="43">
        <f>VLOOKUP(A159,'[1]Annex 4 LDNO charges'!$A$14:$C$203,2,FALSE)</f>
        <v>0</v>
      </c>
      <c r="C159" s="189">
        <v>0</v>
      </c>
      <c r="D159" s="213"/>
      <c r="E159" s="213"/>
      <c r="F159" s="212">
        <f t="shared" si="2"/>
        <v>0.11167434945867066</v>
      </c>
    </row>
    <row r="160" spans="1:6" ht="27.75" customHeight="1" x14ac:dyDescent="0.2">
      <c r="A160" s="190" t="s">
        <v>557</v>
      </c>
      <c r="B160" s="43">
        <f>VLOOKUP(A160,'[1]Annex 4 LDNO charges'!$A$14:$C$203,2,FALSE)</f>
        <v>0</v>
      </c>
      <c r="C160" s="189">
        <v>0</v>
      </c>
      <c r="D160" s="213"/>
      <c r="E160" s="213"/>
      <c r="F160" s="212">
        <f t="shared" si="2"/>
        <v>0.11167434945867066</v>
      </c>
    </row>
    <row r="161" spans="1:6" ht="27.75" customHeight="1" x14ac:dyDescent="0.2">
      <c r="A161" s="190" t="s">
        <v>558</v>
      </c>
      <c r="B161" s="43">
        <f>VLOOKUP(A161,'[1]Annex 4 LDNO charges'!$A$14:$C$203,2,FALSE)</f>
        <v>0</v>
      </c>
      <c r="C161" s="189">
        <v>0</v>
      </c>
      <c r="D161" s="213"/>
      <c r="E161" s="213"/>
      <c r="F161" s="212">
        <f t="shared" si="2"/>
        <v>0.11167434945867066</v>
      </c>
    </row>
    <row r="162" spans="1:6" ht="27.75" customHeight="1" x14ac:dyDescent="0.2">
      <c r="A162" s="190" t="s">
        <v>559</v>
      </c>
      <c r="B162" s="43">
        <f>VLOOKUP(A162,'[1]Annex 4 LDNO charges'!$A$14:$C$203,2,FALSE)</f>
        <v>0</v>
      </c>
      <c r="C162" s="189">
        <v>0</v>
      </c>
      <c r="D162" s="213"/>
      <c r="E162" s="213"/>
      <c r="F162" s="212">
        <f t="shared" si="2"/>
        <v>0.11167434945867066</v>
      </c>
    </row>
    <row r="163" spans="1:6" ht="27.75" customHeight="1" x14ac:dyDescent="0.2">
      <c r="A163" s="2" t="s">
        <v>474</v>
      </c>
      <c r="B163" s="2"/>
      <c r="C163" s="3"/>
    </row>
    <row r="164" spans="1:6" ht="27.75" customHeight="1" x14ac:dyDescent="0.2">
      <c r="A164" s="2" t="s">
        <v>475</v>
      </c>
      <c r="B164" s="2"/>
      <c r="C164" s="3"/>
    </row>
    <row r="165" spans="1:6" ht="27.75" customHeight="1" x14ac:dyDescent="0.2">
      <c r="A165" s="2" t="s">
        <v>476</v>
      </c>
      <c r="B165" s="2"/>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1571"/>
  <sheetViews>
    <sheetView workbookViewId="0">
      <selection activeCell="A4" sqref="A4:D1571"/>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22</v>
      </c>
      <c r="B1" s="3"/>
      <c r="C1" s="2"/>
      <c r="E1" s="10"/>
      <c r="F1" s="4"/>
      <c r="G1" s="4"/>
    </row>
    <row r="2" spans="1:7" s="11" customFormat="1" ht="22.5" customHeight="1" x14ac:dyDescent="0.2">
      <c r="A2" s="275" t="str">
        <f>Overview!B4&amp; " - Effective from "&amp;Overview!D4&amp;" - "&amp;Overview!E4&amp;" Nodal/Zonal charges"</f>
        <v>Fulcrum Electricity Assets Ltd - GSP_G - Effective from 1 April 2023 - v2 Final, with LLFs and new sites Nodal/Zonal charges</v>
      </c>
      <c r="B2" s="276"/>
      <c r="C2" s="276"/>
      <c r="D2" s="277"/>
    </row>
    <row r="3" spans="1:7" ht="60.75" customHeight="1" x14ac:dyDescent="0.2">
      <c r="A3" s="22" t="s">
        <v>58</v>
      </c>
      <c r="B3" s="22" t="s">
        <v>1</v>
      </c>
      <c r="C3" s="22" t="s">
        <v>37</v>
      </c>
      <c r="D3" s="22" t="s">
        <v>38</v>
      </c>
    </row>
    <row r="4" spans="1:7" ht="21.75" customHeight="1" x14ac:dyDescent="0.2">
      <c r="A4" s="7"/>
      <c r="B4" s="8"/>
      <c r="C4" s="221"/>
      <c r="D4" s="221"/>
    </row>
    <row r="5" spans="1:7" ht="21.75" customHeight="1" x14ac:dyDescent="0.2">
      <c r="A5" s="7"/>
      <c r="B5" s="8"/>
      <c r="C5" s="221"/>
      <c r="D5" s="221"/>
    </row>
    <row r="6" spans="1:7" ht="21.75" customHeight="1" x14ac:dyDescent="0.2">
      <c r="A6" s="7"/>
      <c r="B6" s="8"/>
      <c r="C6" s="221"/>
      <c r="D6" s="221"/>
    </row>
    <row r="7" spans="1:7" ht="21.75" customHeight="1" x14ac:dyDescent="0.2">
      <c r="A7" s="7"/>
      <c r="B7" s="8"/>
      <c r="C7" s="221"/>
      <c r="D7" s="221"/>
    </row>
    <row r="8" spans="1:7" ht="21.75" customHeight="1" x14ac:dyDescent="0.2">
      <c r="A8" s="7"/>
      <c r="B8" s="8"/>
      <c r="C8" s="221"/>
      <c r="D8" s="221"/>
    </row>
    <row r="9" spans="1:7" ht="21.75" customHeight="1" x14ac:dyDescent="0.2">
      <c r="A9" s="7"/>
      <c r="B9" s="8"/>
      <c r="C9" s="221"/>
      <c r="D9" s="221"/>
    </row>
    <row r="10" spans="1:7" ht="21.75" customHeight="1" x14ac:dyDescent="0.2">
      <c r="A10" s="7"/>
      <c r="B10" s="8"/>
      <c r="C10" s="221"/>
      <c r="D10" s="221"/>
    </row>
    <row r="11" spans="1:7" ht="21.75" customHeight="1" x14ac:dyDescent="0.2">
      <c r="A11" s="7"/>
      <c r="B11" s="8"/>
      <c r="C11" s="221"/>
      <c r="D11" s="221"/>
    </row>
    <row r="12" spans="1:7" ht="21.75" customHeight="1" x14ac:dyDescent="0.2">
      <c r="A12" s="7"/>
      <c r="B12" s="8"/>
      <c r="C12" s="221"/>
      <c r="D12" s="221"/>
    </row>
    <row r="13" spans="1:7" ht="21.75" customHeight="1" x14ac:dyDescent="0.2">
      <c r="A13" s="7"/>
      <c r="B13" s="8"/>
      <c r="C13" s="221"/>
      <c r="D13" s="221"/>
    </row>
    <row r="14" spans="1:7" ht="21.75" customHeight="1" x14ac:dyDescent="0.2">
      <c r="A14" s="7"/>
      <c r="B14" s="8"/>
      <c r="C14" s="221"/>
      <c r="D14" s="221"/>
    </row>
    <row r="15" spans="1:7" ht="21.75" customHeight="1" x14ac:dyDescent="0.2">
      <c r="A15" s="7"/>
      <c r="B15" s="8"/>
      <c r="C15" s="221"/>
      <c r="D15" s="221"/>
    </row>
    <row r="16" spans="1:7" ht="21.75" customHeight="1" x14ac:dyDescent="0.2">
      <c r="A16" s="7"/>
      <c r="B16" s="8"/>
      <c r="C16" s="221"/>
      <c r="D16" s="221"/>
    </row>
    <row r="17" spans="1:4" ht="21.75" customHeight="1" x14ac:dyDescent="0.2">
      <c r="A17" s="7"/>
      <c r="B17" s="8"/>
      <c r="C17" s="221"/>
      <c r="D17" s="221"/>
    </row>
    <row r="18" spans="1:4" ht="21.75" customHeight="1" x14ac:dyDescent="0.2">
      <c r="A18" s="7"/>
      <c r="B18" s="8"/>
      <c r="C18" s="221"/>
      <c r="D18" s="221"/>
    </row>
    <row r="19" spans="1:4" ht="21.75" customHeight="1" x14ac:dyDescent="0.2">
      <c r="A19" s="7"/>
      <c r="B19" s="8"/>
      <c r="C19" s="221"/>
      <c r="D19" s="221"/>
    </row>
    <row r="20" spans="1:4" ht="21.75" customHeight="1" x14ac:dyDescent="0.2">
      <c r="A20" s="7"/>
      <c r="B20" s="8"/>
      <c r="C20" s="221"/>
      <c r="D20" s="221"/>
    </row>
    <row r="21" spans="1:4" ht="21.75" customHeight="1" x14ac:dyDescent="0.2">
      <c r="A21" s="7"/>
      <c r="B21" s="8"/>
      <c r="C21" s="221"/>
      <c r="D21" s="221"/>
    </row>
    <row r="22" spans="1:4" ht="21.75" customHeight="1" x14ac:dyDescent="0.2">
      <c r="A22" s="7"/>
      <c r="B22" s="8"/>
      <c r="C22" s="221"/>
      <c r="D22" s="221"/>
    </row>
    <row r="23" spans="1:4" ht="21.75" customHeight="1" x14ac:dyDescent="0.2">
      <c r="A23" s="7"/>
      <c r="B23" s="8"/>
      <c r="C23" s="221"/>
      <c r="D23" s="221"/>
    </row>
    <row r="24" spans="1:4" ht="21.75" customHeight="1" x14ac:dyDescent="0.2">
      <c r="A24" s="7"/>
      <c r="B24" s="8"/>
      <c r="C24" s="221"/>
      <c r="D24" s="221"/>
    </row>
    <row r="25" spans="1:4" ht="21.75" customHeight="1" x14ac:dyDescent="0.2">
      <c r="A25" s="7"/>
      <c r="B25" s="8"/>
      <c r="C25" s="221"/>
      <c r="D25" s="221"/>
    </row>
    <row r="26" spans="1:4" ht="21.75" customHeight="1" x14ac:dyDescent="0.2">
      <c r="A26" s="7"/>
      <c r="B26" s="8"/>
      <c r="C26" s="221"/>
      <c r="D26" s="221"/>
    </row>
    <row r="27" spans="1:4" ht="21.75" customHeight="1" x14ac:dyDescent="0.2">
      <c r="A27" s="7"/>
      <c r="B27" s="8"/>
      <c r="C27" s="221"/>
      <c r="D27" s="221"/>
    </row>
    <row r="28" spans="1:4" ht="21.75" customHeight="1" x14ac:dyDescent="0.2">
      <c r="A28" s="7"/>
      <c r="B28" s="8"/>
      <c r="C28" s="221"/>
      <c r="D28" s="221"/>
    </row>
    <row r="29" spans="1:4" ht="21.75" customHeight="1" x14ac:dyDescent="0.2">
      <c r="A29" s="7"/>
      <c r="B29" s="8"/>
      <c r="C29" s="221"/>
      <c r="D29" s="221"/>
    </row>
    <row r="30" spans="1:4" ht="21.75" customHeight="1" x14ac:dyDescent="0.2">
      <c r="A30" s="7"/>
      <c r="B30" s="8"/>
      <c r="C30" s="221"/>
      <c r="D30" s="221"/>
    </row>
    <row r="31" spans="1:4" ht="21.75" customHeight="1" x14ac:dyDescent="0.2">
      <c r="A31" s="7"/>
      <c r="B31" s="8"/>
      <c r="C31" s="221"/>
      <c r="D31" s="221"/>
    </row>
    <row r="32" spans="1:4" ht="21.75" customHeight="1" x14ac:dyDescent="0.2">
      <c r="A32" s="7"/>
      <c r="B32" s="8"/>
      <c r="C32" s="221"/>
      <c r="D32" s="221"/>
    </row>
    <row r="33" spans="1:4" ht="21.75" customHeight="1" x14ac:dyDescent="0.2">
      <c r="A33" s="7"/>
      <c r="B33" s="8"/>
      <c r="C33" s="221"/>
      <c r="D33" s="221"/>
    </row>
    <row r="34" spans="1:4" ht="21.75" customHeight="1" x14ac:dyDescent="0.2">
      <c r="A34" s="7"/>
      <c r="B34" s="8"/>
      <c r="C34" s="221"/>
      <c r="D34" s="221"/>
    </row>
    <row r="35" spans="1:4" ht="21.75" customHeight="1" x14ac:dyDescent="0.2">
      <c r="A35" s="7"/>
      <c r="B35" s="8"/>
      <c r="C35" s="221"/>
      <c r="D35" s="221"/>
    </row>
    <row r="36" spans="1:4" ht="21.75" customHeight="1" x14ac:dyDescent="0.2">
      <c r="A36" s="7"/>
      <c r="B36" s="8"/>
      <c r="C36" s="221"/>
      <c r="D36" s="221"/>
    </row>
    <row r="37" spans="1:4" ht="21.75" customHeight="1" x14ac:dyDescent="0.2">
      <c r="A37" s="7"/>
      <c r="B37" s="8"/>
      <c r="C37" s="221"/>
      <c r="D37" s="221"/>
    </row>
    <row r="38" spans="1:4" ht="21.75" customHeight="1" x14ac:dyDescent="0.2">
      <c r="A38" s="7"/>
      <c r="B38" s="8"/>
      <c r="C38" s="221"/>
      <c r="D38" s="221"/>
    </row>
    <row r="39" spans="1:4" ht="21.75" customHeight="1" x14ac:dyDescent="0.2">
      <c r="A39" s="7"/>
      <c r="B39" s="8"/>
      <c r="C39" s="221"/>
      <c r="D39" s="221"/>
    </row>
    <row r="40" spans="1:4" ht="21.75" customHeight="1" x14ac:dyDescent="0.2">
      <c r="A40" s="7"/>
      <c r="B40" s="8"/>
      <c r="C40" s="221"/>
      <c r="D40" s="221"/>
    </row>
    <row r="41" spans="1:4" ht="21.75" customHeight="1" x14ac:dyDescent="0.2">
      <c r="A41" s="7"/>
      <c r="B41" s="8"/>
      <c r="C41" s="221"/>
      <c r="D41" s="221"/>
    </row>
    <row r="42" spans="1:4" ht="21.75" customHeight="1" x14ac:dyDescent="0.2">
      <c r="A42" s="7"/>
      <c r="B42" s="8"/>
      <c r="C42" s="221"/>
      <c r="D42" s="221"/>
    </row>
    <row r="43" spans="1:4" ht="21.75" customHeight="1" x14ac:dyDescent="0.2">
      <c r="A43" s="7"/>
      <c r="B43" s="8"/>
      <c r="C43" s="221"/>
      <c r="D43" s="221"/>
    </row>
    <row r="44" spans="1:4" ht="21.75" customHeight="1" x14ac:dyDescent="0.2">
      <c r="A44" s="7"/>
      <c r="B44" s="8"/>
      <c r="C44" s="221"/>
      <c r="D44" s="221"/>
    </row>
    <row r="45" spans="1:4" ht="21.75" customHeight="1" x14ac:dyDescent="0.2">
      <c r="A45" s="7"/>
      <c r="B45" s="8"/>
      <c r="C45" s="221"/>
      <c r="D45" s="221"/>
    </row>
    <row r="46" spans="1:4" ht="21.75" customHeight="1" x14ac:dyDescent="0.2">
      <c r="A46" s="7"/>
      <c r="B46" s="8"/>
      <c r="C46" s="221"/>
      <c r="D46" s="221"/>
    </row>
    <row r="47" spans="1:4" ht="21.75" customHeight="1" x14ac:dyDescent="0.2">
      <c r="A47" s="7"/>
      <c r="B47" s="8"/>
      <c r="C47" s="221"/>
      <c r="D47" s="221"/>
    </row>
    <row r="48" spans="1:4" ht="21.75" customHeight="1" x14ac:dyDescent="0.2">
      <c r="A48" s="7"/>
      <c r="B48" s="8"/>
      <c r="C48" s="221"/>
      <c r="D48" s="221"/>
    </row>
    <row r="49" spans="1:4" ht="21.75" customHeight="1" x14ac:dyDescent="0.2">
      <c r="A49" s="7"/>
      <c r="B49" s="8"/>
      <c r="C49" s="221"/>
      <c r="D49" s="221"/>
    </row>
    <row r="50" spans="1:4" ht="21.75" customHeight="1" x14ac:dyDescent="0.2">
      <c r="A50" s="7"/>
      <c r="B50" s="8"/>
      <c r="C50" s="221"/>
      <c r="D50" s="221"/>
    </row>
    <row r="51" spans="1:4" ht="21.75" customHeight="1" x14ac:dyDescent="0.2">
      <c r="A51" s="7"/>
      <c r="B51" s="8"/>
      <c r="C51" s="221"/>
      <c r="D51" s="221"/>
    </row>
    <row r="52" spans="1:4" ht="21.75" customHeight="1" x14ac:dyDescent="0.2">
      <c r="A52" s="7"/>
      <c r="B52" s="8"/>
      <c r="C52" s="221"/>
      <c r="D52" s="221"/>
    </row>
    <row r="53" spans="1:4" ht="21.75" customHeight="1" x14ac:dyDescent="0.2">
      <c r="A53" s="7"/>
      <c r="B53" s="8"/>
      <c r="C53" s="221"/>
      <c r="D53" s="221"/>
    </row>
    <row r="54" spans="1:4" ht="21.75" customHeight="1" x14ac:dyDescent="0.2">
      <c r="A54" s="7"/>
      <c r="B54" s="8"/>
      <c r="C54" s="221"/>
      <c r="D54" s="221"/>
    </row>
    <row r="55" spans="1:4" ht="21.75" customHeight="1" x14ac:dyDescent="0.2">
      <c r="A55" s="7"/>
      <c r="B55" s="8"/>
      <c r="C55" s="221"/>
      <c r="D55" s="221"/>
    </row>
    <row r="56" spans="1:4" ht="21.75" customHeight="1" x14ac:dyDescent="0.2">
      <c r="A56" s="7"/>
      <c r="B56" s="8"/>
      <c r="C56" s="221"/>
      <c r="D56" s="221"/>
    </row>
    <row r="57" spans="1:4" ht="21.75" customHeight="1" x14ac:dyDescent="0.2">
      <c r="A57" s="7"/>
      <c r="B57" s="8"/>
      <c r="C57" s="221"/>
      <c r="D57" s="221"/>
    </row>
    <row r="58" spans="1:4" ht="21.75" customHeight="1" x14ac:dyDescent="0.2">
      <c r="A58" s="7"/>
      <c r="B58" s="8"/>
      <c r="C58" s="221"/>
      <c r="D58" s="221"/>
    </row>
    <row r="59" spans="1:4" ht="21.75" customHeight="1" x14ac:dyDescent="0.2">
      <c r="A59" s="7"/>
      <c r="B59" s="8"/>
      <c r="C59" s="221"/>
      <c r="D59" s="221"/>
    </row>
    <row r="60" spans="1:4" ht="21.75" customHeight="1" x14ac:dyDescent="0.2">
      <c r="A60" s="7"/>
      <c r="B60" s="8"/>
      <c r="C60" s="221"/>
      <c r="D60" s="221"/>
    </row>
    <row r="61" spans="1:4" ht="21.75" customHeight="1" x14ac:dyDescent="0.2">
      <c r="A61" s="7"/>
      <c r="B61" s="8"/>
      <c r="C61" s="221"/>
      <c r="D61" s="221"/>
    </row>
    <row r="62" spans="1:4" ht="21.75" customHeight="1" x14ac:dyDescent="0.2">
      <c r="A62" s="7"/>
      <c r="B62" s="8"/>
      <c r="C62" s="221"/>
      <c r="D62" s="221"/>
    </row>
    <row r="63" spans="1:4" ht="21.75" customHeight="1" x14ac:dyDescent="0.2">
      <c r="A63" s="7"/>
      <c r="B63" s="8"/>
      <c r="C63" s="221"/>
      <c r="D63" s="221"/>
    </row>
    <row r="64" spans="1:4" ht="21.75" customHeight="1" x14ac:dyDescent="0.2">
      <c r="A64" s="7"/>
      <c r="B64" s="8"/>
      <c r="C64" s="221"/>
      <c r="D64" s="221"/>
    </row>
    <row r="65" spans="1:4" ht="21.75" customHeight="1" x14ac:dyDescent="0.2">
      <c r="A65" s="7"/>
      <c r="B65" s="8"/>
      <c r="C65" s="221"/>
      <c r="D65" s="221"/>
    </row>
    <row r="66" spans="1:4" ht="21.75" customHeight="1" x14ac:dyDescent="0.2">
      <c r="A66" s="7"/>
      <c r="B66" s="8"/>
      <c r="C66" s="221"/>
      <c r="D66" s="221"/>
    </row>
    <row r="67" spans="1:4" ht="21.75" customHeight="1" x14ac:dyDescent="0.2">
      <c r="A67" s="7"/>
      <c r="B67" s="8"/>
      <c r="C67" s="221"/>
      <c r="D67" s="221"/>
    </row>
    <row r="68" spans="1:4" ht="21.75" customHeight="1" x14ac:dyDescent="0.2">
      <c r="A68" s="7"/>
      <c r="B68" s="8"/>
      <c r="C68" s="221"/>
      <c r="D68" s="221"/>
    </row>
    <row r="69" spans="1:4" ht="21.75" customHeight="1" x14ac:dyDescent="0.2">
      <c r="A69" s="7"/>
      <c r="B69" s="8"/>
      <c r="C69" s="221"/>
      <c r="D69" s="221"/>
    </row>
    <row r="70" spans="1:4" ht="21.75" customHeight="1" x14ac:dyDescent="0.2">
      <c r="A70" s="7"/>
      <c r="B70" s="8"/>
      <c r="C70" s="221"/>
      <c r="D70" s="221"/>
    </row>
    <row r="71" spans="1:4" ht="21.75" customHeight="1" x14ac:dyDescent="0.2">
      <c r="A71" s="7"/>
      <c r="B71" s="8"/>
      <c r="C71" s="221"/>
      <c r="D71" s="221"/>
    </row>
    <row r="72" spans="1:4" ht="21.75" customHeight="1" x14ac:dyDescent="0.2">
      <c r="A72" s="7"/>
      <c r="B72" s="8"/>
      <c r="C72" s="221"/>
      <c r="D72" s="221"/>
    </row>
    <row r="73" spans="1:4" ht="21.75" customHeight="1" x14ac:dyDescent="0.2">
      <c r="A73" s="7"/>
      <c r="B73" s="8"/>
      <c r="C73" s="221"/>
      <c r="D73" s="221"/>
    </row>
    <row r="74" spans="1:4" ht="21.75" customHeight="1" x14ac:dyDescent="0.2">
      <c r="A74" s="7"/>
      <c r="B74" s="8"/>
      <c r="C74" s="221"/>
      <c r="D74" s="221"/>
    </row>
    <row r="75" spans="1:4" ht="21.75" customHeight="1" x14ac:dyDescent="0.2">
      <c r="A75" s="7"/>
      <c r="B75" s="8"/>
      <c r="C75" s="221"/>
      <c r="D75" s="221"/>
    </row>
    <row r="76" spans="1:4" ht="21.75" customHeight="1" x14ac:dyDescent="0.2">
      <c r="A76" s="7"/>
      <c r="B76" s="8"/>
      <c r="C76" s="221"/>
      <c r="D76" s="221"/>
    </row>
    <row r="77" spans="1:4" ht="21.75" customHeight="1" x14ac:dyDescent="0.2">
      <c r="A77" s="7"/>
      <c r="B77" s="8"/>
      <c r="C77" s="221"/>
      <c r="D77" s="221"/>
    </row>
    <row r="78" spans="1:4" ht="21.75" customHeight="1" x14ac:dyDescent="0.2">
      <c r="A78" s="7"/>
      <c r="B78" s="8"/>
      <c r="C78" s="221"/>
      <c r="D78" s="221"/>
    </row>
    <row r="79" spans="1:4" ht="21.75" customHeight="1" x14ac:dyDescent="0.2">
      <c r="A79" s="7"/>
      <c r="B79" s="8"/>
      <c r="C79" s="221"/>
      <c r="D79" s="221"/>
    </row>
    <row r="80" spans="1:4" ht="21.75" customHeight="1" x14ac:dyDescent="0.2">
      <c r="A80" s="7"/>
      <c r="B80" s="8"/>
      <c r="C80" s="221"/>
      <c r="D80" s="221"/>
    </row>
    <row r="81" spans="1:4" ht="21.75" customHeight="1" x14ac:dyDescent="0.2">
      <c r="A81" s="7"/>
      <c r="B81" s="8"/>
      <c r="C81" s="221"/>
      <c r="D81" s="221"/>
    </row>
    <row r="82" spans="1:4" ht="21.75" customHeight="1" x14ac:dyDescent="0.2">
      <c r="A82" s="7"/>
      <c r="B82" s="8"/>
      <c r="C82" s="221"/>
      <c r="D82" s="221"/>
    </row>
    <row r="83" spans="1:4" ht="21.75" customHeight="1" x14ac:dyDescent="0.2">
      <c r="A83" s="7"/>
      <c r="B83" s="8"/>
      <c r="C83" s="221"/>
      <c r="D83" s="221"/>
    </row>
    <row r="84" spans="1:4" ht="21.75" customHeight="1" x14ac:dyDescent="0.2">
      <c r="A84" s="7"/>
      <c r="B84" s="8"/>
      <c r="C84" s="221"/>
      <c r="D84" s="221"/>
    </row>
    <row r="85" spans="1:4" ht="21.75" customHeight="1" x14ac:dyDescent="0.2">
      <c r="A85" s="7"/>
      <c r="B85" s="8"/>
      <c r="C85" s="221"/>
      <c r="D85" s="221"/>
    </row>
    <row r="86" spans="1:4" ht="21.75" customHeight="1" x14ac:dyDescent="0.2">
      <c r="A86" s="7"/>
      <c r="B86" s="8"/>
      <c r="C86" s="221"/>
      <c r="D86" s="221"/>
    </row>
    <row r="87" spans="1:4" ht="21.75" customHeight="1" x14ac:dyDescent="0.2">
      <c r="A87" s="7"/>
      <c r="B87" s="8"/>
      <c r="C87" s="221"/>
      <c r="D87" s="221"/>
    </row>
    <row r="88" spans="1:4" ht="21.75" customHeight="1" x14ac:dyDescent="0.2">
      <c r="A88" s="7"/>
      <c r="B88" s="8"/>
      <c r="C88" s="221"/>
      <c r="D88" s="221"/>
    </row>
    <row r="89" spans="1:4" ht="21.75" customHeight="1" x14ac:dyDescent="0.2">
      <c r="A89" s="7"/>
      <c r="B89" s="8"/>
      <c r="C89" s="221"/>
      <c r="D89" s="221"/>
    </row>
    <row r="90" spans="1:4" ht="21.75" customHeight="1" x14ac:dyDescent="0.2">
      <c r="A90" s="7"/>
      <c r="B90" s="8"/>
      <c r="C90" s="221"/>
      <c r="D90" s="221"/>
    </row>
    <row r="91" spans="1:4" ht="21.75" customHeight="1" x14ac:dyDescent="0.2">
      <c r="A91" s="7"/>
      <c r="B91" s="8"/>
      <c r="C91" s="221"/>
      <c r="D91" s="221"/>
    </row>
    <row r="92" spans="1:4" ht="21.75" customHeight="1" x14ac:dyDescent="0.2">
      <c r="A92" s="7"/>
      <c r="B92" s="8"/>
      <c r="C92" s="221"/>
      <c r="D92" s="221"/>
    </row>
    <row r="93" spans="1:4" ht="21.75" customHeight="1" x14ac:dyDescent="0.2">
      <c r="A93" s="7"/>
      <c r="B93" s="8"/>
      <c r="C93" s="221"/>
      <c r="D93" s="221"/>
    </row>
    <row r="94" spans="1:4" ht="21.75" customHeight="1" x14ac:dyDescent="0.2">
      <c r="A94" s="7"/>
      <c r="B94" s="8"/>
      <c r="C94" s="221"/>
      <c r="D94" s="221"/>
    </row>
    <row r="95" spans="1:4" ht="21.75" customHeight="1" x14ac:dyDescent="0.2">
      <c r="A95" s="7"/>
      <c r="B95" s="8"/>
      <c r="C95" s="221"/>
      <c r="D95" s="221"/>
    </row>
    <row r="96" spans="1:4" ht="21.75" customHeight="1" x14ac:dyDescent="0.2">
      <c r="A96" s="7"/>
      <c r="B96" s="8"/>
      <c r="C96" s="221"/>
      <c r="D96" s="221"/>
    </row>
    <row r="97" spans="1:4" ht="21.75" customHeight="1" x14ac:dyDescent="0.2">
      <c r="A97" s="7"/>
      <c r="B97" s="8"/>
      <c r="C97" s="221"/>
      <c r="D97" s="221"/>
    </row>
    <row r="98" spans="1:4" ht="21.75" customHeight="1" x14ac:dyDescent="0.2">
      <c r="A98" s="7"/>
      <c r="B98" s="8"/>
      <c r="C98" s="221"/>
      <c r="D98" s="221"/>
    </row>
    <row r="99" spans="1:4" ht="21.75" customHeight="1" x14ac:dyDescent="0.2">
      <c r="A99" s="7"/>
      <c r="B99" s="8"/>
      <c r="C99" s="221"/>
      <c r="D99" s="221"/>
    </row>
    <row r="100" spans="1:4" ht="21.75" customHeight="1" x14ac:dyDescent="0.2">
      <c r="A100" s="7"/>
      <c r="B100" s="8"/>
      <c r="C100" s="221"/>
      <c r="D100" s="221"/>
    </row>
    <row r="101" spans="1:4" ht="21.75" customHeight="1" x14ac:dyDescent="0.2">
      <c r="A101" s="7"/>
      <c r="B101" s="8"/>
      <c r="C101" s="221"/>
      <c r="D101" s="221"/>
    </row>
    <row r="102" spans="1:4" ht="21.75" customHeight="1" x14ac:dyDescent="0.2">
      <c r="A102" s="7"/>
      <c r="B102" s="8"/>
      <c r="C102" s="221"/>
      <c r="D102" s="221"/>
    </row>
    <row r="103" spans="1:4" ht="21.75" customHeight="1" x14ac:dyDescent="0.2">
      <c r="A103" s="7"/>
      <c r="B103" s="8"/>
      <c r="C103" s="221"/>
      <c r="D103" s="221"/>
    </row>
    <row r="104" spans="1:4" ht="21.75" customHeight="1" x14ac:dyDescent="0.2">
      <c r="A104" s="7"/>
      <c r="B104" s="8"/>
      <c r="C104" s="221"/>
      <c r="D104" s="221"/>
    </row>
    <row r="105" spans="1:4" ht="21.75" customHeight="1" x14ac:dyDescent="0.2">
      <c r="A105" s="7"/>
      <c r="B105" s="8"/>
      <c r="C105" s="221"/>
      <c r="D105" s="221"/>
    </row>
    <row r="106" spans="1:4" ht="21.75" customHeight="1" x14ac:dyDescent="0.2">
      <c r="A106" s="7"/>
      <c r="B106" s="8"/>
      <c r="C106" s="221"/>
      <c r="D106" s="221"/>
    </row>
    <row r="107" spans="1:4" ht="21.75" customHeight="1" x14ac:dyDescent="0.2">
      <c r="A107" s="7"/>
      <c r="B107" s="8"/>
      <c r="C107" s="221"/>
      <c r="D107" s="221"/>
    </row>
    <row r="108" spans="1:4" ht="21.75" customHeight="1" x14ac:dyDescent="0.2">
      <c r="A108" s="7"/>
      <c r="B108" s="8"/>
      <c r="C108" s="221"/>
      <c r="D108" s="221"/>
    </row>
    <row r="109" spans="1:4" ht="21.75" customHeight="1" x14ac:dyDescent="0.2">
      <c r="A109" s="7"/>
      <c r="B109" s="8"/>
      <c r="C109" s="221"/>
      <c r="D109" s="221"/>
    </row>
    <row r="110" spans="1:4" ht="21.75" customHeight="1" x14ac:dyDescent="0.2">
      <c r="A110" s="7"/>
      <c r="B110" s="8"/>
      <c r="C110" s="221"/>
      <c r="D110" s="221"/>
    </row>
    <row r="111" spans="1:4" ht="21.75" customHeight="1" x14ac:dyDescent="0.2">
      <c r="A111" s="7"/>
      <c r="B111" s="8"/>
      <c r="C111" s="221"/>
      <c r="D111" s="221"/>
    </row>
    <row r="112" spans="1:4" ht="21.75" customHeight="1" x14ac:dyDescent="0.2">
      <c r="A112" s="7"/>
      <c r="B112" s="8"/>
      <c r="C112" s="221"/>
      <c r="D112" s="221"/>
    </row>
    <row r="113" spans="1:4" ht="21.75" customHeight="1" x14ac:dyDescent="0.2">
      <c r="A113" s="7"/>
      <c r="B113" s="8"/>
      <c r="C113" s="221"/>
      <c r="D113" s="221"/>
    </row>
    <row r="114" spans="1:4" ht="21.75" customHeight="1" x14ac:dyDescent="0.2">
      <c r="A114" s="7"/>
      <c r="B114" s="8"/>
      <c r="C114" s="221"/>
      <c r="D114" s="221"/>
    </row>
    <row r="115" spans="1:4" ht="21.75" customHeight="1" x14ac:dyDescent="0.2">
      <c r="A115" s="7"/>
      <c r="B115" s="8"/>
      <c r="C115" s="221"/>
      <c r="D115" s="221"/>
    </row>
    <row r="116" spans="1:4" ht="21.75" customHeight="1" x14ac:dyDescent="0.2">
      <c r="A116" s="7"/>
      <c r="B116" s="8"/>
      <c r="C116" s="221"/>
      <c r="D116" s="221"/>
    </row>
    <row r="117" spans="1:4" ht="21.75" customHeight="1" x14ac:dyDescent="0.2">
      <c r="A117" s="7"/>
      <c r="B117" s="8"/>
      <c r="C117" s="221"/>
      <c r="D117" s="221"/>
    </row>
    <row r="118" spans="1:4" ht="21.75" customHeight="1" x14ac:dyDescent="0.2">
      <c r="A118" s="7"/>
      <c r="B118" s="8"/>
      <c r="C118" s="221"/>
      <c r="D118" s="221"/>
    </row>
    <row r="119" spans="1:4" ht="21.75" customHeight="1" x14ac:dyDescent="0.2">
      <c r="A119" s="7"/>
      <c r="B119" s="8"/>
      <c r="C119" s="221"/>
      <c r="D119" s="221"/>
    </row>
    <row r="120" spans="1:4" ht="21.75" customHeight="1" x14ac:dyDescent="0.2">
      <c r="A120" s="7"/>
      <c r="B120" s="8"/>
      <c r="C120" s="221"/>
      <c r="D120" s="221"/>
    </row>
    <row r="121" spans="1:4" ht="21.75" customHeight="1" x14ac:dyDescent="0.2">
      <c r="A121" s="7"/>
      <c r="B121" s="8"/>
      <c r="C121" s="221"/>
      <c r="D121" s="221"/>
    </row>
    <row r="122" spans="1:4" ht="21.75" customHeight="1" x14ac:dyDescent="0.2">
      <c r="A122" s="7"/>
      <c r="B122" s="8"/>
      <c r="C122" s="221"/>
      <c r="D122" s="221"/>
    </row>
    <row r="123" spans="1:4" ht="21.75" customHeight="1" x14ac:dyDescent="0.2">
      <c r="A123" s="7"/>
      <c r="B123" s="8"/>
      <c r="C123" s="221"/>
      <c r="D123" s="221"/>
    </row>
    <row r="124" spans="1:4" ht="21.75" customHeight="1" x14ac:dyDescent="0.2">
      <c r="A124" s="7"/>
      <c r="B124" s="8"/>
      <c r="C124" s="221"/>
      <c r="D124" s="221"/>
    </row>
    <row r="125" spans="1:4" ht="21.75" customHeight="1" x14ac:dyDescent="0.2">
      <c r="A125" s="7"/>
      <c r="B125" s="8"/>
      <c r="C125" s="221"/>
      <c r="D125" s="221"/>
    </row>
    <row r="126" spans="1:4" ht="21.75" customHeight="1" x14ac:dyDescent="0.2">
      <c r="A126" s="7"/>
      <c r="B126" s="8"/>
      <c r="C126" s="221"/>
      <c r="D126" s="221"/>
    </row>
    <row r="127" spans="1:4" ht="21.75" customHeight="1" x14ac:dyDescent="0.2">
      <c r="A127" s="7"/>
      <c r="B127" s="8"/>
      <c r="C127" s="221"/>
      <c r="D127" s="221"/>
    </row>
    <row r="128" spans="1:4" ht="21.75" customHeight="1" x14ac:dyDescent="0.2">
      <c r="A128" s="7"/>
      <c r="B128" s="8"/>
      <c r="C128" s="221"/>
      <c r="D128" s="221"/>
    </row>
    <row r="129" spans="1:4" ht="21.75" customHeight="1" x14ac:dyDescent="0.2">
      <c r="A129" s="7"/>
      <c r="B129" s="8"/>
      <c r="C129" s="221"/>
      <c r="D129" s="221"/>
    </row>
    <row r="130" spans="1:4" ht="21.75" customHeight="1" x14ac:dyDescent="0.2">
      <c r="A130" s="7"/>
      <c r="B130" s="8"/>
      <c r="C130" s="221"/>
      <c r="D130" s="221"/>
    </row>
    <row r="131" spans="1:4" ht="21.75" customHeight="1" x14ac:dyDescent="0.2">
      <c r="A131" s="7"/>
      <c r="B131" s="8"/>
      <c r="C131" s="221"/>
      <c r="D131" s="221"/>
    </row>
    <row r="132" spans="1:4" ht="21.75" customHeight="1" x14ac:dyDescent="0.2">
      <c r="A132" s="7"/>
      <c r="B132" s="8"/>
      <c r="C132" s="221"/>
      <c r="D132" s="221"/>
    </row>
    <row r="133" spans="1:4" ht="21.75" customHeight="1" x14ac:dyDescent="0.2">
      <c r="A133" s="7"/>
      <c r="B133" s="8"/>
      <c r="C133" s="221"/>
      <c r="D133" s="221"/>
    </row>
    <row r="134" spans="1:4" ht="21.75" customHeight="1" x14ac:dyDescent="0.2">
      <c r="A134" s="7"/>
      <c r="B134" s="8"/>
      <c r="C134" s="221"/>
      <c r="D134" s="221"/>
    </row>
    <row r="135" spans="1:4" ht="21.75" customHeight="1" x14ac:dyDescent="0.2">
      <c r="A135" s="7"/>
      <c r="B135" s="8"/>
      <c r="C135" s="221"/>
      <c r="D135" s="221"/>
    </row>
    <row r="136" spans="1:4" ht="21.75" customHeight="1" x14ac:dyDescent="0.2">
      <c r="A136" s="7"/>
      <c r="B136" s="8"/>
      <c r="C136" s="221"/>
      <c r="D136" s="221"/>
    </row>
    <row r="137" spans="1:4" ht="21.75" customHeight="1" x14ac:dyDescent="0.2">
      <c r="A137" s="7"/>
      <c r="B137" s="8"/>
      <c r="C137" s="221"/>
      <c r="D137" s="221"/>
    </row>
    <row r="138" spans="1:4" ht="21.75" customHeight="1" x14ac:dyDescent="0.2">
      <c r="A138" s="7"/>
      <c r="B138" s="8"/>
      <c r="C138" s="221"/>
      <c r="D138" s="221"/>
    </row>
    <row r="139" spans="1:4" ht="21.75" customHeight="1" x14ac:dyDescent="0.2">
      <c r="A139" s="7"/>
      <c r="B139" s="8"/>
      <c r="C139" s="221"/>
      <c r="D139" s="221"/>
    </row>
    <row r="140" spans="1:4" ht="21.75" customHeight="1" x14ac:dyDescent="0.2">
      <c r="A140" s="7"/>
      <c r="B140" s="8"/>
      <c r="C140" s="221"/>
      <c r="D140" s="221"/>
    </row>
    <row r="141" spans="1:4" ht="21.75" customHeight="1" x14ac:dyDescent="0.2">
      <c r="A141" s="7"/>
      <c r="B141" s="8"/>
      <c r="C141" s="221"/>
      <c r="D141" s="221"/>
    </row>
    <row r="142" spans="1:4" ht="21.75" customHeight="1" x14ac:dyDescent="0.2">
      <c r="A142" s="7"/>
      <c r="B142" s="8"/>
      <c r="C142" s="221"/>
      <c r="D142" s="221"/>
    </row>
    <row r="143" spans="1:4" ht="21.75" customHeight="1" x14ac:dyDescent="0.2">
      <c r="A143" s="7"/>
      <c r="B143" s="8"/>
      <c r="C143" s="221"/>
      <c r="D143" s="221"/>
    </row>
    <row r="144" spans="1:4" ht="21.75" customHeight="1" x14ac:dyDescent="0.2">
      <c r="A144" s="7"/>
      <c r="B144" s="8"/>
      <c r="C144" s="221"/>
      <c r="D144" s="221"/>
    </row>
    <row r="145" spans="1:4" ht="21.75" customHeight="1" x14ac:dyDescent="0.2">
      <c r="A145" s="7"/>
      <c r="B145" s="8"/>
      <c r="C145" s="221"/>
      <c r="D145" s="221"/>
    </row>
    <row r="146" spans="1:4" ht="21.75" customHeight="1" x14ac:dyDescent="0.2">
      <c r="A146" s="7"/>
      <c r="B146" s="8"/>
      <c r="C146" s="221"/>
      <c r="D146" s="221"/>
    </row>
    <row r="147" spans="1:4" ht="21.75" customHeight="1" x14ac:dyDescent="0.2">
      <c r="A147" s="7"/>
      <c r="B147" s="8"/>
      <c r="C147" s="221"/>
      <c r="D147" s="221"/>
    </row>
    <row r="148" spans="1:4" ht="21.75" customHeight="1" x14ac:dyDescent="0.2">
      <c r="A148" s="7"/>
      <c r="B148" s="8"/>
      <c r="C148" s="221"/>
      <c r="D148" s="221"/>
    </row>
    <row r="149" spans="1:4" ht="21.75" customHeight="1" x14ac:dyDescent="0.2">
      <c r="A149" s="7"/>
      <c r="B149" s="8"/>
      <c r="C149" s="221"/>
      <c r="D149" s="221"/>
    </row>
    <row r="150" spans="1:4" ht="21.75" customHeight="1" x14ac:dyDescent="0.2">
      <c r="A150" s="7"/>
      <c r="B150" s="8"/>
      <c r="C150" s="221"/>
      <c r="D150" s="221"/>
    </row>
    <row r="151" spans="1:4" ht="21.75" customHeight="1" x14ac:dyDescent="0.2">
      <c r="A151" s="7"/>
      <c r="B151" s="8"/>
      <c r="C151" s="221"/>
      <c r="D151" s="221"/>
    </row>
    <row r="152" spans="1:4" ht="21.75" customHeight="1" x14ac:dyDescent="0.2">
      <c r="A152" s="7"/>
      <c r="B152" s="8"/>
      <c r="C152" s="221"/>
      <c r="D152" s="221"/>
    </row>
    <row r="153" spans="1:4" ht="21.75" customHeight="1" x14ac:dyDescent="0.2">
      <c r="A153" s="7"/>
      <c r="B153" s="8"/>
      <c r="C153" s="221"/>
      <c r="D153" s="221"/>
    </row>
    <row r="154" spans="1:4" ht="21.75" customHeight="1" x14ac:dyDescent="0.2">
      <c r="A154" s="7"/>
      <c r="B154" s="8"/>
      <c r="C154" s="221"/>
      <c r="D154" s="221"/>
    </row>
    <row r="155" spans="1:4" ht="21.75" customHeight="1" x14ac:dyDescent="0.2">
      <c r="A155" s="7"/>
      <c r="B155" s="8"/>
      <c r="C155" s="221"/>
      <c r="D155" s="221"/>
    </row>
    <row r="156" spans="1:4" ht="21.75" customHeight="1" x14ac:dyDescent="0.2">
      <c r="A156" s="7"/>
      <c r="B156" s="8"/>
      <c r="C156" s="221"/>
      <c r="D156" s="221"/>
    </row>
    <row r="157" spans="1:4" ht="21.75" customHeight="1" x14ac:dyDescent="0.2">
      <c r="A157" s="7"/>
      <c r="B157" s="8"/>
      <c r="C157" s="221"/>
      <c r="D157" s="221"/>
    </row>
    <row r="158" spans="1:4" ht="21.75" customHeight="1" x14ac:dyDescent="0.2">
      <c r="A158" s="7"/>
      <c r="B158" s="8"/>
      <c r="C158" s="221"/>
      <c r="D158" s="221"/>
    </row>
    <row r="159" spans="1:4" ht="21.75" customHeight="1" x14ac:dyDescent="0.2">
      <c r="A159" s="7"/>
      <c r="B159" s="8"/>
      <c r="C159" s="221"/>
      <c r="D159" s="221"/>
    </row>
    <row r="160" spans="1:4" ht="21.75" customHeight="1" x14ac:dyDescent="0.2">
      <c r="A160" s="7"/>
      <c r="B160" s="8"/>
      <c r="C160" s="221"/>
      <c r="D160" s="221"/>
    </row>
    <row r="161" spans="1:4" ht="21.75" customHeight="1" x14ac:dyDescent="0.2">
      <c r="A161" s="7"/>
      <c r="B161" s="8"/>
      <c r="C161" s="221"/>
      <c r="D161" s="221"/>
    </row>
    <row r="162" spans="1:4" ht="21.75" customHeight="1" x14ac:dyDescent="0.2">
      <c r="A162" s="7"/>
      <c r="B162" s="8"/>
      <c r="C162" s="221"/>
      <c r="D162" s="221"/>
    </row>
    <row r="163" spans="1:4" ht="21.75" customHeight="1" x14ac:dyDescent="0.2">
      <c r="A163" s="7"/>
      <c r="B163" s="8"/>
      <c r="C163" s="221"/>
      <c r="D163" s="221"/>
    </row>
    <row r="164" spans="1:4" ht="21.75" customHeight="1" x14ac:dyDescent="0.2">
      <c r="A164" s="7"/>
      <c r="B164" s="8"/>
      <c r="C164" s="221"/>
      <c r="D164" s="221"/>
    </row>
    <row r="165" spans="1:4" ht="21.75" customHeight="1" x14ac:dyDescent="0.2">
      <c r="A165" s="7"/>
      <c r="B165" s="8"/>
      <c r="C165" s="221"/>
      <c r="D165" s="221"/>
    </row>
    <row r="166" spans="1:4" ht="21.75" customHeight="1" x14ac:dyDescent="0.2">
      <c r="A166" s="7"/>
      <c r="B166" s="8"/>
      <c r="C166" s="221"/>
      <c r="D166" s="221"/>
    </row>
    <row r="167" spans="1:4" ht="21.75" customHeight="1" x14ac:dyDescent="0.2">
      <c r="A167" s="7"/>
      <c r="B167" s="8"/>
      <c r="C167" s="221"/>
      <c r="D167" s="221"/>
    </row>
    <row r="168" spans="1:4" ht="21.75" customHeight="1" x14ac:dyDescent="0.2">
      <c r="A168" s="7"/>
      <c r="B168" s="8"/>
      <c r="C168" s="221"/>
      <c r="D168" s="221"/>
    </row>
    <row r="169" spans="1:4" ht="21.75" customHeight="1" x14ac:dyDescent="0.2">
      <c r="A169" s="7"/>
      <c r="B169" s="8"/>
      <c r="C169" s="221"/>
      <c r="D169" s="221"/>
    </row>
    <row r="170" spans="1:4" ht="21.75" customHeight="1" x14ac:dyDescent="0.2">
      <c r="A170" s="7"/>
      <c r="B170" s="8"/>
      <c r="C170" s="221"/>
      <c r="D170" s="221"/>
    </row>
    <row r="171" spans="1:4" ht="21.75" customHeight="1" x14ac:dyDescent="0.2">
      <c r="A171" s="7"/>
      <c r="B171" s="8"/>
      <c r="C171" s="221"/>
      <c r="D171" s="221"/>
    </row>
    <row r="172" spans="1:4" ht="21.75" customHeight="1" x14ac:dyDescent="0.2">
      <c r="A172" s="7"/>
      <c r="B172" s="8"/>
      <c r="C172" s="221"/>
      <c r="D172" s="221"/>
    </row>
    <row r="173" spans="1:4" ht="21.75" customHeight="1" x14ac:dyDescent="0.2">
      <c r="A173" s="7"/>
      <c r="B173" s="8"/>
      <c r="C173" s="221"/>
      <c r="D173" s="221"/>
    </row>
    <row r="174" spans="1:4" ht="21.75" customHeight="1" x14ac:dyDescent="0.2">
      <c r="A174" s="7"/>
      <c r="B174" s="8"/>
      <c r="C174" s="221"/>
      <c r="D174" s="221"/>
    </row>
    <row r="175" spans="1:4" ht="21.75" customHeight="1" x14ac:dyDescent="0.2">
      <c r="A175" s="7"/>
      <c r="B175" s="8"/>
      <c r="C175" s="221"/>
      <c r="D175" s="221"/>
    </row>
    <row r="176" spans="1:4" ht="21.75" customHeight="1" x14ac:dyDescent="0.2">
      <c r="A176" s="7"/>
      <c r="B176" s="8"/>
      <c r="C176" s="221"/>
      <c r="D176" s="221"/>
    </row>
    <row r="177" spans="1:4" ht="21.75" customHeight="1" x14ac:dyDescent="0.2">
      <c r="A177" s="7"/>
      <c r="B177" s="8"/>
      <c r="C177" s="221"/>
      <c r="D177" s="221"/>
    </row>
    <row r="178" spans="1:4" ht="21.75" customHeight="1" x14ac:dyDescent="0.2">
      <c r="A178" s="7"/>
      <c r="B178" s="8"/>
      <c r="C178" s="221"/>
      <c r="D178" s="221"/>
    </row>
    <row r="179" spans="1:4" ht="21.75" customHeight="1" x14ac:dyDescent="0.2">
      <c r="A179" s="7"/>
      <c r="B179" s="8"/>
      <c r="C179" s="221"/>
      <c r="D179" s="221"/>
    </row>
    <row r="180" spans="1:4" ht="21.75" customHeight="1" x14ac:dyDescent="0.2">
      <c r="A180" s="7"/>
      <c r="B180" s="8"/>
      <c r="C180" s="221"/>
      <c r="D180" s="221"/>
    </row>
    <row r="181" spans="1:4" ht="21.75" customHeight="1" x14ac:dyDescent="0.2">
      <c r="A181" s="7"/>
      <c r="B181" s="8"/>
      <c r="C181" s="221"/>
      <c r="D181" s="221"/>
    </row>
    <row r="182" spans="1:4" ht="21.75" customHeight="1" x14ac:dyDescent="0.2">
      <c r="A182" s="7"/>
      <c r="B182" s="8"/>
      <c r="C182" s="221"/>
      <c r="D182" s="221"/>
    </row>
    <row r="183" spans="1:4" ht="21.75" customHeight="1" x14ac:dyDescent="0.2">
      <c r="A183" s="7"/>
      <c r="B183" s="8"/>
      <c r="C183" s="221"/>
      <c r="D183" s="221"/>
    </row>
    <row r="184" spans="1:4" ht="21.75" customHeight="1" x14ac:dyDescent="0.2">
      <c r="A184" s="7"/>
      <c r="B184" s="8"/>
      <c r="C184" s="221"/>
      <c r="D184" s="221"/>
    </row>
    <row r="185" spans="1:4" ht="21.75" customHeight="1" x14ac:dyDescent="0.2">
      <c r="A185" s="7"/>
      <c r="B185" s="8"/>
      <c r="C185" s="221"/>
      <c r="D185" s="221"/>
    </row>
    <row r="186" spans="1:4" ht="21.75" customHeight="1" x14ac:dyDescent="0.2">
      <c r="A186" s="7"/>
      <c r="B186" s="8"/>
      <c r="C186" s="221"/>
      <c r="D186" s="221"/>
    </row>
    <row r="187" spans="1:4" ht="21.75" customHeight="1" x14ac:dyDescent="0.2">
      <c r="A187" s="7"/>
      <c r="B187" s="8"/>
      <c r="C187" s="221"/>
      <c r="D187" s="221"/>
    </row>
    <row r="188" spans="1:4" ht="21.75" customHeight="1" x14ac:dyDescent="0.2">
      <c r="A188" s="7"/>
      <c r="B188" s="8"/>
      <c r="C188" s="221"/>
      <c r="D188" s="221"/>
    </row>
    <row r="189" spans="1:4" ht="21.75" customHeight="1" x14ac:dyDescent="0.2">
      <c r="A189" s="7"/>
      <c r="B189" s="8"/>
      <c r="C189" s="221"/>
      <c r="D189" s="221"/>
    </row>
    <row r="190" spans="1:4" ht="21.75" customHeight="1" x14ac:dyDescent="0.2">
      <c r="A190" s="7"/>
      <c r="B190" s="8"/>
      <c r="C190" s="221"/>
      <c r="D190" s="221"/>
    </row>
    <row r="191" spans="1:4" ht="21.75" customHeight="1" x14ac:dyDescent="0.2">
      <c r="A191" s="7"/>
      <c r="B191" s="8"/>
      <c r="C191" s="221"/>
      <c r="D191" s="221"/>
    </row>
    <row r="192" spans="1:4" ht="21.75" customHeight="1" x14ac:dyDescent="0.2">
      <c r="A192" s="7"/>
      <c r="B192" s="8"/>
      <c r="C192" s="221"/>
      <c r="D192" s="221"/>
    </row>
    <row r="193" spans="1:4" ht="21.75" customHeight="1" x14ac:dyDescent="0.2">
      <c r="A193" s="7"/>
      <c r="B193" s="8"/>
      <c r="C193" s="221"/>
      <c r="D193" s="221"/>
    </row>
    <row r="194" spans="1:4" ht="21.75" customHeight="1" x14ac:dyDescent="0.2">
      <c r="A194" s="7"/>
      <c r="B194" s="8"/>
      <c r="C194" s="221"/>
      <c r="D194" s="221"/>
    </row>
    <row r="195" spans="1:4" ht="21.75" customHeight="1" x14ac:dyDescent="0.2">
      <c r="A195" s="7"/>
      <c r="B195" s="8"/>
      <c r="C195" s="221"/>
      <c r="D195" s="221"/>
    </row>
    <row r="196" spans="1:4" ht="21.75" customHeight="1" x14ac:dyDescent="0.2">
      <c r="A196" s="7"/>
      <c r="B196" s="8"/>
      <c r="C196" s="221"/>
      <c r="D196" s="221"/>
    </row>
    <row r="197" spans="1:4" ht="21.75" customHeight="1" x14ac:dyDescent="0.2">
      <c r="A197" s="7"/>
      <c r="B197" s="8"/>
      <c r="C197" s="221"/>
      <c r="D197" s="221"/>
    </row>
    <row r="198" spans="1:4" ht="21.75" customHeight="1" x14ac:dyDescent="0.2">
      <c r="A198" s="7"/>
      <c r="B198" s="8"/>
      <c r="C198" s="221"/>
      <c r="D198" s="221"/>
    </row>
    <row r="199" spans="1:4" ht="21.75" customHeight="1" x14ac:dyDescent="0.2">
      <c r="A199" s="7"/>
      <c r="B199" s="8"/>
      <c r="C199" s="221"/>
      <c r="D199" s="221"/>
    </row>
    <row r="200" spans="1:4" ht="21.75" customHeight="1" x14ac:dyDescent="0.2">
      <c r="A200" s="7"/>
      <c r="B200" s="8"/>
      <c r="C200" s="221"/>
      <c r="D200" s="221"/>
    </row>
    <row r="201" spans="1:4" ht="21.75" customHeight="1" x14ac:dyDescent="0.2">
      <c r="A201" s="7"/>
      <c r="B201" s="8"/>
      <c r="C201" s="221"/>
      <c r="D201" s="221"/>
    </row>
    <row r="202" spans="1:4" ht="21.75" customHeight="1" x14ac:dyDescent="0.2">
      <c r="A202" s="7"/>
      <c r="B202" s="8"/>
      <c r="C202" s="221"/>
      <c r="D202" s="221"/>
    </row>
    <row r="203" spans="1:4" ht="21.75" customHeight="1" x14ac:dyDescent="0.2">
      <c r="A203" s="7"/>
      <c r="B203" s="8"/>
      <c r="C203" s="221"/>
      <c r="D203" s="221"/>
    </row>
    <row r="204" spans="1:4" ht="21.75" customHeight="1" x14ac:dyDescent="0.2">
      <c r="A204" s="7"/>
      <c r="B204" s="8"/>
      <c r="C204" s="221"/>
      <c r="D204" s="221"/>
    </row>
    <row r="205" spans="1:4" ht="21.75" customHeight="1" x14ac:dyDescent="0.2">
      <c r="A205" s="7"/>
      <c r="B205" s="8"/>
      <c r="C205" s="221"/>
      <c r="D205" s="221"/>
    </row>
    <row r="206" spans="1:4" ht="21.75" customHeight="1" x14ac:dyDescent="0.2">
      <c r="A206" s="7"/>
      <c r="B206" s="8"/>
      <c r="C206" s="221"/>
      <c r="D206" s="221"/>
    </row>
    <row r="207" spans="1:4" ht="21.75" customHeight="1" x14ac:dyDescent="0.2">
      <c r="A207" s="7"/>
      <c r="B207" s="8"/>
      <c r="C207" s="221"/>
      <c r="D207" s="221"/>
    </row>
    <row r="208" spans="1:4" ht="21.75" customHeight="1" x14ac:dyDescent="0.2">
      <c r="A208" s="7"/>
      <c r="B208" s="8"/>
      <c r="C208" s="221"/>
      <c r="D208" s="221"/>
    </row>
    <row r="209" spans="1:4" ht="21.75" customHeight="1" x14ac:dyDescent="0.2">
      <c r="A209" s="7"/>
      <c r="B209" s="8"/>
      <c r="C209" s="221"/>
      <c r="D209" s="221"/>
    </row>
    <row r="210" spans="1:4" ht="21.75" customHeight="1" x14ac:dyDescent="0.2">
      <c r="A210" s="7"/>
      <c r="B210" s="8"/>
      <c r="C210" s="221"/>
      <c r="D210" s="221"/>
    </row>
    <row r="211" spans="1:4" ht="21.75" customHeight="1" x14ac:dyDescent="0.2">
      <c r="A211" s="7"/>
      <c r="B211" s="8"/>
      <c r="C211" s="221"/>
      <c r="D211" s="221"/>
    </row>
    <row r="212" spans="1:4" ht="21.75" customHeight="1" x14ac:dyDescent="0.2">
      <c r="A212" s="7"/>
      <c r="B212" s="8"/>
      <c r="C212" s="221"/>
      <c r="D212" s="221"/>
    </row>
    <row r="213" spans="1:4" ht="21.75" customHeight="1" x14ac:dyDescent="0.2">
      <c r="A213" s="7"/>
      <c r="B213" s="8"/>
      <c r="C213" s="221"/>
      <c r="D213" s="221"/>
    </row>
    <row r="214" spans="1:4" ht="21.75" customHeight="1" x14ac:dyDescent="0.2">
      <c r="A214" s="7"/>
      <c r="B214" s="8"/>
      <c r="C214" s="221"/>
      <c r="D214" s="221"/>
    </row>
    <row r="215" spans="1:4" ht="21.75" customHeight="1" x14ac:dyDescent="0.2">
      <c r="A215" s="7"/>
      <c r="B215" s="8"/>
      <c r="C215" s="221"/>
      <c r="D215" s="221"/>
    </row>
    <row r="216" spans="1:4" ht="21.75" customHeight="1" x14ac:dyDescent="0.2">
      <c r="A216" s="7"/>
      <c r="B216" s="8"/>
      <c r="C216" s="221"/>
      <c r="D216" s="221"/>
    </row>
    <row r="217" spans="1:4" ht="21.75" customHeight="1" x14ac:dyDescent="0.2">
      <c r="A217" s="7"/>
      <c r="B217" s="8"/>
      <c r="C217" s="221"/>
      <c r="D217" s="221"/>
    </row>
    <row r="218" spans="1:4" ht="21.75" customHeight="1" x14ac:dyDescent="0.2">
      <c r="A218" s="7"/>
      <c r="B218" s="8"/>
      <c r="C218" s="221"/>
      <c r="D218" s="221"/>
    </row>
    <row r="219" spans="1:4" ht="21.75" customHeight="1" x14ac:dyDescent="0.2">
      <c r="A219" s="7"/>
      <c r="B219" s="8"/>
      <c r="C219" s="221"/>
      <c r="D219" s="221"/>
    </row>
    <row r="220" spans="1:4" ht="21.75" customHeight="1" x14ac:dyDescent="0.2">
      <c r="A220" s="7"/>
      <c r="B220" s="8"/>
      <c r="C220" s="221"/>
      <c r="D220" s="221"/>
    </row>
    <row r="221" spans="1:4" ht="21.75" customHeight="1" x14ac:dyDescent="0.2">
      <c r="A221" s="7"/>
      <c r="B221" s="8"/>
      <c r="C221" s="221"/>
      <c r="D221" s="221"/>
    </row>
    <row r="222" spans="1:4" ht="21.75" customHeight="1" x14ac:dyDescent="0.2">
      <c r="A222" s="7"/>
      <c r="B222" s="8"/>
      <c r="C222" s="221"/>
      <c r="D222" s="221"/>
    </row>
    <row r="223" spans="1:4" ht="21.75" customHeight="1" x14ac:dyDescent="0.2">
      <c r="A223" s="7"/>
      <c r="B223" s="8"/>
      <c r="C223" s="221"/>
      <c r="D223" s="221"/>
    </row>
    <row r="224" spans="1:4" ht="21.75" customHeight="1" x14ac:dyDescent="0.2">
      <c r="A224" s="7"/>
      <c r="B224" s="8"/>
      <c r="C224" s="221"/>
      <c r="D224" s="221"/>
    </row>
    <row r="225" spans="1:4" ht="21.75" customHeight="1" x14ac:dyDescent="0.2">
      <c r="A225" s="7"/>
      <c r="B225" s="8"/>
      <c r="C225" s="221"/>
      <c r="D225" s="221"/>
    </row>
    <row r="226" spans="1:4" ht="21.75" customHeight="1" x14ac:dyDescent="0.2">
      <c r="A226" s="7"/>
      <c r="B226" s="8"/>
      <c r="C226" s="221"/>
      <c r="D226" s="221"/>
    </row>
    <row r="227" spans="1:4" ht="21.75" customHeight="1" x14ac:dyDescent="0.2">
      <c r="A227" s="7"/>
      <c r="B227" s="8"/>
      <c r="C227" s="221"/>
      <c r="D227" s="221"/>
    </row>
    <row r="228" spans="1:4" ht="21.75" customHeight="1" x14ac:dyDescent="0.2">
      <c r="A228" s="7"/>
      <c r="B228" s="8"/>
      <c r="C228" s="221"/>
      <c r="D228" s="221"/>
    </row>
    <row r="229" spans="1:4" ht="21.75" customHeight="1" x14ac:dyDescent="0.2">
      <c r="A229" s="7"/>
      <c r="B229" s="8"/>
      <c r="C229" s="221"/>
      <c r="D229" s="221"/>
    </row>
    <row r="230" spans="1:4" ht="21.75" customHeight="1" x14ac:dyDescent="0.2">
      <c r="A230" s="7"/>
      <c r="B230" s="8"/>
      <c r="C230" s="221"/>
      <c r="D230" s="221"/>
    </row>
    <row r="231" spans="1:4" ht="21.75" customHeight="1" x14ac:dyDescent="0.2">
      <c r="A231" s="7"/>
      <c r="B231" s="8"/>
      <c r="C231" s="221"/>
      <c r="D231" s="221"/>
    </row>
    <row r="232" spans="1:4" ht="21.75" customHeight="1" x14ac:dyDescent="0.2">
      <c r="A232" s="7"/>
      <c r="B232" s="8"/>
      <c r="C232" s="221"/>
      <c r="D232" s="221"/>
    </row>
    <row r="233" spans="1:4" ht="21.75" customHeight="1" x14ac:dyDescent="0.2">
      <c r="A233" s="7"/>
      <c r="B233" s="8"/>
      <c r="C233" s="221"/>
      <c r="D233" s="221"/>
    </row>
    <row r="234" spans="1:4" ht="21.75" customHeight="1" x14ac:dyDescent="0.2">
      <c r="A234" s="7"/>
      <c r="B234" s="8"/>
      <c r="C234" s="221"/>
      <c r="D234" s="221"/>
    </row>
    <row r="235" spans="1:4" ht="21.75" customHeight="1" x14ac:dyDescent="0.2">
      <c r="A235" s="7"/>
      <c r="B235" s="8"/>
      <c r="C235" s="221"/>
      <c r="D235" s="221"/>
    </row>
    <row r="236" spans="1:4" ht="21.75" customHeight="1" x14ac:dyDescent="0.2">
      <c r="A236" s="7"/>
      <c r="B236" s="8"/>
      <c r="C236" s="221"/>
      <c r="D236" s="221"/>
    </row>
    <row r="237" spans="1:4" ht="21.75" customHeight="1" x14ac:dyDescent="0.2">
      <c r="A237" s="7"/>
      <c r="B237" s="8"/>
      <c r="C237" s="221"/>
      <c r="D237" s="221"/>
    </row>
    <row r="238" spans="1:4" ht="21.75" customHeight="1" x14ac:dyDescent="0.2">
      <c r="A238" s="7"/>
      <c r="B238" s="8"/>
      <c r="C238" s="221"/>
      <c r="D238" s="221"/>
    </row>
    <row r="239" spans="1:4" ht="21.75" customHeight="1" x14ac:dyDescent="0.2">
      <c r="A239" s="7"/>
      <c r="B239" s="8"/>
      <c r="C239" s="221"/>
      <c r="D239" s="221"/>
    </row>
    <row r="240" spans="1:4" ht="21.75" customHeight="1" x14ac:dyDescent="0.2">
      <c r="A240" s="7"/>
      <c r="B240" s="8"/>
      <c r="C240" s="221"/>
      <c r="D240" s="221"/>
    </row>
    <row r="241" spans="1:4" ht="21.75" customHeight="1" x14ac:dyDescent="0.2">
      <c r="A241" s="7"/>
      <c r="B241" s="8"/>
      <c r="C241" s="221"/>
      <c r="D241" s="221"/>
    </row>
    <row r="242" spans="1:4" ht="21.75" customHeight="1" x14ac:dyDescent="0.2">
      <c r="A242" s="7"/>
      <c r="B242" s="8"/>
      <c r="C242" s="221"/>
      <c r="D242" s="221"/>
    </row>
    <row r="243" spans="1:4" ht="21.75" customHeight="1" x14ac:dyDescent="0.2">
      <c r="A243" s="7"/>
      <c r="B243" s="8"/>
      <c r="C243" s="221"/>
      <c r="D243" s="221"/>
    </row>
    <row r="244" spans="1:4" ht="21.75" customHeight="1" x14ac:dyDescent="0.2">
      <c r="A244" s="7"/>
      <c r="B244" s="8"/>
      <c r="C244" s="221"/>
      <c r="D244" s="221"/>
    </row>
    <row r="245" spans="1:4" ht="21.75" customHeight="1" x14ac:dyDescent="0.2">
      <c r="A245" s="7"/>
      <c r="B245" s="8"/>
      <c r="C245" s="221"/>
      <c r="D245" s="221"/>
    </row>
    <row r="246" spans="1:4" ht="21.75" customHeight="1" x14ac:dyDescent="0.2">
      <c r="A246" s="7"/>
      <c r="B246" s="8"/>
      <c r="C246" s="221"/>
      <c r="D246" s="221"/>
    </row>
    <row r="247" spans="1:4" ht="21.75" customHeight="1" x14ac:dyDescent="0.2">
      <c r="A247" s="7"/>
      <c r="B247" s="8"/>
      <c r="C247" s="221"/>
      <c r="D247" s="221"/>
    </row>
    <row r="248" spans="1:4" ht="21.75" customHeight="1" x14ac:dyDescent="0.2">
      <c r="A248" s="7"/>
      <c r="B248" s="8"/>
      <c r="C248" s="221"/>
      <c r="D248" s="221"/>
    </row>
    <row r="249" spans="1:4" ht="21.75" customHeight="1" x14ac:dyDescent="0.2">
      <c r="A249" s="7"/>
      <c r="B249" s="8"/>
      <c r="C249" s="221"/>
      <c r="D249" s="221"/>
    </row>
    <row r="250" spans="1:4" ht="21.75" customHeight="1" x14ac:dyDescent="0.2">
      <c r="A250" s="7"/>
      <c r="B250" s="8"/>
      <c r="C250" s="221"/>
      <c r="D250" s="221"/>
    </row>
    <row r="251" spans="1:4" ht="21.75" customHeight="1" x14ac:dyDescent="0.2">
      <c r="A251" s="7"/>
      <c r="B251" s="8"/>
      <c r="C251" s="221"/>
      <c r="D251" s="221"/>
    </row>
    <row r="252" spans="1:4" ht="21.75" customHeight="1" x14ac:dyDescent="0.2">
      <c r="A252" s="7"/>
      <c r="B252" s="8"/>
      <c r="C252" s="221"/>
      <c r="D252" s="221"/>
    </row>
    <row r="253" spans="1:4" ht="21.75" customHeight="1" x14ac:dyDescent="0.2">
      <c r="A253" s="7"/>
      <c r="B253" s="8"/>
      <c r="C253" s="221"/>
      <c r="D253" s="221"/>
    </row>
    <row r="254" spans="1:4" ht="21.75" customHeight="1" x14ac:dyDescent="0.2">
      <c r="A254" s="7"/>
      <c r="B254" s="8"/>
      <c r="C254" s="221"/>
      <c r="D254" s="221"/>
    </row>
    <row r="255" spans="1:4" ht="21.75" customHeight="1" x14ac:dyDescent="0.2">
      <c r="A255" s="7"/>
      <c r="B255" s="8"/>
      <c r="C255" s="221"/>
      <c r="D255" s="221"/>
    </row>
    <row r="256" spans="1:4" ht="21.75" customHeight="1" x14ac:dyDescent="0.2">
      <c r="A256" s="7"/>
      <c r="B256" s="8"/>
      <c r="C256" s="221"/>
      <c r="D256" s="221"/>
    </row>
    <row r="257" spans="1:4" ht="21.75" customHeight="1" x14ac:dyDescent="0.2">
      <c r="A257" s="7"/>
      <c r="B257" s="8"/>
      <c r="C257" s="221"/>
      <c r="D257" s="221"/>
    </row>
    <row r="258" spans="1:4" ht="21.75" customHeight="1" x14ac:dyDescent="0.2">
      <c r="A258" s="7"/>
      <c r="B258" s="8"/>
      <c r="C258" s="221"/>
      <c r="D258" s="221"/>
    </row>
    <row r="259" spans="1:4" ht="21.75" customHeight="1" x14ac:dyDescent="0.2">
      <c r="A259" s="7"/>
      <c r="B259" s="8"/>
      <c r="C259" s="221"/>
      <c r="D259" s="221"/>
    </row>
    <row r="260" spans="1:4" ht="21.75" customHeight="1" x14ac:dyDescent="0.2">
      <c r="A260" s="7"/>
      <c r="B260" s="8"/>
      <c r="C260" s="221"/>
      <c r="D260" s="221"/>
    </row>
    <row r="261" spans="1:4" ht="21.75" customHeight="1" x14ac:dyDescent="0.2">
      <c r="A261" s="7"/>
      <c r="B261" s="8"/>
      <c r="C261" s="221"/>
      <c r="D261" s="221"/>
    </row>
    <row r="262" spans="1:4" ht="21.75" customHeight="1" x14ac:dyDescent="0.2">
      <c r="A262" s="7"/>
      <c r="B262" s="8"/>
      <c r="C262" s="221"/>
      <c r="D262" s="221"/>
    </row>
    <row r="263" spans="1:4" ht="21.75" customHeight="1" x14ac:dyDescent="0.2">
      <c r="A263" s="7"/>
      <c r="B263" s="8"/>
      <c r="C263" s="221"/>
      <c r="D263" s="221"/>
    </row>
    <row r="264" spans="1:4" ht="21.75" customHeight="1" x14ac:dyDescent="0.2">
      <c r="A264" s="7"/>
      <c r="B264" s="8"/>
      <c r="C264" s="221"/>
      <c r="D264" s="221"/>
    </row>
    <row r="265" spans="1:4" ht="21.75" customHeight="1" x14ac:dyDescent="0.2">
      <c r="A265" s="7"/>
      <c r="B265" s="8"/>
      <c r="C265" s="221"/>
      <c r="D265" s="221"/>
    </row>
    <row r="266" spans="1:4" ht="21.75" customHeight="1" x14ac:dyDescent="0.2">
      <c r="A266" s="7"/>
      <c r="B266" s="8"/>
      <c r="C266" s="221"/>
      <c r="D266" s="221"/>
    </row>
    <row r="267" spans="1:4" ht="21.75" customHeight="1" x14ac:dyDescent="0.2">
      <c r="A267" s="7"/>
      <c r="B267" s="8"/>
      <c r="C267" s="221"/>
      <c r="D267" s="221"/>
    </row>
    <row r="268" spans="1:4" ht="21.75" customHeight="1" x14ac:dyDescent="0.2">
      <c r="A268" s="7"/>
      <c r="B268" s="8"/>
      <c r="C268" s="221"/>
      <c r="D268" s="221"/>
    </row>
    <row r="269" spans="1:4" ht="21.75" customHeight="1" x14ac:dyDescent="0.2">
      <c r="A269" s="7"/>
      <c r="B269" s="8"/>
      <c r="C269" s="221"/>
      <c r="D269" s="221"/>
    </row>
    <row r="270" spans="1:4" ht="21.75" customHeight="1" x14ac:dyDescent="0.2">
      <c r="A270" s="7"/>
      <c r="B270" s="8"/>
      <c r="C270" s="221"/>
      <c r="D270" s="221"/>
    </row>
    <row r="271" spans="1:4" ht="21.75" customHeight="1" x14ac:dyDescent="0.2">
      <c r="A271" s="7"/>
      <c r="B271" s="8"/>
      <c r="C271" s="221"/>
      <c r="D271" s="221"/>
    </row>
    <row r="272" spans="1:4" ht="21.75" customHeight="1" x14ac:dyDescent="0.2">
      <c r="A272" s="7"/>
      <c r="B272" s="8"/>
      <c r="C272" s="221"/>
      <c r="D272" s="221"/>
    </row>
    <row r="273" spans="1:4" ht="21.75" customHeight="1" x14ac:dyDescent="0.2">
      <c r="A273" s="7"/>
      <c r="B273" s="8"/>
      <c r="C273" s="221"/>
      <c r="D273" s="221"/>
    </row>
    <row r="274" spans="1:4" ht="21.75" customHeight="1" x14ac:dyDescent="0.2">
      <c r="A274" s="7"/>
      <c r="B274" s="8"/>
      <c r="C274" s="221"/>
      <c r="D274" s="221"/>
    </row>
    <row r="275" spans="1:4" ht="21.75" customHeight="1" x14ac:dyDescent="0.2">
      <c r="A275" s="7"/>
      <c r="B275" s="8"/>
      <c r="C275" s="221"/>
      <c r="D275" s="221"/>
    </row>
    <row r="276" spans="1:4" ht="21.75" customHeight="1" x14ac:dyDescent="0.2">
      <c r="A276" s="7"/>
      <c r="B276" s="8"/>
      <c r="C276" s="221"/>
      <c r="D276" s="221"/>
    </row>
    <row r="277" spans="1:4" ht="21.75" customHeight="1" x14ac:dyDescent="0.2">
      <c r="A277" s="7"/>
      <c r="B277" s="8"/>
      <c r="C277" s="221"/>
      <c r="D277" s="221"/>
    </row>
    <row r="278" spans="1:4" ht="21.75" customHeight="1" x14ac:dyDescent="0.2">
      <c r="A278" s="7"/>
      <c r="B278" s="8"/>
      <c r="C278" s="221"/>
      <c r="D278" s="221"/>
    </row>
    <row r="279" spans="1:4" ht="21.75" customHeight="1" x14ac:dyDescent="0.2">
      <c r="A279" s="7"/>
      <c r="B279" s="8"/>
      <c r="C279" s="221"/>
      <c r="D279" s="221"/>
    </row>
    <row r="280" spans="1:4" ht="21.75" customHeight="1" x14ac:dyDescent="0.2">
      <c r="A280" s="7"/>
      <c r="B280" s="8"/>
      <c r="C280" s="221"/>
      <c r="D280" s="221"/>
    </row>
    <row r="281" spans="1:4" ht="21.75" customHeight="1" x14ac:dyDescent="0.2">
      <c r="A281" s="7"/>
      <c r="B281" s="8"/>
      <c r="C281" s="221"/>
      <c r="D281" s="221"/>
    </row>
    <row r="282" spans="1:4" ht="21.75" customHeight="1" x14ac:dyDescent="0.2">
      <c r="A282" s="7"/>
      <c r="B282" s="8"/>
      <c r="C282" s="221"/>
      <c r="D282" s="221"/>
    </row>
    <row r="283" spans="1:4" ht="21.75" customHeight="1" x14ac:dyDescent="0.2">
      <c r="A283" s="7"/>
      <c r="B283" s="8"/>
      <c r="C283" s="221"/>
      <c r="D283" s="221"/>
    </row>
    <row r="284" spans="1:4" ht="21.75" customHeight="1" x14ac:dyDescent="0.2">
      <c r="A284" s="7"/>
      <c r="B284" s="8"/>
      <c r="C284" s="221"/>
      <c r="D284" s="221"/>
    </row>
    <row r="285" spans="1:4" ht="21.75" customHeight="1" x14ac:dyDescent="0.2">
      <c r="A285" s="7"/>
      <c r="B285" s="8"/>
      <c r="C285" s="221"/>
      <c r="D285" s="221"/>
    </row>
    <row r="286" spans="1:4" ht="21.75" customHeight="1" x14ac:dyDescent="0.2">
      <c r="A286" s="7"/>
      <c r="B286" s="8"/>
      <c r="C286" s="221"/>
      <c r="D286" s="221"/>
    </row>
    <row r="287" spans="1:4" ht="21.75" customHeight="1" x14ac:dyDescent="0.2">
      <c r="A287" s="7"/>
      <c r="B287" s="8"/>
      <c r="C287" s="221"/>
      <c r="D287" s="221"/>
    </row>
    <row r="288" spans="1:4" ht="21.75" customHeight="1" x14ac:dyDescent="0.2">
      <c r="A288" s="7"/>
      <c r="B288" s="8"/>
      <c r="C288" s="221"/>
      <c r="D288" s="221"/>
    </row>
    <row r="289" spans="1:4" ht="21.75" customHeight="1" x14ac:dyDescent="0.2">
      <c r="A289" s="7"/>
      <c r="B289" s="8"/>
      <c r="C289" s="221"/>
      <c r="D289" s="221"/>
    </row>
    <row r="290" spans="1:4" ht="21.75" customHeight="1" x14ac:dyDescent="0.2">
      <c r="A290" s="7"/>
      <c r="B290" s="8"/>
      <c r="C290" s="221"/>
      <c r="D290" s="221"/>
    </row>
    <row r="291" spans="1:4" ht="21.75" customHeight="1" x14ac:dyDescent="0.2">
      <c r="A291" s="7"/>
      <c r="B291" s="8"/>
      <c r="C291" s="221"/>
      <c r="D291" s="221"/>
    </row>
    <row r="292" spans="1:4" ht="21.75" customHeight="1" x14ac:dyDescent="0.2">
      <c r="A292" s="7"/>
      <c r="B292" s="8"/>
      <c r="C292" s="221"/>
      <c r="D292" s="221"/>
    </row>
    <row r="293" spans="1:4" ht="21.75" customHeight="1" x14ac:dyDescent="0.2">
      <c r="A293" s="7"/>
      <c r="B293" s="8"/>
      <c r="C293" s="221"/>
      <c r="D293" s="221"/>
    </row>
    <row r="294" spans="1:4" ht="21.75" customHeight="1" x14ac:dyDescent="0.2">
      <c r="A294" s="7"/>
      <c r="B294" s="8"/>
      <c r="C294" s="221"/>
      <c r="D294" s="221"/>
    </row>
    <row r="295" spans="1:4" ht="21.75" customHeight="1" x14ac:dyDescent="0.2">
      <c r="A295" s="7"/>
      <c r="B295" s="8"/>
      <c r="C295" s="221"/>
      <c r="D295" s="221"/>
    </row>
    <row r="296" spans="1:4" ht="21.75" customHeight="1" x14ac:dyDescent="0.2">
      <c r="A296" s="7"/>
      <c r="B296" s="8"/>
      <c r="C296" s="221"/>
      <c r="D296" s="221"/>
    </row>
    <row r="297" spans="1:4" ht="21.75" customHeight="1" x14ac:dyDescent="0.2">
      <c r="A297" s="7"/>
      <c r="B297" s="8"/>
      <c r="C297" s="221"/>
      <c r="D297" s="221"/>
    </row>
    <row r="298" spans="1:4" ht="21.75" customHeight="1" x14ac:dyDescent="0.2">
      <c r="A298" s="7"/>
      <c r="B298" s="8"/>
      <c r="C298" s="221"/>
      <c r="D298" s="221"/>
    </row>
    <row r="299" spans="1:4" ht="21.75" customHeight="1" x14ac:dyDescent="0.2">
      <c r="A299" s="7"/>
      <c r="B299" s="8"/>
      <c r="C299" s="221"/>
      <c r="D299" s="221"/>
    </row>
    <row r="300" spans="1:4" ht="21.75" customHeight="1" x14ac:dyDescent="0.2">
      <c r="A300" s="7"/>
      <c r="B300" s="8"/>
      <c r="C300" s="221"/>
      <c r="D300" s="221"/>
    </row>
    <row r="301" spans="1:4" ht="21.75" customHeight="1" x14ac:dyDescent="0.2">
      <c r="A301" s="7"/>
      <c r="B301" s="8"/>
      <c r="C301" s="221"/>
      <c r="D301" s="221"/>
    </row>
    <row r="302" spans="1:4" ht="21.75" customHeight="1" x14ac:dyDescent="0.2">
      <c r="A302" s="7"/>
      <c r="B302" s="8"/>
      <c r="C302" s="221"/>
      <c r="D302" s="221"/>
    </row>
    <row r="303" spans="1:4" ht="21.75" customHeight="1" x14ac:dyDescent="0.2">
      <c r="A303" s="7"/>
      <c r="B303" s="8"/>
      <c r="C303" s="221"/>
      <c r="D303" s="221"/>
    </row>
    <row r="304" spans="1:4" ht="21.75" customHeight="1" x14ac:dyDescent="0.2">
      <c r="A304" s="7"/>
      <c r="B304" s="8"/>
      <c r="C304" s="221"/>
      <c r="D304" s="221"/>
    </row>
    <row r="305" spans="1:4" ht="21.75" customHeight="1" x14ac:dyDescent="0.2">
      <c r="A305" s="7"/>
      <c r="B305" s="8"/>
      <c r="C305" s="221"/>
      <c r="D305" s="221"/>
    </row>
    <row r="306" spans="1:4" ht="21.75" customHeight="1" x14ac:dyDescent="0.2">
      <c r="A306" s="7"/>
      <c r="B306" s="8"/>
      <c r="C306" s="221"/>
      <c r="D306" s="221"/>
    </row>
    <row r="307" spans="1:4" ht="21.75" customHeight="1" x14ac:dyDescent="0.2">
      <c r="A307" s="7"/>
      <c r="B307" s="8"/>
      <c r="C307" s="221"/>
      <c r="D307" s="221"/>
    </row>
    <row r="308" spans="1:4" ht="21.75" customHeight="1" x14ac:dyDescent="0.2">
      <c r="A308" s="7"/>
      <c r="B308" s="8"/>
      <c r="C308" s="221"/>
      <c r="D308" s="221"/>
    </row>
    <row r="309" spans="1:4" ht="21.75" customHeight="1" x14ac:dyDescent="0.2">
      <c r="A309" s="7"/>
      <c r="B309" s="8"/>
      <c r="C309" s="221"/>
      <c r="D309" s="221"/>
    </row>
    <row r="310" spans="1:4" ht="21.75" customHeight="1" x14ac:dyDescent="0.2">
      <c r="A310" s="7"/>
      <c r="B310" s="8"/>
      <c r="C310" s="221"/>
      <c r="D310" s="221"/>
    </row>
    <row r="311" spans="1:4" ht="21.75" customHeight="1" x14ac:dyDescent="0.2">
      <c r="A311" s="7"/>
      <c r="B311" s="8"/>
      <c r="C311" s="221"/>
      <c r="D311" s="221"/>
    </row>
    <row r="312" spans="1:4" ht="21.75" customHeight="1" x14ac:dyDescent="0.2">
      <c r="A312" s="7"/>
      <c r="B312" s="8"/>
      <c r="C312" s="221"/>
      <c r="D312" s="221"/>
    </row>
    <row r="313" spans="1:4" ht="21.75" customHeight="1" x14ac:dyDescent="0.2">
      <c r="A313" s="7"/>
      <c r="B313" s="8"/>
      <c r="C313" s="221"/>
      <c r="D313" s="221"/>
    </row>
    <row r="314" spans="1:4" ht="21.75" customHeight="1" x14ac:dyDescent="0.2">
      <c r="A314" s="7"/>
      <c r="B314" s="8"/>
      <c r="C314" s="221"/>
      <c r="D314" s="221"/>
    </row>
    <row r="315" spans="1:4" ht="21.75" customHeight="1" x14ac:dyDescent="0.2">
      <c r="A315" s="7"/>
      <c r="B315" s="8"/>
      <c r="C315" s="221"/>
      <c r="D315" s="221"/>
    </row>
    <row r="316" spans="1:4" ht="21.75" customHeight="1" x14ac:dyDescent="0.2">
      <c r="A316" s="7"/>
      <c r="B316" s="8"/>
      <c r="C316" s="221"/>
      <c r="D316" s="221"/>
    </row>
    <row r="317" spans="1:4" ht="21.75" customHeight="1" x14ac:dyDescent="0.2">
      <c r="A317" s="7"/>
      <c r="B317" s="8"/>
      <c r="C317" s="221"/>
      <c r="D317" s="221"/>
    </row>
    <row r="318" spans="1:4" ht="21.75" customHeight="1" x14ac:dyDescent="0.2">
      <c r="A318" s="7"/>
      <c r="B318" s="8"/>
      <c r="C318" s="221"/>
      <c r="D318" s="221"/>
    </row>
    <row r="319" spans="1:4" ht="21.75" customHeight="1" x14ac:dyDescent="0.2">
      <c r="A319" s="7"/>
      <c r="B319" s="8"/>
      <c r="C319" s="221"/>
      <c r="D319" s="221"/>
    </row>
    <row r="320" spans="1:4" ht="21.75" customHeight="1" x14ac:dyDescent="0.2">
      <c r="A320" s="7"/>
      <c r="B320" s="8"/>
      <c r="C320" s="221"/>
      <c r="D320" s="221"/>
    </row>
    <row r="321" spans="1:4" ht="21.75" customHeight="1" x14ac:dyDescent="0.2">
      <c r="A321" s="7"/>
      <c r="B321" s="8"/>
      <c r="C321" s="221"/>
      <c r="D321" s="221"/>
    </row>
    <row r="322" spans="1:4" ht="21.75" customHeight="1" x14ac:dyDescent="0.2">
      <c r="A322" s="7"/>
      <c r="B322" s="8"/>
      <c r="C322" s="221"/>
      <c r="D322" s="221"/>
    </row>
    <row r="323" spans="1:4" ht="21.75" customHeight="1" x14ac:dyDescent="0.2">
      <c r="A323" s="7"/>
      <c r="B323" s="8"/>
      <c r="C323" s="221"/>
      <c r="D323" s="221"/>
    </row>
    <row r="324" spans="1:4" ht="21.75" customHeight="1" x14ac:dyDescent="0.2">
      <c r="A324" s="7"/>
      <c r="B324" s="8"/>
      <c r="C324" s="221"/>
      <c r="D324" s="221"/>
    </row>
    <row r="325" spans="1:4" ht="21.75" customHeight="1" x14ac:dyDescent="0.2">
      <c r="A325" s="7"/>
      <c r="B325" s="8"/>
      <c r="C325" s="221"/>
      <c r="D325" s="221"/>
    </row>
    <row r="326" spans="1:4" ht="21.75" customHeight="1" x14ac:dyDescent="0.2">
      <c r="A326" s="7"/>
      <c r="B326" s="8"/>
      <c r="C326" s="221"/>
      <c r="D326" s="221"/>
    </row>
    <row r="327" spans="1:4" ht="21.75" customHeight="1" x14ac:dyDescent="0.2">
      <c r="A327" s="7"/>
      <c r="B327" s="8"/>
      <c r="C327" s="221"/>
      <c r="D327" s="221"/>
    </row>
    <row r="328" spans="1:4" ht="21.75" customHeight="1" x14ac:dyDescent="0.2">
      <c r="A328" s="7"/>
      <c r="B328" s="8"/>
      <c r="C328" s="221"/>
      <c r="D328" s="221"/>
    </row>
    <row r="329" spans="1:4" ht="21.75" customHeight="1" x14ac:dyDescent="0.2">
      <c r="A329" s="7"/>
      <c r="B329" s="8"/>
      <c r="C329" s="221"/>
      <c r="D329" s="221"/>
    </row>
    <row r="330" spans="1:4" ht="21.75" customHeight="1" x14ac:dyDescent="0.2">
      <c r="A330" s="7"/>
      <c r="B330" s="8"/>
      <c r="C330" s="221"/>
      <c r="D330" s="221"/>
    </row>
    <row r="331" spans="1:4" ht="21.75" customHeight="1" x14ac:dyDescent="0.2">
      <c r="A331" s="7"/>
      <c r="B331" s="8"/>
      <c r="C331" s="221"/>
      <c r="D331" s="221"/>
    </row>
    <row r="332" spans="1:4" ht="21.75" customHeight="1" x14ac:dyDescent="0.2">
      <c r="A332" s="7"/>
      <c r="B332" s="8"/>
      <c r="C332" s="221"/>
      <c r="D332" s="221"/>
    </row>
    <row r="333" spans="1:4" ht="21.75" customHeight="1" x14ac:dyDescent="0.2">
      <c r="A333" s="7"/>
      <c r="B333" s="8"/>
      <c r="C333" s="221"/>
      <c r="D333" s="221"/>
    </row>
    <row r="334" spans="1:4" ht="21.75" customHeight="1" x14ac:dyDescent="0.2">
      <c r="A334" s="7"/>
      <c r="B334" s="8"/>
      <c r="C334" s="221"/>
      <c r="D334" s="221"/>
    </row>
    <row r="335" spans="1:4" ht="21.75" customHeight="1" x14ac:dyDescent="0.2">
      <c r="A335" s="7"/>
      <c r="B335" s="8"/>
      <c r="C335" s="221"/>
      <c r="D335" s="221"/>
    </row>
    <row r="336" spans="1:4" ht="21.75" customHeight="1" x14ac:dyDescent="0.2">
      <c r="A336" s="7"/>
      <c r="B336" s="8"/>
      <c r="C336" s="221"/>
      <c r="D336" s="221"/>
    </row>
    <row r="337" spans="1:4" ht="21.75" customHeight="1" x14ac:dyDescent="0.2">
      <c r="A337" s="7"/>
      <c r="B337" s="8"/>
      <c r="C337" s="221"/>
      <c r="D337" s="221"/>
    </row>
    <row r="338" spans="1:4" ht="21.75" customHeight="1" x14ac:dyDescent="0.2">
      <c r="A338" s="7"/>
      <c r="B338" s="8"/>
      <c r="C338" s="221"/>
      <c r="D338" s="221"/>
    </row>
    <row r="339" spans="1:4" ht="21.75" customHeight="1" x14ac:dyDescent="0.2">
      <c r="A339" s="7"/>
      <c r="B339" s="8"/>
      <c r="C339" s="221"/>
      <c r="D339" s="221"/>
    </row>
    <row r="340" spans="1:4" ht="21.75" customHeight="1" x14ac:dyDescent="0.2">
      <c r="A340" s="7"/>
      <c r="B340" s="8"/>
      <c r="C340" s="221"/>
      <c r="D340" s="221"/>
    </row>
    <row r="341" spans="1:4" ht="21.75" customHeight="1" x14ac:dyDescent="0.2">
      <c r="A341" s="7"/>
      <c r="B341" s="8"/>
      <c r="C341" s="221"/>
      <c r="D341" s="221"/>
    </row>
    <row r="342" spans="1:4" ht="21.75" customHeight="1" x14ac:dyDescent="0.2">
      <c r="A342" s="7"/>
      <c r="B342" s="8"/>
      <c r="C342" s="221"/>
      <c r="D342" s="221"/>
    </row>
    <row r="343" spans="1:4" ht="21.75" customHeight="1" x14ac:dyDescent="0.2">
      <c r="A343" s="7"/>
      <c r="B343" s="8"/>
      <c r="C343" s="221"/>
      <c r="D343" s="221"/>
    </row>
    <row r="344" spans="1:4" ht="21.75" customHeight="1" x14ac:dyDescent="0.2">
      <c r="A344" s="7"/>
      <c r="B344" s="8"/>
      <c r="C344" s="221"/>
      <c r="D344" s="221"/>
    </row>
    <row r="345" spans="1:4" ht="21.75" customHeight="1" x14ac:dyDescent="0.2">
      <c r="A345" s="7"/>
      <c r="B345" s="8"/>
      <c r="C345" s="221"/>
      <c r="D345" s="221"/>
    </row>
    <row r="346" spans="1:4" ht="21.75" customHeight="1" x14ac:dyDescent="0.2">
      <c r="A346" s="7"/>
      <c r="B346" s="8"/>
      <c r="C346" s="221"/>
      <c r="D346" s="221"/>
    </row>
    <row r="347" spans="1:4" ht="21.75" customHeight="1" x14ac:dyDescent="0.2">
      <c r="A347" s="7"/>
      <c r="B347" s="8"/>
      <c r="C347" s="221"/>
      <c r="D347" s="221"/>
    </row>
    <row r="348" spans="1:4" ht="21.75" customHeight="1" x14ac:dyDescent="0.2">
      <c r="A348" s="7"/>
      <c r="B348" s="8"/>
      <c r="C348" s="221"/>
      <c r="D348" s="221"/>
    </row>
    <row r="349" spans="1:4" ht="21.75" customHeight="1" x14ac:dyDescent="0.2">
      <c r="A349" s="7"/>
      <c r="B349" s="8"/>
      <c r="C349" s="221"/>
      <c r="D349" s="221"/>
    </row>
    <row r="350" spans="1:4" ht="21.75" customHeight="1" x14ac:dyDescent="0.2">
      <c r="A350" s="7"/>
      <c r="B350" s="8"/>
      <c r="C350" s="221"/>
      <c r="D350" s="221"/>
    </row>
    <row r="351" spans="1:4" ht="21.75" customHeight="1" x14ac:dyDescent="0.2">
      <c r="A351" s="7"/>
      <c r="B351" s="8"/>
      <c r="C351" s="221"/>
      <c r="D351" s="221"/>
    </row>
    <row r="352" spans="1:4" ht="21.75" customHeight="1" x14ac:dyDescent="0.2">
      <c r="A352" s="7"/>
      <c r="B352" s="8"/>
      <c r="C352" s="221"/>
      <c r="D352" s="221"/>
    </row>
    <row r="353" spans="1:4" ht="21.75" customHeight="1" x14ac:dyDescent="0.2">
      <c r="A353" s="7"/>
      <c r="B353" s="8"/>
      <c r="C353" s="221"/>
      <c r="D353" s="221"/>
    </row>
    <row r="354" spans="1:4" ht="21.75" customHeight="1" x14ac:dyDescent="0.2">
      <c r="A354" s="7"/>
      <c r="B354" s="8"/>
      <c r="C354" s="221"/>
      <c r="D354" s="221"/>
    </row>
    <row r="355" spans="1:4" ht="21.75" customHeight="1" x14ac:dyDescent="0.2">
      <c r="A355" s="7"/>
      <c r="B355" s="8"/>
      <c r="C355" s="221"/>
      <c r="D355" s="221"/>
    </row>
    <row r="356" spans="1:4" ht="21.75" customHeight="1" x14ac:dyDescent="0.2">
      <c r="A356" s="7"/>
      <c r="B356" s="8"/>
      <c r="C356" s="221"/>
      <c r="D356" s="221"/>
    </row>
    <row r="357" spans="1:4" ht="21.75" customHeight="1" x14ac:dyDescent="0.2">
      <c r="A357" s="7"/>
      <c r="B357" s="8"/>
      <c r="C357" s="221"/>
      <c r="D357" s="221"/>
    </row>
    <row r="358" spans="1:4" ht="21.75" customHeight="1" x14ac:dyDescent="0.2">
      <c r="A358" s="7"/>
      <c r="B358" s="8"/>
      <c r="C358" s="221"/>
      <c r="D358" s="221"/>
    </row>
    <row r="359" spans="1:4" ht="21.75" customHeight="1" x14ac:dyDescent="0.2">
      <c r="A359" s="7"/>
      <c r="B359" s="8"/>
      <c r="C359" s="221"/>
      <c r="D359" s="221"/>
    </row>
    <row r="360" spans="1:4" ht="21.75" customHeight="1" x14ac:dyDescent="0.2">
      <c r="A360" s="7"/>
      <c r="B360" s="8"/>
      <c r="C360" s="221"/>
      <c r="D360" s="221"/>
    </row>
    <row r="361" spans="1:4" ht="21.75" customHeight="1" x14ac:dyDescent="0.2">
      <c r="A361" s="7"/>
      <c r="B361" s="8"/>
      <c r="C361" s="221"/>
      <c r="D361" s="221"/>
    </row>
    <row r="362" spans="1:4" ht="21.75" customHeight="1" x14ac:dyDescent="0.2">
      <c r="A362" s="7"/>
      <c r="B362" s="8"/>
      <c r="C362" s="221"/>
      <c r="D362" s="221"/>
    </row>
    <row r="363" spans="1:4" ht="21.75" customHeight="1" x14ac:dyDescent="0.2">
      <c r="A363" s="7"/>
      <c r="B363" s="8"/>
      <c r="C363" s="221"/>
      <c r="D363" s="221"/>
    </row>
    <row r="364" spans="1:4" ht="21.75" customHeight="1" x14ac:dyDescent="0.2">
      <c r="A364" s="7"/>
      <c r="B364" s="8"/>
      <c r="C364" s="221"/>
      <c r="D364" s="221"/>
    </row>
    <row r="365" spans="1:4" ht="21.75" customHeight="1" x14ac:dyDescent="0.2">
      <c r="A365" s="7"/>
      <c r="B365" s="8"/>
      <c r="C365" s="221"/>
      <c r="D365" s="221"/>
    </row>
    <row r="366" spans="1:4" ht="21.75" customHeight="1" x14ac:dyDescent="0.2">
      <c r="A366" s="7"/>
      <c r="B366" s="8"/>
      <c r="C366" s="221"/>
      <c r="D366" s="221"/>
    </row>
    <row r="367" spans="1:4" ht="21.75" customHeight="1" x14ac:dyDescent="0.2">
      <c r="A367" s="7"/>
      <c r="B367" s="8"/>
      <c r="C367" s="221"/>
      <c r="D367" s="221"/>
    </row>
    <row r="368" spans="1:4" ht="21.75" customHeight="1" x14ac:dyDescent="0.2">
      <c r="A368" s="7"/>
      <c r="B368" s="8"/>
      <c r="C368" s="221"/>
      <c r="D368" s="221"/>
    </row>
    <row r="369" spans="1:4" ht="21.75" customHeight="1" x14ac:dyDescent="0.2">
      <c r="A369" s="7"/>
      <c r="B369" s="8"/>
      <c r="C369" s="221"/>
      <c r="D369" s="221"/>
    </row>
    <row r="370" spans="1:4" ht="21.75" customHeight="1" x14ac:dyDescent="0.2">
      <c r="A370" s="7"/>
      <c r="B370" s="8"/>
      <c r="C370" s="221"/>
      <c r="D370" s="221"/>
    </row>
    <row r="371" spans="1:4" ht="21.75" customHeight="1" x14ac:dyDescent="0.2">
      <c r="A371" s="7"/>
      <c r="B371" s="8"/>
      <c r="C371" s="221"/>
      <c r="D371" s="221"/>
    </row>
    <row r="372" spans="1:4" ht="21.75" customHeight="1" x14ac:dyDescent="0.2">
      <c r="A372" s="7"/>
      <c r="B372" s="8"/>
      <c r="C372" s="221"/>
      <c r="D372" s="221"/>
    </row>
    <row r="373" spans="1:4" ht="21.75" customHeight="1" x14ac:dyDescent="0.2">
      <c r="A373" s="7"/>
      <c r="B373" s="8"/>
      <c r="C373" s="221"/>
      <c r="D373" s="221"/>
    </row>
    <row r="374" spans="1:4" ht="21.75" customHeight="1" x14ac:dyDescent="0.2">
      <c r="A374" s="7"/>
      <c r="B374" s="8"/>
      <c r="C374" s="221"/>
      <c r="D374" s="221"/>
    </row>
    <row r="375" spans="1:4" ht="21.75" customHeight="1" x14ac:dyDescent="0.2">
      <c r="A375" s="7"/>
      <c r="B375" s="8"/>
      <c r="C375" s="221"/>
      <c r="D375" s="221"/>
    </row>
    <row r="376" spans="1:4" ht="21.75" customHeight="1" x14ac:dyDescent="0.2">
      <c r="A376" s="7"/>
      <c r="B376" s="8"/>
      <c r="C376" s="221"/>
      <c r="D376" s="221"/>
    </row>
    <row r="377" spans="1:4" ht="21.75" customHeight="1" x14ac:dyDescent="0.2">
      <c r="A377" s="7"/>
      <c r="B377" s="8"/>
      <c r="C377" s="221"/>
      <c r="D377" s="221"/>
    </row>
    <row r="378" spans="1:4" ht="21.75" customHeight="1" x14ac:dyDescent="0.2">
      <c r="A378" s="7"/>
      <c r="B378" s="8"/>
      <c r="C378" s="221"/>
      <c r="D378" s="221"/>
    </row>
    <row r="379" spans="1:4" ht="21.75" customHeight="1" x14ac:dyDescent="0.2">
      <c r="A379" s="7"/>
      <c r="B379" s="8"/>
      <c r="C379" s="221"/>
      <c r="D379" s="221"/>
    </row>
    <row r="380" spans="1:4" ht="21.75" customHeight="1" x14ac:dyDescent="0.2">
      <c r="A380" s="7"/>
      <c r="B380" s="8"/>
      <c r="C380" s="221"/>
      <c r="D380" s="221"/>
    </row>
    <row r="381" spans="1:4" ht="21.75" customHeight="1" x14ac:dyDescent="0.2">
      <c r="A381" s="7"/>
      <c r="B381" s="8"/>
      <c r="C381" s="221"/>
      <c r="D381" s="221"/>
    </row>
    <row r="382" spans="1:4" ht="21.75" customHeight="1" x14ac:dyDescent="0.2">
      <c r="A382" s="7"/>
      <c r="B382" s="8"/>
      <c r="C382" s="221"/>
      <c r="D382" s="221"/>
    </row>
    <row r="383" spans="1:4" ht="21.75" customHeight="1" x14ac:dyDescent="0.2">
      <c r="A383" s="7"/>
      <c r="B383" s="8"/>
      <c r="C383" s="221"/>
      <c r="D383" s="221"/>
    </row>
    <row r="384" spans="1:4" ht="21.75" customHeight="1" x14ac:dyDescent="0.2">
      <c r="A384" s="7"/>
      <c r="B384" s="8"/>
      <c r="C384" s="221"/>
      <c r="D384" s="221"/>
    </row>
    <row r="385" spans="1:4" ht="21.75" customHeight="1" x14ac:dyDescent="0.2">
      <c r="A385" s="7"/>
      <c r="B385" s="8"/>
      <c r="C385" s="221"/>
      <c r="D385" s="221"/>
    </row>
    <row r="386" spans="1:4" ht="21.75" customHeight="1" x14ac:dyDescent="0.2">
      <c r="A386" s="7"/>
      <c r="B386" s="8"/>
      <c r="C386" s="221"/>
      <c r="D386" s="221"/>
    </row>
    <row r="387" spans="1:4" ht="21.75" customHeight="1" x14ac:dyDescent="0.2">
      <c r="A387" s="7"/>
      <c r="B387" s="8"/>
      <c r="C387" s="221"/>
      <c r="D387" s="221"/>
    </row>
    <row r="388" spans="1:4" ht="21.75" customHeight="1" x14ac:dyDescent="0.2">
      <c r="A388" s="7"/>
      <c r="B388" s="8"/>
      <c r="C388" s="221"/>
      <c r="D388" s="221"/>
    </row>
    <row r="389" spans="1:4" ht="21.75" customHeight="1" x14ac:dyDescent="0.2">
      <c r="A389" s="7"/>
      <c r="B389" s="8"/>
      <c r="C389" s="221"/>
      <c r="D389" s="221"/>
    </row>
    <row r="390" spans="1:4" ht="21.75" customHeight="1" x14ac:dyDescent="0.2">
      <c r="A390" s="7"/>
      <c r="B390" s="8"/>
      <c r="C390" s="221"/>
      <c r="D390" s="221"/>
    </row>
    <row r="391" spans="1:4" ht="21.75" customHeight="1" x14ac:dyDescent="0.2">
      <c r="A391" s="7"/>
      <c r="B391" s="8"/>
      <c r="C391" s="221"/>
      <c r="D391" s="221"/>
    </row>
    <row r="392" spans="1:4" ht="21.75" customHeight="1" x14ac:dyDescent="0.2">
      <c r="A392" s="7"/>
      <c r="B392" s="8"/>
      <c r="C392" s="221"/>
      <c r="D392" s="221"/>
    </row>
    <row r="393" spans="1:4" ht="21.75" customHeight="1" x14ac:dyDescent="0.2">
      <c r="A393" s="7"/>
      <c r="B393" s="8"/>
      <c r="C393" s="221"/>
      <c r="D393" s="221"/>
    </row>
    <row r="394" spans="1:4" ht="21.75" customHeight="1" x14ac:dyDescent="0.2">
      <c r="A394" s="7"/>
      <c r="B394" s="8"/>
      <c r="C394" s="221"/>
      <c r="D394" s="221"/>
    </row>
    <row r="395" spans="1:4" ht="21.75" customHeight="1" x14ac:dyDescent="0.2">
      <c r="A395" s="7"/>
      <c r="B395" s="8"/>
      <c r="C395" s="221"/>
      <c r="D395" s="221"/>
    </row>
    <row r="396" spans="1:4" ht="21.75" customHeight="1" x14ac:dyDescent="0.2">
      <c r="A396" s="7"/>
      <c r="B396" s="8"/>
      <c r="C396" s="221"/>
      <c r="D396" s="221"/>
    </row>
    <row r="397" spans="1:4" ht="21.75" customHeight="1" x14ac:dyDescent="0.2">
      <c r="A397" s="7"/>
      <c r="B397" s="8"/>
      <c r="C397" s="221"/>
      <c r="D397" s="221"/>
    </row>
    <row r="398" spans="1:4" ht="21.75" customHeight="1" x14ac:dyDescent="0.2">
      <c r="A398" s="7"/>
      <c r="B398" s="8"/>
      <c r="C398" s="221"/>
      <c r="D398" s="221"/>
    </row>
    <row r="399" spans="1:4" ht="21.75" customHeight="1" x14ac:dyDescent="0.2">
      <c r="A399" s="7"/>
      <c r="B399" s="8"/>
      <c r="C399" s="221"/>
      <c r="D399" s="221"/>
    </row>
    <row r="400" spans="1:4" ht="21.75" customHeight="1" x14ac:dyDescent="0.2">
      <c r="A400" s="7"/>
      <c r="B400" s="8"/>
      <c r="C400" s="221"/>
      <c r="D400" s="221"/>
    </row>
    <row r="401" spans="1:4" ht="21.75" customHeight="1" x14ac:dyDescent="0.2">
      <c r="A401" s="7"/>
      <c r="B401" s="8"/>
      <c r="C401" s="221"/>
      <c r="D401" s="221"/>
    </row>
    <row r="402" spans="1:4" ht="21.75" customHeight="1" x14ac:dyDescent="0.2">
      <c r="A402" s="7"/>
      <c r="B402" s="8"/>
      <c r="C402" s="221"/>
      <c r="D402" s="221"/>
    </row>
    <row r="403" spans="1:4" ht="21.75" customHeight="1" x14ac:dyDescent="0.2">
      <c r="A403" s="7"/>
      <c r="B403" s="8"/>
      <c r="C403" s="221"/>
      <c r="D403" s="221"/>
    </row>
    <row r="404" spans="1:4" ht="21.75" customHeight="1" x14ac:dyDescent="0.2">
      <c r="A404" s="7"/>
      <c r="B404" s="8"/>
      <c r="C404" s="221"/>
      <c r="D404" s="221"/>
    </row>
    <row r="405" spans="1:4" ht="21.75" customHeight="1" x14ac:dyDescent="0.2">
      <c r="A405" s="7"/>
      <c r="B405" s="8"/>
      <c r="C405" s="221"/>
      <c r="D405" s="221"/>
    </row>
    <row r="406" spans="1:4" ht="21.75" customHeight="1" x14ac:dyDescent="0.2">
      <c r="A406" s="7"/>
      <c r="B406" s="8"/>
      <c r="C406" s="221"/>
      <c r="D406" s="221"/>
    </row>
    <row r="407" spans="1:4" ht="21.75" customHeight="1" x14ac:dyDescent="0.2">
      <c r="A407" s="7"/>
      <c r="B407" s="8"/>
      <c r="C407" s="221"/>
      <c r="D407" s="221"/>
    </row>
    <row r="408" spans="1:4" ht="21.75" customHeight="1" x14ac:dyDescent="0.2">
      <c r="A408" s="7"/>
      <c r="B408" s="8"/>
      <c r="C408" s="221"/>
      <c r="D408" s="221"/>
    </row>
    <row r="409" spans="1:4" ht="21.75" customHeight="1" x14ac:dyDescent="0.2">
      <c r="A409" s="7"/>
      <c r="B409" s="8"/>
      <c r="C409" s="221"/>
      <c r="D409" s="221"/>
    </row>
    <row r="410" spans="1:4" ht="21.75" customHeight="1" x14ac:dyDescent="0.2">
      <c r="A410" s="7"/>
      <c r="B410" s="8"/>
      <c r="C410" s="221"/>
      <c r="D410" s="221"/>
    </row>
    <row r="411" spans="1:4" ht="21.75" customHeight="1" x14ac:dyDescent="0.2">
      <c r="A411" s="7"/>
      <c r="B411" s="8"/>
      <c r="C411" s="221"/>
      <c r="D411" s="221"/>
    </row>
    <row r="412" spans="1:4" ht="21.75" customHeight="1" x14ac:dyDescent="0.2">
      <c r="A412" s="7"/>
      <c r="B412" s="8"/>
      <c r="C412" s="221"/>
      <c r="D412" s="221"/>
    </row>
    <row r="413" spans="1:4" ht="21.75" customHeight="1" x14ac:dyDescent="0.2">
      <c r="A413" s="7"/>
      <c r="B413" s="8"/>
      <c r="C413" s="221"/>
      <c r="D413" s="221"/>
    </row>
    <row r="414" spans="1:4" ht="21.75" customHeight="1" x14ac:dyDescent="0.2">
      <c r="A414" s="7"/>
      <c r="B414" s="8"/>
      <c r="C414" s="221"/>
      <c r="D414" s="221"/>
    </row>
    <row r="415" spans="1:4" ht="21.75" customHeight="1" x14ac:dyDescent="0.2">
      <c r="A415" s="7"/>
      <c r="B415" s="8"/>
      <c r="C415" s="221"/>
      <c r="D415" s="221"/>
    </row>
    <row r="416" spans="1:4" ht="21.75" customHeight="1" x14ac:dyDescent="0.2">
      <c r="A416" s="7"/>
      <c r="B416" s="8"/>
      <c r="C416" s="221"/>
      <c r="D416" s="221"/>
    </row>
    <row r="417" spans="1:4" ht="21.75" customHeight="1" x14ac:dyDescent="0.2">
      <c r="A417" s="7"/>
      <c r="B417" s="8"/>
      <c r="C417" s="221"/>
      <c r="D417" s="221"/>
    </row>
    <row r="418" spans="1:4" ht="21.75" customHeight="1" x14ac:dyDescent="0.2">
      <c r="A418" s="7"/>
      <c r="B418" s="8"/>
      <c r="C418" s="221"/>
      <c r="D418" s="221"/>
    </row>
    <row r="419" spans="1:4" ht="21.75" customHeight="1" x14ac:dyDescent="0.2">
      <c r="A419" s="7"/>
      <c r="B419" s="8"/>
      <c r="C419" s="221"/>
      <c r="D419" s="221"/>
    </row>
    <row r="420" spans="1:4" ht="21.75" customHeight="1" x14ac:dyDescent="0.2">
      <c r="A420" s="7"/>
      <c r="B420" s="8"/>
      <c r="C420" s="221"/>
      <c r="D420" s="221"/>
    </row>
    <row r="421" spans="1:4" ht="21.75" customHeight="1" x14ac:dyDescent="0.2">
      <c r="A421" s="7"/>
      <c r="B421" s="8"/>
      <c r="C421" s="221"/>
      <c r="D421" s="221"/>
    </row>
    <row r="422" spans="1:4" ht="21.75" customHeight="1" x14ac:dyDescent="0.2">
      <c r="A422" s="7"/>
      <c r="B422" s="8"/>
      <c r="C422" s="221"/>
      <c r="D422" s="221"/>
    </row>
    <row r="423" spans="1:4" ht="21.75" customHeight="1" x14ac:dyDescent="0.2">
      <c r="A423" s="7"/>
      <c r="B423" s="8"/>
      <c r="C423" s="221"/>
      <c r="D423" s="221"/>
    </row>
    <row r="424" spans="1:4" ht="21.75" customHeight="1" x14ac:dyDescent="0.2">
      <c r="A424" s="7"/>
      <c r="B424" s="8"/>
      <c r="C424" s="221"/>
      <c r="D424" s="221"/>
    </row>
    <row r="425" spans="1:4" ht="21.75" customHeight="1" x14ac:dyDescent="0.2">
      <c r="A425" s="7"/>
      <c r="B425" s="8"/>
      <c r="C425" s="221"/>
      <c r="D425" s="221"/>
    </row>
    <row r="426" spans="1:4" ht="21.75" customHeight="1" x14ac:dyDescent="0.2">
      <c r="A426" s="7"/>
      <c r="B426" s="8"/>
      <c r="C426" s="221"/>
      <c r="D426" s="221"/>
    </row>
    <row r="427" spans="1:4" ht="21.75" customHeight="1" x14ac:dyDescent="0.2">
      <c r="A427" s="7"/>
      <c r="B427" s="8"/>
      <c r="C427" s="221"/>
      <c r="D427" s="221"/>
    </row>
    <row r="428" spans="1:4" ht="21.75" customHeight="1" x14ac:dyDescent="0.2">
      <c r="A428" s="7"/>
      <c r="B428" s="8"/>
      <c r="C428" s="221"/>
      <c r="D428" s="221"/>
    </row>
    <row r="429" spans="1:4" ht="21.75" customHeight="1" x14ac:dyDescent="0.2">
      <c r="A429" s="7"/>
      <c r="B429" s="8"/>
      <c r="C429" s="221"/>
      <c r="D429" s="221"/>
    </row>
    <row r="430" spans="1:4" ht="21.75" customHeight="1" x14ac:dyDescent="0.2">
      <c r="A430" s="7"/>
      <c r="B430" s="8"/>
      <c r="C430" s="221"/>
      <c r="D430" s="221"/>
    </row>
    <row r="431" spans="1:4" ht="21.75" customHeight="1" x14ac:dyDescent="0.2">
      <c r="A431" s="7"/>
      <c r="B431" s="8"/>
      <c r="C431" s="221"/>
      <c r="D431" s="221"/>
    </row>
    <row r="432" spans="1:4" ht="21.75" customHeight="1" x14ac:dyDescent="0.2">
      <c r="A432" s="7"/>
      <c r="B432" s="8"/>
      <c r="C432" s="221"/>
      <c r="D432" s="221"/>
    </row>
    <row r="433" spans="1:4" ht="21.75" customHeight="1" x14ac:dyDescent="0.2">
      <c r="A433" s="7"/>
      <c r="B433" s="8"/>
      <c r="C433" s="221"/>
      <c r="D433" s="221"/>
    </row>
    <row r="434" spans="1:4" ht="21.75" customHeight="1" x14ac:dyDescent="0.2">
      <c r="A434" s="7"/>
      <c r="B434" s="8"/>
      <c r="C434" s="221"/>
      <c r="D434" s="221"/>
    </row>
    <row r="435" spans="1:4" ht="21.75" customHeight="1" x14ac:dyDescent="0.2">
      <c r="A435" s="7"/>
      <c r="B435" s="8"/>
      <c r="C435" s="221"/>
      <c r="D435" s="221"/>
    </row>
    <row r="436" spans="1:4" ht="21.75" customHeight="1" x14ac:dyDescent="0.2">
      <c r="A436" s="7"/>
      <c r="B436" s="8"/>
      <c r="C436" s="221"/>
      <c r="D436" s="221"/>
    </row>
    <row r="437" spans="1:4" ht="21.75" customHeight="1" x14ac:dyDescent="0.2">
      <c r="A437" s="7"/>
      <c r="B437" s="8"/>
      <c r="C437" s="221"/>
      <c r="D437" s="221"/>
    </row>
    <row r="438" spans="1:4" ht="21.75" customHeight="1" x14ac:dyDescent="0.2">
      <c r="A438" s="7"/>
      <c r="B438" s="8"/>
      <c r="C438" s="221"/>
      <c r="D438" s="221"/>
    </row>
    <row r="439" spans="1:4" ht="21.75" customHeight="1" x14ac:dyDescent="0.2">
      <c r="A439" s="7"/>
      <c r="B439" s="8"/>
      <c r="C439" s="221"/>
      <c r="D439" s="221"/>
    </row>
    <row r="440" spans="1:4" ht="21.75" customHeight="1" x14ac:dyDescent="0.2">
      <c r="A440" s="7"/>
      <c r="B440" s="8"/>
      <c r="C440" s="221"/>
      <c r="D440" s="221"/>
    </row>
    <row r="441" spans="1:4" ht="21.75" customHeight="1" x14ac:dyDescent="0.2">
      <c r="A441" s="7"/>
      <c r="B441" s="8"/>
      <c r="C441" s="221"/>
      <c r="D441" s="221"/>
    </row>
    <row r="442" spans="1:4" ht="21.75" customHeight="1" x14ac:dyDescent="0.2">
      <c r="A442" s="7"/>
      <c r="B442" s="8"/>
      <c r="C442" s="221"/>
      <c r="D442" s="221"/>
    </row>
    <row r="443" spans="1:4" ht="21.75" customHeight="1" x14ac:dyDescent="0.2">
      <c r="A443" s="7"/>
      <c r="B443" s="8"/>
      <c r="C443" s="221"/>
      <c r="D443" s="221"/>
    </row>
    <row r="444" spans="1:4" ht="21.75" customHeight="1" x14ac:dyDescent="0.2">
      <c r="A444" s="7"/>
      <c r="B444" s="8"/>
      <c r="C444" s="221"/>
      <c r="D444" s="221"/>
    </row>
    <row r="445" spans="1:4" ht="21.75" customHeight="1" x14ac:dyDescent="0.2">
      <c r="A445" s="7"/>
      <c r="B445" s="8"/>
      <c r="C445" s="221"/>
      <c r="D445" s="221"/>
    </row>
    <row r="446" spans="1:4" ht="21.75" customHeight="1" x14ac:dyDescent="0.2">
      <c r="A446" s="7"/>
      <c r="B446" s="8"/>
      <c r="C446" s="221"/>
      <c r="D446" s="221"/>
    </row>
    <row r="447" spans="1:4" ht="21.75" customHeight="1" x14ac:dyDescent="0.2">
      <c r="A447" s="7"/>
      <c r="B447" s="8"/>
      <c r="C447" s="221"/>
      <c r="D447" s="221"/>
    </row>
    <row r="448" spans="1:4" ht="21.75" customHeight="1" x14ac:dyDescent="0.2">
      <c r="A448" s="7"/>
      <c r="B448" s="8"/>
      <c r="C448" s="221"/>
      <c r="D448" s="221"/>
    </row>
    <row r="449" spans="1:4" ht="21.75" customHeight="1" x14ac:dyDescent="0.2">
      <c r="A449" s="7"/>
      <c r="B449" s="8"/>
      <c r="C449" s="221"/>
      <c r="D449" s="221"/>
    </row>
    <row r="450" spans="1:4" ht="21.75" customHeight="1" x14ac:dyDescent="0.2">
      <c r="A450" s="7"/>
      <c r="B450" s="8"/>
      <c r="C450" s="221"/>
      <c r="D450" s="221"/>
    </row>
    <row r="451" spans="1:4" ht="21.75" customHeight="1" x14ac:dyDescent="0.2">
      <c r="A451" s="7"/>
      <c r="B451" s="8"/>
      <c r="C451" s="221"/>
      <c r="D451" s="221"/>
    </row>
    <row r="452" spans="1:4" ht="21.75" customHeight="1" x14ac:dyDescent="0.2">
      <c r="A452" s="7"/>
      <c r="B452" s="8"/>
      <c r="C452" s="221"/>
      <c r="D452" s="221"/>
    </row>
    <row r="453" spans="1:4" ht="21.75" customHeight="1" x14ac:dyDescent="0.2">
      <c r="A453" s="7"/>
      <c r="B453" s="8"/>
      <c r="C453" s="221"/>
      <c r="D453" s="221"/>
    </row>
    <row r="454" spans="1:4" ht="21.75" customHeight="1" x14ac:dyDescent="0.2">
      <c r="A454" s="7"/>
      <c r="B454" s="8"/>
      <c r="C454" s="221"/>
      <c r="D454" s="221"/>
    </row>
    <row r="455" spans="1:4" ht="21.75" customHeight="1" x14ac:dyDescent="0.2">
      <c r="A455" s="7"/>
      <c r="B455" s="8"/>
      <c r="C455" s="221"/>
      <c r="D455" s="221"/>
    </row>
    <row r="456" spans="1:4" ht="21.75" customHeight="1" x14ac:dyDescent="0.2">
      <c r="A456" s="7"/>
      <c r="B456" s="8"/>
      <c r="C456" s="221"/>
      <c r="D456" s="221"/>
    </row>
    <row r="457" spans="1:4" ht="21.75" customHeight="1" x14ac:dyDescent="0.2">
      <c r="A457" s="7"/>
      <c r="B457" s="8"/>
      <c r="C457" s="221"/>
      <c r="D457" s="221"/>
    </row>
    <row r="458" spans="1:4" ht="21.75" customHeight="1" x14ac:dyDescent="0.2">
      <c r="A458" s="7"/>
      <c r="B458" s="8"/>
      <c r="C458" s="221"/>
      <c r="D458" s="221"/>
    </row>
    <row r="459" spans="1:4" ht="21.75" customHeight="1" x14ac:dyDescent="0.2">
      <c r="A459" s="7"/>
      <c r="B459" s="8"/>
      <c r="C459" s="221"/>
      <c r="D459" s="221"/>
    </row>
    <row r="460" spans="1:4" ht="21.75" customHeight="1" x14ac:dyDescent="0.2">
      <c r="A460" s="7"/>
      <c r="B460" s="8"/>
      <c r="C460" s="221"/>
      <c r="D460" s="221"/>
    </row>
    <row r="461" spans="1:4" ht="21.75" customHeight="1" x14ac:dyDescent="0.2">
      <c r="A461" s="7"/>
      <c r="B461" s="8"/>
      <c r="C461" s="221"/>
      <c r="D461" s="221"/>
    </row>
    <row r="462" spans="1:4" ht="21.75" customHeight="1" x14ac:dyDescent="0.2">
      <c r="A462" s="7"/>
      <c r="B462" s="8"/>
      <c r="C462" s="221"/>
      <c r="D462" s="221"/>
    </row>
    <row r="463" spans="1:4" ht="21.75" customHeight="1" x14ac:dyDescent="0.2">
      <c r="A463" s="7"/>
      <c r="B463" s="8"/>
      <c r="C463" s="221"/>
      <c r="D463" s="221"/>
    </row>
    <row r="464" spans="1:4" ht="21.75" customHeight="1" x14ac:dyDescent="0.2">
      <c r="A464" s="7"/>
      <c r="B464" s="8"/>
      <c r="C464" s="221"/>
      <c r="D464" s="221"/>
    </row>
    <row r="465" spans="1:4" ht="21.75" customHeight="1" x14ac:dyDescent="0.2">
      <c r="A465" s="7"/>
      <c r="B465" s="8"/>
      <c r="C465" s="221"/>
      <c r="D465" s="221"/>
    </row>
    <row r="466" spans="1:4" ht="21.75" customHeight="1" x14ac:dyDescent="0.2">
      <c r="A466" s="7"/>
      <c r="B466" s="8"/>
      <c r="C466" s="221"/>
      <c r="D466" s="221"/>
    </row>
    <row r="467" spans="1:4" ht="21.75" customHeight="1" x14ac:dyDescent="0.2">
      <c r="A467" s="7"/>
      <c r="B467" s="8"/>
      <c r="C467" s="221"/>
      <c r="D467" s="221"/>
    </row>
    <row r="468" spans="1:4" ht="21.75" customHeight="1" x14ac:dyDescent="0.2">
      <c r="A468" s="7"/>
      <c r="B468" s="8"/>
      <c r="C468" s="221"/>
      <c r="D468" s="221"/>
    </row>
    <row r="469" spans="1:4" ht="21.75" customHeight="1" x14ac:dyDescent="0.2">
      <c r="A469" s="7"/>
      <c r="B469" s="8"/>
      <c r="C469" s="221"/>
      <c r="D469" s="221"/>
    </row>
    <row r="470" spans="1:4" ht="21.75" customHeight="1" x14ac:dyDescent="0.2">
      <c r="A470" s="7"/>
      <c r="B470" s="8"/>
      <c r="C470" s="221"/>
      <c r="D470" s="221"/>
    </row>
    <row r="471" spans="1:4" ht="21.75" customHeight="1" x14ac:dyDescent="0.2">
      <c r="A471" s="7"/>
      <c r="B471" s="8"/>
      <c r="C471" s="221"/>
      <c r="D471" s="221"/>
    </row>
    <row r="472" spans="1:4" ht="21.75" customHeight="1" x14ac:dyDescent="0.2">
      <c r="A472" s="7"/>
      <c r="B472" s="8"/>
      <c r="C472" s="221"/>
      <c r="D472" s="221"/>
    </row>
    <row r="473" spans="1:4" ht="21.75" customHeight="1" x14ac:dyDescent="0.2">
      <c r="A473" s="7"/>
      <c r="B473" s="8"/>
      <c r="C473" s="221"/>
      <c r="D473" s="221"/>
    </row>
    <row r="474" spans="1:4" ht="21.75" customHeight="1" x14ac:dyDescent="0.2">
      <c r="A474" s="7"/>
      <c r="B474" s="8"/>
      <c r="C474" s="221"/>
      <c r="D474" s="221"/>
    </row>
    <row r="475" spans="1:4" ht="21.75" customHeight="1" x14ac:dyDescent="0.2">
      <c r="A475" s="7"/>
      <c r="B475" s="8"/>
      <c r="C475" s="221"/>
      <c r="D475" s="221"/>
    </row>
    <row r="476" spans="1:4" ht="21.75" customHeight="1" x14ac:dyDescent="0.2">
      <c r="A476" s="7"/>
      <c r="B476" s="8"/>
      <c r="C476" s="221"/>
      <c r="D476" s="221"/>
    </row>
    <row r="477" spans="1:4" ht="21.75" customHeight="1" x14ac:dyDescent="0.2">
      <c r="A477" s="7"/>
      <c r="B477" s="8"/>
      <c r="C477" s="221"/>
      <c r="D477" s="221"/>
    </row>
    <row r="478" spans="1:4" ht="21.75" customHeight="1" x14ac:dyDescent="0.2">
      <c r="A478" s="7"/>
      <c r="B478" s="8"/>
      <c r="C478" s="221"/>
      <c r="D478" s="221"/>
    </row>
    <row r="479" spans="1:4" ht="21.75" customHeight="1" x14ac:dyDescent="0.2">
      <c r="A479" s="7"/>
      <c r="B479" s="8"/>
      <c r="C479" s="221"/>
      <c r="D479" s="221"/>
    </row>
    <row r="480" spans="1:4" ht="21.75" customHeight="1" x14ac:dyDescent="0.2">
      <c r="A480" s="7"/>
      <c r="B480" s="8"/>
      <c r="C480" s="221"/>
      <c r="D480" s="221"/>
    </row>
    <row r="481" spans="1:4" ht="21.75" customHeight="1" x14ac:dyDescent="0.2">
      <c r="A481" s="7"/>
      <c r="B481" s="8"/>
      <c r="C481" s="221"/>
      <c r="D481" s="221"/>
    </row>
    <row r="482" spans="1:4" ht="21.75" customHeight="1" x14ac:dyDescent="0.2">
      <c r="A482" s="7"/>
      <c r="B482" s="8"/>
      <c r="C482" s="221"/>
      <c r="D482" s="221"/>
    </row>
    <row r="483" spans="1:4" ht="21.75" customHeight="1" x14ac:dyDescent="0.2">
      <c r="A483" s="7"/>
      <c r="B483" s="8"/>
      <c r="C483" s="221"/>
      <c r="D483" s="221"/>
    </row>
    <row r="484" spans="1:4" ht="21.75" customHeight="1" x14ac:dyDescent="0.2">
      <c r="A484" s="7"/>
      <c r="B484" s="8"/>
      <c r="C484" s="221"/>
      <c r="D484" s="221"/>
    </row>
    <row r="485" spans="1:4" ht="21.75" customHeight="1" x14ac:dyDescent="0.2">
      <c r="A485" s="7"/>
      <c r="B485" s="8"/>
      <c r="C485" s="221"/>
      <c r="D485" s="221"/>
    </row>
    <row r="486" spans="1:4" ht="21.75" customHeight="1" x14ac:dyDescent="0.2">
      <c r="A486" s="7"/>
      <c r="B486" s="8"/>
      <c r="C486" s="221"/>
      <c r="D486" s="221"/>
    </row>
    <row r="487" spans="1:4" ht="21.75" customHeight="1" x14ac:dyDescent="0.2">
      <c r="A487" s="7"/>
      <c r="B487" s="8"/>
      <c r="C487" s="221"/>
      <c r="D487" s="221"/>
    </row>
    <row r="488" spans="1:4" ht="21.75" customHeight="1" x14ac:dyDescent="0.2">
      <c r="A488" s="7"/>
      <c r="B488" s="8"/>
      <c r="C488" s="221"/>
      <c r="D488" s="221"/>
    </row>
    <row r="489" spans="1:4" ht="21.75" customHeight="1" x14ac:dyDescent="0.2">
      <c r="A489" s="7"/>
      <c r="B489" s="8"/>
      <c r="C489" s="221"/>
      <c r="D489" s="221"/>
    </row>
    <row r="490" spans="1:4" ht="21.75" customHeight="1" x14ac:dyDescent="0.2">
      <c r="A490" s="7"/>
      <c r="B490" s="8"/>
      <c r="C490" s="221"/>
      <c r="D490" s="221"/>
    </row>
    <row r="491" spans="1:4" ht="21.75" customHeight="1" x14ac:dyDescent="0.2">
      <c r="A491" s="7"/>
      <c r="B491" s="8"/>
      <c r="C491" s="221"/>
      <c r="D491" s="221"/>
    </row>
    <row r="492" spans="1:4" ht="21.75" customHeight="1" x14ac:dyDescent="0.2">
      <c r="A492" s="7"/>
      <c r="B492" s="8"/>
      <c r="C492" s="221"/>
      <c r="D492" s="221"/>
    </row>
    <row r="493" spans="1:4" ht="21.75" customHeight="1" x14ac:dyDescent="0.2">
      <c r="A493" s="7"/>
      <c r="B493" s="8"/>
      <c r="C493" s="221"/>
      <c r="D493" s="221"/>
    </row>
    <row r="494" spans="1:4" ht="21.75" customHeight="1" x14ac:dyDescent="0.2">
      <c r="A494" s="7"/>
      <c r="B494" s="8"/>
      <c r="C494" s="221"/>
      <c r="D494" s="221"/>
    </row>
    <row r="495" spans="1:4" ht="21.75" customHeight="1" x14ac:dyDescent="0.2">
      <c r="A495" s="7"/>
      <c r="B495" s="8"/>
      <c r="C495" s="221"/>
      <c r="D495" s="221"/>
    </row>
    <row r="496" spans="1:4" ht="21.75" customHeight="1" x14ac:dyDescent="0.2">
      <c r="A496" s="7"/>
      <c r="B496" s="8"/>
      <c r="C496" s="221"/>
      <c r="D496" s="221"/>
    </row>
    <row r="497" spans="1:4" ht="21.75" customHeight="1" x14ac:dyDescent="0.2">
      <c r="A497" s="7"/>
      <c r="B497" s="8"/>
      <c r="C497" s="221"/>
      <c r="D497" s="221"/>
    </row>
    <row r="498" spans="1:4" ht="21.75" customHeight="1" x14ac:dyDescent="0.2">
      <c r="A498" s="7"/>
      <c r="B498" s="8"/>
      <c r="C498" s="221"/>
      <c r="D498" s="221"/>
    </row>
    <row r="499" spans="1:4" ht="21.75" customHeight="1" x14ac:dyDescent="0.2">
      <c r="A499" s="7"/>
      <c r="B499" s="8"/>
      <c r="C499" s="221"/>
      <c r="D499" s="221"/>
    </row>
    <row r="500" spans="1:4" ht="21.75" customHeight="1" x14ac:dyDescent="0.2">
      <c r="A500" s="7"/>
      <c r="B500" s="8"/>
      <c r="C500" s="221"/>
      <c r="D500" s="221"/>
    </row>
    <row r="501" spans="1:4" ht="21.75" customHeight="1" x14ac:dyDescent="0.2">
      <c r="A501" s="7"/>
      <c r="B501" s="8"/>
      <c r="C501" s="221"/>
      <c r="D501" s="221"/>
    </row>
    <row r="502" spans="1:4" ht="21.75" customHeight="1" x14ac:dyDescent="0.2">
      <c r="A502" s="7"/>
      <c r="B502" s="8"/>
      <c r="C502" s="221"/>
      <c r="D502" s="221"/>
    </row>
    <row r="503" spans="1:4" ht="21.75" customHeight="1" x14ac:dyDescent="0.2">
      <c r="A503" s="7"/>
      <c r="B503" s="8"/>
      <c r="C503" s="221"/>
      <c r="D503" s="221"/>
    </row>
    <row r="504" spans="1:4" ht="21.75" customHeight="1" x14ac:dyDescent="0.2">
      <c r="A504" s="7"/>
      <c r="B504" s="8"/>
      <c r="C504" s="221"/>
      <c r="D504" s="221"/>
    </row>
    <row r="505" spans="1:4" ht="21.75" customHeight="1" x14ac:dyDescent="0.2">
      <c r="A505" s="7"/>
      <c r="B505" s="8"/>
      <c r="C505" s="221"/>
      <c r="D505" s="221"/>
    </row>
    <row r="506" spans="1:4" ht="21.75" customHeight="1" x14ac:dyDescent="0.2">
      <c r="A506" s="7"/>
      <c r="B506" s="8"/>
      <c r="C506" s="221"/>
      <c r="D506" s="221"/>
    </row>
    <row r="507" spans="1:4" ht="21.75" customHeight="1" x14ac:dyDescent="0.2">
      <c r="A507" s="7"/>
      <c r="B507" s="8"/>
      <c r="C507" s="221"/>
      <c r="D507" s="221"/>
    </row>
    <row r="508" spans="1:4" ht="21.75" customHeight="1" x14ac:dyDescent="0.2">
      <c r="A508" s="7"/>
      <c r="B508" s="8"/>
      <c r="C508" s="221"/>
      <c r="D508" s="221"/>
    </row>
    <row r="509" spans="1:4" ht="21.75" customHeight="1" x14ac:dyDescent="0.2">
      <c r="A509" s="7"/>
      <c r="B509" s="8"/>
      <c r="C509" s="221"/>
      <c r="D509" s="221"/>
    </row>
    <row r="510" spans="1:4" ht="21.75" customHeight="1" x14ac:dyDescent="0.2">
      <c r="A510" s="7"/>
      <c r="B510" s="8"/>
      <c r="C510" s="221"/>
      <c r="D510" s="221"/>
    </row>
    <row r="511" spans="1:4" ht="21.75" customHeight="1" x14ac:dyDescent="0.2">
      <c r="A511" s="7"/>
      <c r="B511" s="8"/>
      <c r="C511" s="221"/>
      <c r="D511" s="221"/>
    </row>
    <row r="512" spans="1:4" ht="21.75" customHeight="1" x14ac:dyDescent="0.2">
      <c r="A512" s="7"/>
      <c r="B512" s="8"/>
      <c r="C512" s="221"/>
      <c r="D512" s="221"/>
    </row>
    <row r="513" spans="1:4" ht="21.75" customHeight="1" x14ac:dyDescent="0.2">
      <c r="A513" s="7"/>
      <c r="B513" s="8"/>
      <c r="C513" s="221"/>
      <c r="D513" s="221"/>
    </row>
    <row r="514" spans="1:4" ht="21.75" customHeight="1" x14ac:dyDescent="0.2">
      <c r="A514" s="7"/>
      <c r="B514" s="8"/>
      <c r="C514" s="221"/>
      <c r="D514" s="221"/>
    </row>
    <row r="515" spans="1:4" ht="21.75" customHeight="1" x14ac:dyDescent="0.2">
      <c r="A515" s="7"/>
      <c r="B515" s="8"/>
      <c r="C515" s="221"/>
      <c r="D515" s="221"/>
    </row>
    <row r="516" spans="1:4" ht="21.75" customHeight="1" x14ac:dyDescent="0.2">
      <c r="A516" s="7"/>
      <c r="B516" s="8"/>
      <c r="C516" s="221"/>
      <c r="D516" s="221"/>
    </row>
    <row r="517" spans="1:4" ht="21.75" customHeight="1" x14ac:dyDescent="0.2">
      <c r="A517" s="7"/>
      <c r="B517" s="8"/>
      <c r="C517" s="221"/>
      <c r="D517" s="221"/>
    </row>
    <row r="518" spans="1:4" ht="21.75" customHeight="1" x14ac:dyDescent="0.2">
      <c r="A518" s="7"/>
      <c r="B518" s="8"/>
      <c r="C518" s="221"/>
      <c r="D518" s="221"/>
    </row>
    <row r="519" spans="1:4" ht="21.75" customHeight="1" x14ac:dyDescent="0.2">
      <c r="A519" s="7"/>
      <c r="B519" s="8"/>
      <c r="C519" s="221"/>
      <c r="D519" s="221"/>
    </row>
    <row r="520" spans="1:4" ht="21.75" customHeight="1" x14ac:dyDescent="0.2">
      <c r="A520" s="7"/>
      <c r="B520" s="8"/>
      <c r="C520" s="221"/>
      <c r="D520" s="221"/>
    </row>
    <row r="521" spans="1:4" ht="21.75" customHeight="1" x14ac:dyDescent="0.2">
      <c r="A521" s="7"/>
      <c r="B521" s="8"/>
      <c r="C521" s="221"/>
      <c r="D521" s="221"/>
    </row>
    <row r="522" spans="1:4" ht="21.75" customHeight="1" x14ac:dyDescent="0.2">
      <c r="A522" s="7"/>
      <c r="B522" s="8"/>
      <c r="C522" s="221"/>
      <c r="D522" s="221"/>
    </row>
    <row r="523" spans="1:4" ht="21.75" customHeight="1" x14ac:dyDescent="0.2">
      <c r="A523" s="7"/>
      <c r="B523" s="8"/>
      <c r="C523" s="221"/>
      <c r="D523" s="221"/>
    </row>
    <row r="524" spans="1:4" ht="21.75" customHeight="1" x14ac:dyDescent="0.2">
      <c r="A524" s="7"/>
      <c r="B524" s="8"/>
      <c r="C524" s="221"/>
      <c r="D524" s="221"/>
    </row>
    <row r="525" spans="1:4" ht="21.75" customHeight="1" x14ac:dyDescent="0.2">
      <c r="A525" s="7"/>
      <c r="B525" s="8"/>
      <c r="C525" s="221"/>
      <c r="D525" s="221"/>
    </row>
    <row r="526" spans="1:4" ht="21.75" customHeight="1" x14ac:dyDescent="0.2">
      <c r="A526" s="7"/>
      <c r="B526" s="8"/>
      <c r="C526" s="221"/>
      <c r="D526" s="221"/>
    </row>
    <row r="527" spans="1:4" ht="21.75" customHeight="1" x14ac:dyDescent="0.2">
      <c r="A527" s="7"/>
      <c r="B527" s="8"/>
      <c r="C527" s="221"/>
      <c r="D527" s="221"/>
    </row>
    <row r="528" spans="1:4" ht="21.75" customHeight="1" x14ac:dyDescent="0.2">
      <c r="A528" s="7"/>
      <c r="B528" s="8"/>
      <c r="C528" s="221"/>
      <c r="D528" s="221"/>
    </row>
    <row r="529" spans="1:4" ht="21.75" customHeight="1" x14ac:dyDescent="0.2">
      <c r="A529" s="7"/>
      <c r="B529" s="8"/>
      <c r="C529" s="221"/>
      <c r="D529" s="221"/>
    </row>
    <row r="530" spans="1:4" ht="21.75" customHeight="1" x14ac:dyDescent="0.2">
      <c r="A530" s="7"/>
      <c r="B530" s="8"/>
      <c r="C530" s="221"/>
      <c r="D530" s="221"/>
    </row>
    <row r="531" spans="1:4" ht="21.75" customHeight="1" x14ac:dyDescent="0.2">
      <c r="A531" s="7"/>
      <c r="B531" s="8"/>
      <c r="C531" s="221"/>
      <c r="D531" s="221"/>
    </row>
    <row r="532" spans="1:4" ht="21.75" customHeight="1" x14ac:dyDescent="0.2">
      <c r="A532" s="7"/>
      <c r="B532" s="8"/>
      <c r="C532" s="221"/>
      <c r="D532" s="221"/>
    </row>
    <row r="533" spans="1:4" ht="21.75" customHeight="1" x14ac:dyDescent="0.2">
      <c r="A533" s="7"/>
      <c r="B533" s="8"/>
      <c r="C533" s="221"/>
      <c r="D533" s="221"/>
    </row>
    <row r="534" spans="1:4" ht="21.75" customHeight="1" x14ac:dyDescent="0.2">
      <c r="A534" s="7"/>
      <c r="B534" s="8"/>
      <c r="C534" s="221"/>
      <c r="D534" s="221"/>
    </row>
    <row r="535" spans="1:4" ht="21.75" customHeight="1" x14ac:dyDescent="0.2">
      <c r="A535" s="7"/>
      <c r="B535" s="8"/>
      <c r="C535" s="221"/>
      <c r="D535" s="221"/>
    </row>
    <row r="536" spans="1:4" ht="21.75" customHeight="1" x14ac:dyDescent="0.2">
      <c r="A536" s="7"/>
      <c r="B536" s="8"/>
      <c r="C536" s="221"/>
      <c r="D536" s="221"/>
    </row>
    <row r="537" spans="1:4" ht="21.75" customHeight="1" x14ac:dyDescent="0.2">
      <c r="A537" s="7"/>
      <c r="B537" s="8"/>
      <c r="C537" s="221"/>
      <c r="D537" s="221"/>
    </row>
    <row r="538" spans="1:4" ht="21.75" customHeight="1" x14ac:dyDescent="0.2">
      <c r="A538" s="7"/>
      <c r="B538" s="8"/>
      <c r="C538" s="221"/>
      <c r="D538" s="221"/>
    </row>
    <row r="539" spans="1:4" ht="21.75" customHeight="1" x14ac:dyDescent="0.2">
      <c r="A539" s="7"/>
      <c r="B539" s="8"/>
      <c r="C539" s="221"/>
      <c r="D539" s="221"/>
    </row>
    <row r="540" spans="1:4" ht="21.75" customHeight="1" x14ac:dyDescent="0.2">
      <c r="A540" s="7"/>
      <c r="B540" s="8"/>
      <c r="C540" s="221"/>
      <c r="D540" s="221"/>
    </row>
    <row r="541" spans="1:4" ht="21.75" customHeight="1" x14ac:dyDescent="0.2">
      <c r="A541" s="7"/>
      <c r="B541" s="8"/>
      <c r="C541" s="221"/>
      <c r="D541" s="221"/>
    </row>
    <row r="542" spans="1:4" ht="21.75" customHeight="1" x14ac:dyDescent="0.2">
      <c r="A542" s="7"/>
      <c r="B542" s="8"/>
      <c r="C542" s="221"/>
      <c r="D542" s="221"/>
    </row>
    <row r="543" spans="1:4" ht="21.75" customHeight="1" x14ac:dyDescent="0.2">
      <c r="A543" s="7"/>
      <c r="B543" s="8"/>
      <c r="C543" s="221"/>
      <c r="D543" s="221"/>
    </row>
    <row r="544" spans="1:4" ht="21.75" customHeight="1" x14ac:dyDescent="0.2">
      <c r="A544" s="7"/>
      <c r="B544" s="8"/>
      <c r="C544" s="221"/>
      <c r="D544" s="221"/>
    </row>
    <row r="545" spans="1:4" ht="21.75" customHeight="1" x14ac:dyDescent="0.2">
      <c r="A545" s="7"/>
      <c r="B545" s="8"/>
      <c r="C545" s="221"/>
      <c r="D545" s="221"/>
    </row>
    <row r="546" spans="1:4" ht="21.75" customHeight="1" x14ac:dyDescent="0.2">
      <c r="A546" s="7"/>
      <c r="B546" s="8"/>
      <c r="C546" s="221"/>
      <c r="D546" s="221"/>
    </row>
    <row r="547" spans="1:4" ht="21.75" customHeight="1" x14ac:dyDescent="0.2">
      <c r="A547" s="7"/>
      <c r="B547" s="8"/>
      <c r="C547" s="221"/>
      <c r="D547" s="221"/>
    </row>
    <row r="548" spans="1:4" ht="21.75" customHeight="1" x14ac:dyDescent="0.2">
      <c r="A548" s="7"/>
      <c r="B548" s="8"/>
      <c r="C548" s="221"/>
      <c r="D548" s="221"/>
    </row>
    <row r="549" spans="1:4" ht="21.75" customHeight="1" x14ac:dyDescent="0.2">
      <c r="A549" s="7"/>
      <c r="B549" s="8"/>
      <c r="C549" s="221"/>
      <c r="D549" s="221"/>
    </row>
    <row r="550" spans="1:4" ht="21.75" customHeight="1" x14ac:dyDescent="0.2">
      <c r="A550" s="7"/>
      <c r="B550" s="8"/>
      <c r="C550" s="221"/>
      <c r="D550" s="221"/>
    </row>
    <row r="551" spans="1:4" ht="21.75" customHeight="1" x14ac:dyDescent="0.2">
      <c r="A551" s="7"/>
      <c r="B551" s="8"/>
      <c r="C551" s="221"/>
      <c r="D551" s="221"/>
    </row>
    <row r="552" spans="1:4" ht="21.75" customHeight="1" x14ac:dyDescent="0.2">
      <c r="A552" s="7"/>
      <c r="B552" s="8"/>
      <c r="C552" s="221"/>
      <c r="D552" s="221"/>
    </row>
    <row r="553" spans="1:4" ht="21.75" customHeight="1" x14ac:dyDescent="0.2">
      <c r="A553" s="7"/>
      <c r="B553" s="8"/>
      <c r="C553" s="221"/>
      <c r="D553" s="221"/>
    </row>
    <row r="554" spans="1:4" ht="21.75" customHeight="1" x14ac:dyDescent="0.2">
      <c r="A554" s="7"/>
      <c r="B554" s="8"/>
      <c r="C554" s="221"/>
      <c r="D554" s="221"/>
    </row>
    <row r="555" spans="1:4" ht="21.75" customHeight="1" x14ac:dyDescent="0.2">
      <c r="A555" s="7"/>
      <c r="B555" s="8"/>
      <c r="C555" s="221"/>
      <c r="D555" s="221"/>
    </row>
    <row r="556" spans="1:4" ht="21.75" customHeight="1" x14ac:dyDescent="0.2">
      <c r="A556" s="7"/>
      <c r="B556" s="8"/>
      <c r="C556" s="221"/>
      <c r="D556" s="221"/>
    </row>
    <row r="557" spans="1:4" ht="21.75" customHeight="1" x14ac:dyDescent="0.2">
      <c r="A557" s="7"/>
      <c r="B557" s="8"/>
      <c r="C557" s="221"/>
      <c r="D557" s="221"/>
    </row>
    <row r="558" spans="1:4" ht="21.75" customHeight="1" x14ac:dyDescent="0.2">
      <c r="A558" s="7"/>
      <c r="B558" s="8"/>
      <c r="C558" s="221"/>
      <c r="D558" s="221"/>
    </row>
    <row r="559" spans="1:4" ht="21.75" customHeight="1" x14ac:dyDescent="0.2">
      <c r="A559" s="7"/>
      <c r="B559" s="8"/>
      <c r="C559" s="221"/>
      <c r="D559" s="221"/>
    </row>
    <row r="560" spans="1:4" ht="21.75" customHeight="1" x14ac:dyDescent="0.2">
      <c r="A560" s="7"/>
      <c r="B560" s="8"/>
      <c r="C560" s="221"/>
      <c r="D560" s="221"/>
    </row>
    <row r="561" spans="1:4" ht="21.75" customHeight="1" x14ac:dyDescent="0.2">
      <c r="A561" s="7"/>
      <c r="B561" s="8"/>
      <c r="C561" s="221"/>
      <c r="D561" s="221"/>
    </row>
    <row r="562" spans="1:4" ht="21.75" customHeight="1" x14ac:dyDescent="0.2">
      <c r="A562" s="7"/>
      <c r="B562" s="8"/>
      <c r="C562" s="221"/>
      <c r="D562" s="221"/>
    </row>
    <row r="563" spans="1:4" ht="21.75" customHeight="1" x14ac:dyDescent="0.2">
      <c r="A563" s="7"/>
      <c r="B563" s="8"/>
      <c r="C563" s="221"/>
      <c r="D563" s="221"/>
    </row>
    <row r="564" spans="1:4" ht="21.75" customHeight="1" x14ac:dyDescent="0.2">
      <c r="A564" s="7"/>
      <c r="B564" s="8"/>
      <c r="C564" s="221"/>
      <c r="D564" s="221"/>
    </row>
    <row r="565" spans="1:4" ht="21.75" customHeight="1" x14ac:dyDescent="0.2">
      <c r="A565" s="7"/>
      <c r="B565" s="8"/>
      <c r="C565" s="221"/>
      <c r="D565" s="221"/>
    </row>
    <row r="566" spans="1:4" ht="21.75" customHeight="1" x14ac:dyDescent="0.2">
      <c r="A566" s="7"/>
      <c r="B566" s="8"/>
      <c r="C566" s="221"/>
      <c r="D566" s="221"/>
    </row>
    <row r="567" spans="1:4" ht="21.75" customHeight="1" x14ac:dyDescent="0.2">
      <c r="A567" s="7"/>
      <c r="B567" s="8"/>
      <c r="C567" s="221"/>
      <c r="D567" s="221"/>
    </row>
    <row r="568" spans="1:4" ht="21.75" customHeight="1" x14ac:dyDescent="0.2">
      <c r="A568" s="7"/>
      <c r="B568" s="8"/>
      <c r="C568" s="221"/>
      <c r="D568" s="221"/>
    </row>
    <row r="569" spans="1:4" ht="21.75" customHeight="1" x14ac:dyDescent="0.2">
      <c r="A569" s="7"/>
      <c r="B569" s="8"/>
      <c r="C569" s="221"/>
      <c r="D569" s="221"/>
    </row>
    <row r="570" spans="1:4" ht="21.75" customHeight="1" x14ac:dyDescent="0.2">
      <c r="A570" s="7"/>
      <c r="B570" s="8"/>
      <c r="C570" s="221"/>
      <c r="D570" s="221"/>
    </row>
    <row r="571" spans="1:4" ht="21.75" customHeight="1" x14ac:dyDescent="0.2">
      <c r="A571" s="7"/>
      <c r="B571" s="8"/>
      <c r="C571" s="221"/>
      <c r="D571" s="221"/>
    </row>
    <row r="572" spans="1:4" ht="21.75" customHeight="1" x14ac:dyDescent="0.2">
      <c r="A572" s="7"/>
      <c r="B572" s="8"/>
      <c r="C572" s="221"/>
      <c r="D572" s="221"/>
    </row>
    <row r="573" spans="1:4" ht="21.75" customHeight="1" x14ac:dyDescent="0.2">
      <c r="A573" s="7"/>
      <c r="B573" s="8"/>
      <c r="C573" s="221"/>
      <c r="D573" s="221"/>
    </row>
    <row r="574" spans="1:4" ht="21.75" customHeight="1" x14ac:dyDescent="0.2">
      <c r="A574" s="7"/>
      <c r="B574" s="8"/>
      <c r="C574" s="221"/>
      <c r="D574" s="221"/>
    </row>
    <row r="575" spans="1:4" ht="21.75" customHeight="1" x14ac:dyDescent="0.2">
      <c r="A575" s="7"/>
      <c r="B575" s="8"/>
      <c r="C575" s="221"/>
      <c r="D575" s="221"/>
    </row>
    <row r="576" spans="1:4" ht="21.75" customHeight="1" x14ac:dyDescent="0.2">
      <c r="A576" s="7"/>
      <c r="B576" s="8"/>
      <c r="C576" s="221"/>
      <c r="D576" s="221"/>
    </row>
    <row r="577" spans="1:4" ht="21.75" customHeight="1" x14ac:dyDescent="0.2">
      <c r="A577" s="7"/>
      <c r="B577" s="8"/>
      <c r="C577" s="221"/>
      <c r="D577" s="221"/>
    </row>
    <row r="578" spans="1:4" ht="21.75" customHeight="1" x14ac:dyDescent="0.2">
      <c r="A578" s="7"/>
      <c r="B578" s="8"/>
      <c r="C578" s="221"/>
      <c r="D578" s="221"/>
    </row>
    <row r="579" spans="1:4" ht="21.75" customHeight="1" x14ac:dyDescent="0.2">
      <c r="A579" s="7"/>
      <c r="B579" s="8"/>
      <c r="C579" s="221"/>
      <c r="D579" s="221"/>
    </row>
    <row r="580" spans="1:4" ht="21.75" customHeight="1" x14ac:dyDescent="0.2">
      <c r="A580" s="7"/>
      <c r="B580" s="8"/>
      <c r="C580" s="221"/>
      <c r="D580" s="221"/>
    </row>
    <row r="581" spans="1:4" ht="21.75" customHeight="1" x14ac:dyDescent="0.2">
      <c r="A581" s="7"/>
      <c r="B581" s="8"/>
      <c r="C581" s="221"/>
      <c r="D581" s="221"/>
    </row>
    <row r="582" spans="1:4" ht="21.75" customHeight="1" x14ac:dyDescent="0.2">
      <c r="A582" s="7"/>
      <c r="B582" s="8"/>
      <c r="C582" s="221"/>
      <c r="D582" s="221"/>
    </row>
    <row r="583" spans="1:4" ht="21.75" customHeight="1" x14ac:dyDescent="0.2">
      <c r="A583" s="7"/>
      <c r="B583" s="8"/>
      <c r="C583" s="221"/>
      <c r="D583" s="221"/>
    </row>
    <row r="584" spans="1:4" ht="21.75" customHeight="1" x14ac:dyDescent="0.2">
      <c r="A584" s="7"/>
      <c r="B584" s="8"/>
      <c r="C584" s="221"/>
      <c r="D584" s="221"/>
    </row>
    <row r="585" spans="1:4" ht="21.75" customHeight="1" x14ac:dyDescent="0.2">
      <c r="A585" s="7"/>
      <c r="B585" s="8"/>
      <c r="C585" s="221"/>
      <c r="D585" s="221"/>
    </row>
    <row r="586" spans="1:4" ht="21.75" customHeight="1" x14ac:dyDescent="0.2">
      <c r="A586" s="7"/>
      <c r="B586" s="8"/>
      <c r="C586" s="221"/>
      <c r="D586" s="221"/>
    </row>
    <row r="587" spans="1:4" ht="21.75" customHeight="1" x14ac:dyDescent="0.2">
      <c r="A587" s="7"/>
      <c r="B587" s="8"/>
      <c r="C587" s="221"/>
      <c r="D587" s="221"/>
    </row>
    <row r="588" spans="1:4" ht="21.75" customHeight="1" x14ac:dyDescent="0.2">
      <c r="A588" s="7"/>
      <c r="B588" s="8"/>
      <c r="C588" s="221"/>
      <c r="D588" s="221"/>
    </row>
    <row r="589" spans="1:4" ht="21.75" customHeight="1" x14ac:dyDescent="0.2">
      <c r="A589" s="7"/>
      <c r="B589" s="8"/>
      <c r="C589" s="221"/>
      <c r="D589" s="221"/>
    </row>
    <row r="590" spans="1:4" ht="21.75" customHeight="1" x14ac:dyDescent="0.2">
      <c r="A590" s="7"/>
      <c r="B590" s="8"/>
      <c r="C590" s="221"/>
      <c r="D590" s="221"/>
    </row>
    <row r="591" spans="1:4" ht="21.75" customHeight="1" x14ac:dyDescent="0.2">
      <c r="A591" s="7"/>
      <c r="B591" s="8"/>
      <c r="C591" s="221"/>
      <c r="D591" s="221"/>
    </row>
    <row r="592" spans="1:4" ht="21.75" customHeight="1" x14ac:dyDescent="0.2">
      <c r="A592" s="7"/>
      <c r="B592" s="8"/>
      <c r="C592" s="221"/>
      <c r="D592" s="221"/>
    </row>
    <row r="593" spans="1:4" ht="21.75" customHeight="1" x14ac:dyDescent="0.2">
      <c r="A593" s="7"/>
      <c r="B593" s="8"/>
      <c r="C593" s="221"/>
      <c r="D593" s="221"/>
    </row>
    <row r="594" spans="1:4" ht="21.75" customHeight="1" x14ac:dyDescent="0.2">
      <c r="A594" s="7"/>
      <c r="B594" s="8"/>
      <c r="C594" s="221"/>
      <c r="D594" s="221"/>
    </row>
    <row r="595" spans="1:4" ht="21.75" customHeight="1" x14ac:dyDescent="0.2">
      <c r="A595" s="7"/>
      <c r="B595" s="8"/>
      <c r="C595" s="221"/>
      <c r="D595" s="221"/>
    </row>
    <row r="596" spans="1:4" ht="21.75" customHeight="1" x14ac:dyDescent="0.2">
      <c r="A596" s="7"/>
      <c r="B596" s="8"/>
      <c r="C596" s="221"/>
      <c r="D596" s="221"/>
    </row>
    <row r="597" spans="1:4" ht="21.75" customHeight="1" x14ac:dyDescent="0.2">
      <c r="A597" s="7"/>
      <c r="B597" s="8"/>
      <c r="C597" s="221"/>
      <c r="D597" s="221"/>
    </row>
    <row r="598" spans="1:4" ht="21.75" customHeight="1" x14ac:dyDescent="0.2">
      <c r="A598" s="7"/>
      <c r="B598" s="8"/>
      <c r="C598" s="221"/>
      <c r="D598" s="221"/>
    </row>
    <row r="599" spans="1:4" ht="21.75" customHeight="1" x14ac:dyDescent="0.2">
      <c r="A599" s="7"/>
      <c r="B599" s="8"/>
      <c r="C599" s="221"/>
      <c r="D599" s="221"/>
    </row>
    <row r="600" spans="1:4" ht="21.75" customHeight="1" x14ac:dyDescent="0.2">
      <c r="A600" s="7"/>
      <c r="B600" s="8"/>
      <c r="C600" s="221"/>
      <c r="D600" s="221"/>
    </row>
    <row r="601" spans="1:4" ht="21.75" customHeight="1" x14ac:dyDescent="0.2">
      <c r="A601" s="7"/>
      <c r="B601" s="8"/>
      <c r="C601" s="221"/>
      <c r="D601" s="221"/>
    </row>
    <row r="602" spans="1:4" ht="21.75" customHeight="1" x14ac:dyDescent="0.2">
      <c r="A602" s="7"/>
      <c r="B602" s="8"/>
      <c r="C602" s="221"/>
      <c r="D602" s="221"/>
    </row>
    <row r="603" spans="1:4" ht="21.75" customHeight="1" x14ac:dyDescent="0.2">
      <c r="A603" s="7"/>
      <c r="B603" s="8"/>
      <c r="C603" s="221"/>
      <c r="D603" s="221"/>
    </row>
    <row r="604" spans="1:4" ht="21.75" customHeight="1" x14ac:dyDescent="0.2">
      <c r="A604" s="7"/>
      <c r="B604" s="8"/>
      <c r="C604" s="221"/>
      <c r="D604" s="221"/>
    </row>
    <row r="605" spans="1:4" ht="21.75" customHeight="1" x14ac:dyDescent="0.2">
      <c r="A605" s="7"/>
      <c r="B605" s="8"/>
      <c r="C605" s="221"/>
      <c r="D605" s="221"/>
    </row>
    <row r="606" spans="1:4" ht="21.75" customHeight="1" x14ac:dyDescent="0.2">
      <c r="A606" s="7"/>
      <c r="B606" s="8"/>
      <c r="C606" s="221"/>
      <c r="D606" s="221"/>
    </row>
    <row r="607" spans="1:4" ht="21.75" customHeight="1" x14ac:dyDescent="0.2">
      <c r="A607" s="7"/>
      <c r="B607" s="8"/>
      <c r="C607" s="221"/>
      <c r="D607" s="221"/>
    </row>
    <row r="608" spans="1:4" ht="21.75" customHeight="1" x14ac:dyDescent="0.2">
      <c r="A608" s="7"/>
      <c r="B608" s="8"/>
      <c r="C608" s="221"/>
      <c r="D608" s="221"/>
    </row>
    <row r="609" spans="1:4" ht="21.75" customHeight="1" x14ac:dyDescent="0.2">
      <c r="A609" s="7"/>
      <c r="B609" s="8"/>
      <c r="C609" s="221"/>
      <c r="D609" s="221"/>
    </row>
    <row r="610" spans="1:4" ht="21.75" customHeight="1" x14ac:dyDescent="0.2">
      <c r="A610" s="7"/>
      <c r="B610" s="8"/>
      <c r="C610" s="221"/>
      <c r="D610" s="221"/>
    </row>
    <row r="611" spans="1:4" ht="21.75" customHeight="1" x14ac:dyDescent="0.2">
      <c r="A611" s="7"/>
      <c r="B611" s="8"/>
      <c r="C611" s="221"/>
      <c r="D611" s="221"/>
    </row>
    <row r="612" spans="1:4" ht="21.75" customHeight="1" x14ac:dyDescent="0.2">
      <c r="A612" s="7"/>
      <c r="B612" s="8"/>
      <c r="C612" s="221"/>
      <c r="D612" s="221"/>
    </row>
    <row r="613" spans="1:4" ht="21.75" customHeight="1" x14ac:dyDescent="0.2">
      <c r="A613" s="7"/>
      <c r="B613" s="8"/>
      <c r="C613" s="221"/>
      <c r="D613" s="221"/>
    </row>
    <row r="614" spans="1:4" ht="21.75" customHeight="1" x14ac:dyDescent="0.2">
      <c r="A614" s="7"/>
      <c r="B614" s="8"/>
      <c r="C614" s="221"/>
      <c r="D614" s="221"/>
    </row>
    <row r="615" spans="1:4" ht="21.75" customHeight="1" x14ac:dyDescent="0.2">
      <c r="A615" s="7"/>
      <c r="B615" s="8"/>
      <c r="C615" s="221"/>
      <c r="D615" s="221"/>
    </row>
    <row r="616" spans="1:4" ht="21.75" customHeight="1" x14ac:dyDescent="0.2">
      <c r="A616" s="7"/>
      <c r="B616" s="8"/>
      <c r="C616" s="221"/>
      <c r="D616" s="221"/>
    </row>
    <row r="617" spans="1:4" ht="21.75" customHeight="1" x14ac:dyDescent="0.2">
      <c r="A617" s="7"/>
      <c r="B617" s="8"/>
      <c r="C617" s="221"/>
      <c r="D617" s="221"/>
    </row>
    <row r="618" spans="1:4" ht="21.75" customHeight="1" x14ac:dyDescent="0.2">
      <c r="A618" s="7"/>
      <c r="B618" s="8"/>
      <c r="C618" s="221"/>
      <c r="D618" s="221"/>
    </row>
    <row r="619" spans="1:4" ht="21.75" customHeight="1" x14ac:dyDescent="0.2">
      <c r="A619" s="7"/>
      <c r="B619" s="8"/>
      <c r="C619" s="221"/>
      <c r="D619" s="221"/>
    </row>
    <row r="620" spans="1:4" ht="21.75" customHeight="1" x14ac:dyDescent="0.2">
      <c r="A620" s="7"/>
      <c r="B620" s="8"/>
      <c r="C620" s="221"/>
      <c r="D620" s="221"/>
    </row>
    <row r="621" spans="1:4" ht="21.75" customHeight="1" x14ac:dyDescent="0.2">
      <c r="A621" s="7"/>
      <c r="B621" s="8"/>
      <c r="C621" s="221"/>
      <c r="D621" s="221"/>
    </row>
    <row r="622" spans="1:4" ht="21.75" customHeight="1" x14ac:dyDescent="0.2">
      <c r="A622" s="7"/>
      <c r="B622" s="8"/>
      <c r="C622" s="221"/>
      <c r="D622" s="221"/>
    </row>
    <row r="623" spans="1:4" ht="21.75" customHeight="1" x14ac:dyDescent="0.2">
      <c r="A623" s="7"/>
      <c r="B623" s="8"/>
      <c r="C623" s="221"/>
      <c r="D623" s="221"/>
    </row>
    <row r="624" spans="1:4" ht="21.75" customHeight="1" x14ac:dyDescent="0.2">
      <c r="A624" s="7"/>
      <c r="B624" s="8"/>
      <c r="C624" s="221"/>
      <c r="D624" s="221"/>
    </row>
    <row r="625" spans="1:4" ht="21.75" customHeight="1" x14ac:dyDescent="0.2">
      <c r="A625" s="7"/>
      <c r="B625" s="8"/>
      <c r="C625" s="221"/>
      <c r="D625" s="221"/>
    </row>
    <row r="626" spans="1:4" ht="21.75" customHeight="1" x14ac:dyDescent="0.2">
      <c r="A626" s="7"/>
      <c r="B626" s="8"/>
      <c r="C626" s="221"/>
      <c r="D626" s="221"/>
    </row>
    <row r="627" spans="1:4" ht="21.75" customHeight="1" x14ac:dyDescent="0.2">
      <c r="A627" s="7"/>
      <c r="B627" s="8"/>
      <c r="C627" s="221"/>
      <c r="D627" s="221"/>
    </row>
    <row r="628" spans="1:4" ht="21.75" customHeight="1" x14ac:dyDescent="0.2">
      <c r="A628" s="7"/>
      <c r="B628" s="8"/>
      <c r="C628" s="221"/>
      <c r="D628" s="221"/>
    </row>
    <row r="629" spans="1:4" ht="21.75" customHeight="1" x14ac:dyDescent="0.2">
      <c r="A629" s="7"/>
      <c r="B629" s="8"/>
      <c r="C629" s="221"/>
      <c r="D629" s="221"/>
    </row>
    <row r="630" spans="1:4" ht="21.75" customHeight="1" x14ac:dyDescent="0.2">
      <c r="A630" s="7"/>
      <c r="B630" s="8"/>
      <c r="C630" s="221"/>
      <c r="D630" s="221"/>
    </row>
    <row r="631" spans="1:4" ht="21.75" customHeight="1" x14ac:dyDescent="0.2">
      <c r="A631" s="7"/>
      <c r="B631" s="8"/>
      <c r="C631" s="221"/>
      <c r="D631" s="221"/>
    </row>
    <row r="632" spans="1:4" ht="21.75" customHeight="1" x14ac:dyDescent="0.2">
      <c r="A632" s="7"/>
      <c r="B632" s="8"/>
      <c r="C632" s="221"/>
      <c r="D632" s="221"/>
    </row>
    <row r="633" spans="1:4" ht="21.75" customHeight="1" x14ac:dyDescent="0.2">
      <c r="A633" s="7"/>
      <c r="B633" s="8"/>
      <c r="C633" s="221"/>
      <c r="D633" s="221"/>
    </row>
    <row r="634" spans="1:4" ht="21.75" customHeight="1" x14ac:dyDescent="0.2">
      <c r="A634" s="7"/>
      <c r="B634" s="8"/>
      <c r="C634" s="221"/>
      <c r="D634" s="221"/>
    </row>
    <row r="635" spans="1:4" ht="21.75" customHeight="1" x14ac:dyDescent="0.2">
      <c r="A635" s="7"/>
      <c r="B635" s="8"/>
      <c r="C635" s="221"/>
      <c r="D635" s="221"/>
    </row>
    <row r="636" spans="1:4" ht="21.75" customHeight="1" x14ac:dyDescent="0.2">
      <c r="A636" s="7"/>
      <c r="B636" s="8"/>
      <c r="C636" s="221"/>
      <c r="D636" s="221"/>
    </row>
    <row r="637" spans="1:4" ht="21.75" customHeight="1" x14ac:dyDescent="0.2">
      <c r="A637" s="7"/>
      <c r="B637" s="8"/>
      <c r="C637" s="221"/>
      <c r="D637" s="221"/>
    </row>
    <row r="638" spans="1:4" ht="21.75" customHeight="1" x14ac:dyDescent="0.2">
      <c r="A638" s="7"/>
      <c r="B638" s="8"/>
      <c r="C638" s="221"/>
      <c r="D638" s="221"/>
    </row>
    <row r="639" spans="1:4" ht="21.75" customHeight="1" x14ac:dyDescent="0.2">
      <c r="A639" s="7"/>
      <c r="B639" s="8"/>
      <c r="C639" s="221"/>
      <c r="D639" s="221"/>
    </row>
    <row r="640" spans="1:4" ht="21.75" customHeight="1" x14ac:dyDescent="0.2">
      <c r="A640" s="7"/>
      <c r="B640" s="8"/>
      <c r="C640" s="221"/>
      <c r="D640" s="221"/>
    </row>
    <row r="641" spans="1:4" ht="21.75" customHeight="1" x14ac:dyDescent="0.2">
      <c r="A641" s="7"/>
      <c r="B641" s="8"/>
      <c r="C641" s="221"/>
      <c r="D641" s="221"/>
    </row>
    <row r="642" spans="1:4" ht="21.75" customHeight="1" x14ac:dyDescent="0.2">
      <c r="A642" s="7"/>
      <c r="B642" s="8"/>
      <c r="C642" s="221"/>
      <c r="D642" s="221"/>
    </row>
    <row r="643" spans="1:4" ht="21.75" customHeight="1" x14ac:dyDescent="0.2">
      <c r="A643" s="7"/>
      <c r="B643" s="8"/>
      <c r="C643" s="221"/>
      <c r="D643" s="221"/>
    </row>
    <row r="644" spans="1:4" ht="21.75" customHeight="1" x14ac:dyDescent="0.2">
      <c r="A644" s="7"/>
      <c r="B644" s="8"/>
      <c r="C644" s="221"/>
      <c r="D644" s="221"/>
    </row>
    <row r="645" spans="1:4" ht="21.75" customHeight="1" x14ac:dyDescent="0.2">
      <c r="A645" s="7"/>
      <c r="B645" s="8"/>
      <c r="C645" s="221"/>
      <c r="D645" s="221"/>
    </row>
    <row r="646" spans="1:4" ht="21.75" customHeight="1" x14ac:dyDescent="0.2">
      <c r="A646" s="7"/>
      <c r="B646" s="8"/>
      <c r="C646" s="221"/>
      <c r="D646" s="221"/>
    </row>
    <row r="647" spans="1:4" ht="21.75" customHeight="1" x14ac:dyDescent="0.2">
      <c r="A647" s="7"/>
      <c r="B647" s="8"/>
      <c r="C647" s="221"/>
      <c r="D647" s="221"/>
    </row>
    <row r="648" spans="1:4" ht="21.75" customHeight="1" x14ac:dyDescent="0.2">
      <c r="A648" s="7"/>
      <c r="B648" s="8"/>
      <c r="C648" s="221"/>
      <c r="D648" s="221"/>
    </row>
    <row r="649" spans="1:4" ht="21.75" customHeight="1" x14ac:dyDescent="0.2">
      <c r="A649" s="7"/>
      <c r="B649" s="8"/>
      <c r="C649" s="221"/>
      <c r="D649" s="221"/>
    </row>
    <row r="650" spans="1:4" ht="21.75" customHeight="1" x14ac:dyDescent="0.2">
      <c r="A650" s="7"/>
      <c r="B650" s="8"/>
      <c r="C650" s="221"/>
      <c r="D650" s="221"/>
    </row>
    <row r="651" spans="1:4" ht="21.75" customHeight="1" x14ac:dyDescent="0.2">
      <c r="A651" s="7"/>
      <c r="B651" s="8"/>
      <c r="C651" s="221"/>
      <c r="D651" s="221"/>
    </row>
    <row r="652" spans="1:4" ht="21.75" customHeight="1" x14ac:dyDescent="0.2">
      <c r="A652" s="7"/>
      <c r="B652" s="8"/>
      <c r="C652" s="221"/>
      <c r="D652" s="221"/>
    </row>
    <row r="653" spans="1:4" ht="21.75" customHeight="1" x14ac:dyDescent="0.2">
      <c r="A653" s="7"/>
      <c r="B653" s="8"/>
      <c r="C653" s="221"/>
      <c r="D653" s="221"/>
    </row>
    <row r="654" spans="1:4" ht="21.75" customHeight="1" x14ac:dyDescent="0.2">
      <c r="A654" s="7"/>
      <c r="B654" s="8"/>
      <c r="C654" s="221"/>
      <c r="D654" s="221"/>
    </row>
    <row r="655" spans="1:4" ht="21.75" customHeight="1" x14ac:dyDescent="0.2">
      <c r="A655" s="7"/>
      <c r="B655" s="8"/>
      <c r="C655" s="221"/>
      <c r="D655" s="221"/>
    </row>
    <row r="656" spans="1:4" ht="21.75" customHeight="1" x14ac:dyDescent="0.2">
      <c r="A656" s="7"/>
      <c r="B656" s="8"/>
      <c r="C656" s="221"/>
      <c r="D656" s="221"/>
    </row>
    <row r="657" spans="1:4" ht="21.75" customHeight="1" x14ac:dyDescent="0.2">
      <c r="A657" s="7"/>
      <c r="B657" s="8"/>
      <c r="C657" s="221"/>
      <c r="D657" s="221"/>
    </row>
    <row r="658" spans="1:4" ht="21.75" customHeight="1" x14ac:dyDescent="0.2">
      <c r="A658" s="7"/>
      <c r="B658" s="8"/>
      <c r="C658" s="221"/>
      <c r="D658" s="221"/>
    </row>
    <row r="659" spans="1:4" ht="21.75" customHeight="1" x14ac:dyDescent="0.2">
      <c r="A659" s="7"/>
      <c r="B659" s="8"/>
      <c r="C659" s="221"/>
      <c r="D659" s="221"/>
    </row>
    <row r="660" spans="1:4" ht="21.75" customHeight="1" x14ac:dyDescent="0.2">
      <c r="A660" s="7"/>
      <c r="B660" s="8"/>
      <c r="C660" s="221"/>
      <c r="D660" s="221"/>
    </row>
    <row r="661" spans="1:4" ht="21.75" customHeight="1" x14ac:dyDescent="0.2">
      <c r="A661" s="7"/>
      <c r="B661" s="8"/>
      <c r="C661" s="221"/>
      <c r="D661" s="221"/>
    </row>
    <row r="662" spans="1:4" ht="21.75" customHeight="1" x14ac:dyDescent="0.2">
      <c r="A662" s="7"/>
      <c r="B662" s="8"/>
      <c r="C662" s="221"/>
      <c r="D662" s="221"/>
    </row>
    <row r="663" spans="1:4" ht="21.75" customHeight="1" x14ac:dyDescent="0.2">
      <c r="A663" s="7"/>
      <c r="B663" s="8"/>
      <c r="C663" s="221"/>
      <c r="D663" s="221"/>
    </row>
    <row r="664" spans="1:4" ht="21.75" customHeight="1" x14ac:dyDescent="0.2">
      <c r="A664" s="7"/>
      <c r="B664" s="8"/>
      <c r="C664" s="221"/>
      <c r="D664" s="221"/>
    </row>
    <row r="665" spans="1:4" ht="21.75" customHeight="1" x14ac:dyDescent="0.2">
      <c r="A665" s="7"/>
      <c r="B665" s="8"/>
      <c r="C665" s="221"/>
      <c r="D665" s="221"/>
    </row>
    <row r="666" spans="1:4" ht="21.75" customHeight="1" x14ac:dyDescent="0.2">
      <c r="A666" s="7"/>
      <c r="B666" s="8"/>
      <c r="C666" s="221"/>
      <c r="D666" s="221"/>
    </row>
    <row r="667" spans="1:4" ht="21.75" customHeight="1" x14ac:dyDescent="0.2">
      <c r="A667" s="7"/>
      <c r="B667" s="8"/>
      <c r="C667" s="221"/>
      <c r="D667" s="221"/>
    </row>
    <row r="668" spans="1:4" ht="21.75" customHeight="1" x14ac:dyDescent="0.2">
      <c r="A668" s="7"/>
      <c r="B668" s="8"/>
      <c r="C668" s="221"/>
      <c r="D668" s="221"/>
    </row>
    <row r="669" spans="1:4" ht="21.75" customHeight="1" x14ac:dyDescent="0.2">
      <c r="A669" s="7"/>
      <c r="B669" s="8"/>
      <c r="C669" s="221"/>
      <c r="D669" s="221"/>
    </row>
    <row r="670" spans="1:4" ht="21.75" customHeight="1" x14ac:dyDescent="0.2">
      <c r="A670" s="7"/>
      <c r="B670" s="8"/>
      <c r="C670" s="221"/>
      <c r="D670" s="221"/>
    </row>
    <row r="671" spans="1:4" ht="21.75" customHeight="1" x14ac:dyDescent="0.2">
      <c r="A671" s="7"/>
      <c r="B671" s="8"/>
      <c r="C671" s="221"/>
      <c r="D671" s="221"/>
    </row>
    <row r="672" spans="1:4" ht="21.75" customHeight="1" x14ac:dyDescent="0.2">
      <c r="A672" s="7"/>
      <c r="B672" s="8"/>
      <c r="C672" s="221"/>
      <c r="D672" s="221"/>
    </row>
    <row r="673" spans="1:4" ht="21.75" customHeight="1" x14ac:dyDescent="0.2">
      <c r="A673" s="7"/>
      <c r="B673" s="8"/>
      <c r="C673" s="221"/>
      <c r="D673" s="221"/>
    </row>
    <row r="674" spans="1:4" ht="21.75" customHeight="1" x14ac:dyDescent="0.2">
      <c r="A674" s="7"/>
      <c r="B674" s="8"/>
      <c r="C674" s="221"/>
      <c r="D674" s="221"/>
    </row>
    <row r="675" spans="1:4" ht="21.75" customHeight="1" x14ac:dyDescent="0.2">
      <c r="A675" s="7"/>
      <c r="B675" s="8"/>
      <c r="C675" s="221"/>
      <c r="D675" s="221"/>
    </row>
    <row r="676" spans="1:4" ht="21.75" customHeight="1" x14ac:dyDescent="0.2">
      <c r="A676" s="7"/>
      <c r="B676" s="8"/>
      <c r="C676" s="221"/>
      <c r="D676" s="221"/>
    </row>
    <row r="677" spans="1:4" ht="21.75" customHeight="1" x14ac:dyDescent="0.2">
      <c r="A677" s="7"/>
      <c r="B677" s="8"/>
      <c r="C677" s="221"/>
      <c r="D677" s="221"/>
    </row>
    <row r="678" spans="1:4" ht="21.75" customHeight="1" x14ac:dyDescent="0.2">
      <c r="A678" s="7"/>
      <c r="B678" s="8"/>
      <c r="C678" s="221"/>
      <c r="D678" s="221"/>
    </row>
    <row r="679" spans="1:4" ht="21.75" customHeight="1" x14ac:dyDescent="0.2">
      <c r="A679" s="7"/>
      <c r="B679" s="8"/>
      <c r="C679" s="221"/>
      <c r="D679" s="221"/>
    </row>
    <row r="680" spans="1:4" ht="21.75" customHeight="1" x14ac:dyDescent="0.2">
      <c r="A680" s="7"/>
      <c r="B680" s="8"/>
      <c r="C680" s="221"/>
      <c r="D680" s="221"/>
    </row>
    <row r="681" spans="1:4" ht="21.75" customHeight="1" x14ac:dyDescent="0.2">
      <c r="A681" s="7"/>
      <c r="B681" s="8"/>
      <c r="C681" s="221"/>
      <c r="D681" s="221"/>
    </row>
    <row r="682" spans="1:4" ht="21.75" customHeight="1" x14ac:dyDescent="0.2">
      <c r="A682" s="7"/>
      <c r="B682" s="8"/>
      <c r="C682" s="221"/>
      <c r="D682" s="221"/>
    </row>
    <row r="683" spans="1:4" ht="21.75" customHeight="1" x14ac:dyDescent="0.2">
      <c r="A683" s="7"/>
      <c r="B683" s="8"/>
      <c r="C683" s="221"/>
      <c r="D683" s="221"/>
    </row>
    <row r="684" spans="1:4" ht="21.75" customHeight="1" x14ac:dyDescent="0.2">
      <c r="A684" s="7"/>
      <c r="B684" s="8"/>
      <c r="C684" s="221"/>
      <c r="D684" s="221"/>
    </row>
    <row r="685" spans="1:4" ht="21.75" customHeight="1" x14ac:dyDescent="0.2">
      <c r="A685" s="7"/>
      <c r="B685" s="8"/>
      <c r="C685" s="221"/>
      <c r="D685" s="221"/>
    </row>
    <row r="686" spans="1:4" ht="21.75" customHeight="1" x14ac:dyDescent="0.2">
      <c r="A686" s="7"/>
      <c r="B686" s="8"/>
      <c r="C686" s="221"/>
      <c r="D686" s="221"/>
    </row>
    <row r="687" spans="1:4" ht="21.75" customHeight="1" x14ac:dyDescent="0.2">
      <c r="A687" s="7"/>
      <c r="B687" s="8"/>
      <c r="C687" s="221"/>
      <c r="D687" s="221"/>
    </row>
    <row r="688" spans="1:4" ht="21.75" customHeight="1" x14ac:dyDescent="0.2">
      <c r="A688" s="7"/>
      <c r="B688" s="8"/>
      <c r="C688" s="221"/>
      <c r="D688" s="221"/>
    </row>
    <row r="689" spans="1:4" ht="21.75" customHeight="1" x14ac:dyDescent="0.2">
      <c r="A689" s="7"/>
      <c r="B689" s="8"/>
      <c r="C689" s="221"/>
      <c r="D689" s="221"/>
    </row>
    <row r="690" spans="1:4" ht="21.75" customHeight="1" x14ac:dyDescent="0.2">
      <c r="A690" s="7"/>
      <c r="B690" s="8"/>
      <c r="C690" s="221"/>
      <c r="D690" s="221"/>
    </row>
    <row r="691" spans="1:4" ht="21.75" customHeight="1" x14ac:dyDescent="0.2">
      <c r="A691" s="7"/>
      <c r="B691" s="8"/>
      <c r="C691" s="221"/>
      <c r="D691" s="221"/>
    </row>
    <row r="692" spans="1:4" ht="21.75" customHeight="1" x14ac:dyDescent="0.2">
      <c r="A692" s="7"/>
      <c r="B692" s="8"/>
      <c r="C692" s="221"/>
      <c r="D692" s="221"/>
    </row>
    <row r="693" spans="1:4" ht="21.75" customHeight="1" x14ac:dyDescent="0.2">
      <c r="A693" s="7"/>
      <c r="B693" s="8"/>
      <c r="C693" s="221"/>
      <c r="D693" s="221"/>
    </row>
    <row r="694" spans="1:4" ht="21.75" customHeight="1" x14ac:dyDescent="0.2">
      <c r="A694" s="7"/>
      <c r="B694" s="8"/>
      <c r="C694" s="221"/>
      <c r="D694" s="221"/>
    </row>
    <row r="695" spans="1:4" ht="21.75" customHeight="1" x14ac:dyDescent="0.2">
      <c r="A695" s="7"/>
      <c r="B695" s="8"/>
      <c r="C695" s="221"/>
      <c r="D695" s="221"/>
    </row>
    <row r="696" spans="1:4" ht="21.75" customHeight="1" x14ac:dyDescent="0.2">
      <c r="A696" s="7"/>
      <c r="B696" s="8"/>
      <c r="C696" s="221"/>
      <c r="D696" s="221"/>
    </row>
    <row r="697" spans="1:4" ht="21.75" customHeight="1" x14ac:dyDescent="0.2">
      <c r="A697" s="7"/>
      <c r="B697" s="8"/>
      <c r="C697" s="221"/>
      <c r="D697" s="221"/>
    </row>
    <row r="698" spans="1:4" ht="21.75" customHeight="1" x14ac:dyDescent="0.2">
      <c r="A698" s="7"/>
      <c r="B698" s="8"/>
      <c r="C698" s="221"/>
      <c r="D698" s="221"/>
    </row>
    <row r="699" spans="1:4" ht="21.75" customHeight="1" x14ac:dyDescent="0.2">
      <c r="A699" s="7"/>
      <c r="B699" s="8"/>
      <c r="C699" s="221"/>
      <c r="D699" s="221"/>
    </row>
    <row r="700" spans="1:4" ht="21.75" customHeight="1" x14ac:dyDescent="0.2">
      <c r="A700" s="7"/>
      <c r="B700" s="8"/>
      <c r="C700" s="221"/>
      <c r="D700" s="221"/>
    </row>
    <row r="701" spans="1:4" ht="21.75" customHeight="1" x14ac:dyDescent="0.2">
      <c r="A701" s="7"/>
      <c r="B701" s="8"/>
      <c r="C701" s="221"/>
      <c r="D701" s="221"/>
    </row>
    <row r="702" spans="1:4" ht="21.75" customHeight="1" x14ac:dyDescent="0.2">
      <c r="A702" s="7"/>
      <c r="B702" s="8"/>
      <c r="C702" s="221"/>
      <c r="D702" s="221"/>
    </row>
    <row r="703" spans="1:4" ht="21.75" customHeight="1" x14ac:dyDescent="0.2">
      <c r="A703" s="7"/>
      <c r="B703" s="8"/>
      <c r="C703" s="221"/>
      <c r="D703" s="221"/>
    </row>
    <row r="704" spans="1:4" ht="21.75" customHeight="1" x14ac:dyDescent="0.2">
      <c r="A704" s="7"/>
      <c r="B704" s="8"/>
      <c r="C704" s="221"/>
      <c r="D704" s="221"/>
    </row>
    <row r="705" spans="1:4" ht="21.75" customHeight="1" x14ac:dyDescent="0.2">
      <c r="A705" s="7"/>
      <c r="B705" s="8"/>
      <c r="C705" s="221"/>
      <c r="D705" s="221"/>
    </row>
    <row r="706" spans="1:4" ht="21.75" customHeight="1" x14ac:dyDescent="0.2">
      <c r="A706" s="7"/>
      <c r="B706" s="8"/>
      <c r="C706" s="221"/>
      <c r="D706" s="221"/>
    </row>
    <row r="707" spans="1:4" ht="21.75" customHeight="1" x14ac:dyDescent="0.2">
      <c r="A707" s="7"/>
      <c r="B707" s="8"/>
      <c r="C707" s="221"/>
      <c r="D707" s="221"/>
    </row>
    <row r="708" spans="1:4" ht="21.75" customHeight="1" x14ac:dyDescent="0.2">
      <c r="A708" s="7"/>
      <c r="B708" s="8"/>
      <c r="C708" s="221"/>
      <c r="D708" s="221"/>
    </row>
    <row r="709" spans="1:4" ht="21.75" customHeight="1" x14ac:dyDescent="0.2">
      <c r="A709" s="7"/>
      <c r="B709" s="8"/>
      <c r="C709" s="221"/>
      <c r="D709" s="221"/>
    </row>
    <row r="710" spans="1:4" ht="21.75" customHeight="1" x14ac:dyDescent="0.2">
      <c r="A710" s="7"/>
      <c r="B710" s="8"/>
      <c r="C710" s="221"/>
      <c r="D710" s="221"/>
    </row>
    <row r="711" spans="1:4" ht="21.75" customHeight="1" x14ac:dyDescent="0.2">
      <c r="A711" s="7"/>
      <c r="B711" s="8"/>
      <c r="C711" s="221"/>
      <c r="D711" s="221"/>
    </row>
    <row r="712" spans="1:4" ht="21.75" customHeight="1" x14ac:dyDescent="0.2">
      <c r="A712" s="7"/>
      <c r="B712" s="8"/>
      <c r="C712" s="221"/>
      <c r="D712" s="221"/>
    </row>
    <row r="713" spans="1:4" ht="21.75" customHeight="1" x14ac:dyDescent="0.2">
      <c r="A713" s="7"/>
      <c r="B713" s="8"/>
      <c r="C713" s="221"/>
      <c r="D713" s="221"/>
    </row>
    <row r="714" spans="1:4" ht="21.75" customHeight="1" x14ac:dyDescent="0.2">
      <c r="A714" s="7"/>
      <c r="B714" s="8"/>
      <c r="C714" s="221"/>
      <c r="D714" s="221"/>
    </row>
    <row r="715" spans="1:4" ht="21.75" customHeight="1" x14ac:dyDescent="0.2">
      <c r="A715" s="7"/>
      <c r="B715" s="8"/>
      <c r="C715" s="221"/>
      <c r="D715" s="221"/>
    </row>
    <row r="716" spans="1:4" ht="21.75" customHeight="1" x14ac:dyDescent="0.2">
      <c r="A716" s="7"/>
      <c r="B716" s="8"/>
      <c r="C716" s="221"/>
      <c r="D716" s="221"/>
    </row>
    <row r="717" spans="1:4" ht="21.75" customHeight="1" x14ac:dyDescent="0.2">
      <c r="A717" s="7"/>
      <c r="B717" s="8"/>
      <c r="C717" s="221"/>
      <c r="D717" s="221"/>
    </row>
    <row r="718" spans="1:4" ht="21.75" customHeight="1" x14ac:dyDescent="0.2">
      <c r="A718" s="7"/>
      <c r="B718" s="8"/>
      <c r="C718" s="221"/>
      <c r="D718" s="221"/>
    </row>
    <row r="719" spans="1:4" ht="21.75" customHeight="1" x14ac:dyDescent="0.2">
      <c r="A719" s="7"/>
      <c r="B719" s="8"/>
      <c r="C719" s="221"/>
      <c r="D719" s="221"/>
    </row>
    <row r="720" spans="1:4" ht="21.75" customHeight="1" x14ac:dyDescent="0.2">
      <c r="A720" s="7"/>
      <c r="B720" s="8"/>
      <c r="C720" s="221"/>
      <c r="D720" s="221"/>
    </row>
    <row r="721" spans="1:4" ht="21.75" customHeight="1" x14ac:dyDescent="0.2">
      <c r="A721" s="7"/>
      <c r="B721" s="8"/>
      <c r="C721" s="221"/>
      <c r="D721" s="221"/>
    </row>
    <row r="722" spans="1:4" ht="21.75" customHeight="1" x14ac:dyDescent="0.2">
      <c r="A722" s="7"/>
      <c r="B722" s="8"/>
      <c r="C722" s="221"/>
      <c r="D722" s="221"/>
    </row>
    <row r="723" spans="1:4" ht="21.75" customHeight="1" x14ac:dyDescent="0.2">
      <c r="A723" s="7"/>
      <c r="B723" s="8"/>
      <c r="C723" s="221"/>
      <c r="D723" s="221"/>
    </row>
    <row r="724" spans="1:4" ht="21.75" customHeight="1" x14ac:dyDescent="0.2">
      <c r="A724" s="7"/>
      <c r="B724" s="8"/>
      <c r="C724" s="221"/>
      <c r="D724" s="221"/>
    </row>
    <row r="725" spans="1:4" ht="21.75" customHeight="1" x14ac:dyDescent="0.2">
      <c r="A725" s="7"/>
      <c r="B725" s="8"/>
      <c r="C725" s="221"/>
      <c r="D725" s="221"/>
    </row>
    <row r="726" spans="1:4" ht="21.75" customHeight="1" x14ac:dyDescent="0.2">
      <c r="A726" s="7"/>
      <c r="B726" s="8"/>
      <c r="C726" s="221"/>
      <c r="D726" s="221"/>
    </row>
    <row r="727" spans="1:4" ht="21.75" customHeight="1" x14ac:dyDescent="0.2">
      <c r="A727" s="7"/>
      <c r="B727" s="8"/>
      <c r="C727" s="221"/>
      <c r="D727" s="221"/>
    </row>
    <row r="728" spans="1:4" ht="21.75" customHeight="1" x14ac:dyDescent="0.2">
      <c r="A728" s="7"/>
      <c r="B728" s="8"/>
      <c r="C728" s="221"/>
      <c r="D728" s="221"/>
    </row>
    <row r="729" spans="1:4" ht="21.75" customHeight="1" x14ac:dyDescent="0.2">
      <c r="A729" s="7"/>
      <c r="B729" s="8"/>
      <c r="C729" s="221"/>
      <c r="D729" s="221"/>
    </row>
    <row r="730" spans="1:4" ht="21.75" customHeight="1" x14ac:dyDescent="0.2">
      <c r="A730" s="7"/>
      <c r="B730" s="8"/>
      <c r="C730" s="221"/>
      <c r="D730" s="221"/>
    </row>
    <row r="731" spans="1:4" ht="21.75" customHeight="1" x14ac:dyDescent="0.2">
      <c r="A731" s="7"/>
      <c r="B731" s="8"/>
      <c r="C731" s="221"/>
      <c r="D731" s="221"/>
    </row>
    <row r="732" spans="1:4" ht="21.75" customHeight="1" x14ac:dyDescent="0.2">
      <c r="A732" s="7"/>
      <c r="B732" s="8"/>
      <c r="C732" s="221"/>
      <c r="D732" s="221"/>
    </row>
    <row r="733" spans="1:4" ht="21.75" customHeight="1" x14ac:dyDescent="0.2">
      <c r="A733" s="7"/>
      <c r="B733" s="8"/>
      <c r="C733" s="221"/>
      <c r="D733" s="221"/>
    </row>
    <row r="734" spans="1:4" ht="21.75" customHeight="1" x14ac:dyDescent="0.2">
      <c r="A734" s="7"/>
      <c r="B734" s="8"/>
      <c r="C734" s="221"/>
      <c r="D734" s="221"/>
    </row>
    <row r="735" spans="1:4" ht="21.75" customHeight="1" x14ac:dyDescent="0.2">
      <c r="A735" s="7"/>
      <c r="B735" s="8"/>
      <c r="C735" s="221"/>
      <c r="D735" s="221"/>
    </row>
    <row r="736" spans="1:4" ht="21.75" customHeight="1" x14ac:dyDescent="0.2">
      <c r="A736" s="7"/>
      <c r="B736" s="8"/>
      <c r="C736" s="221"/>
      <c r="D736" s="221"/>
    </row>
    <row r="737" spans="1:4" ht="21.75" customHeight="1" x14ac:dyDescent="0.2">
      <c r="A737" s="7"/>
      <c r="B737" s="8"/>
      <c r="C737" s="221"/>
      <c r="D737" s="221"/>
    </row>
    <row r="738" spans="1:4" ht="21.75" customHeight="1" x14ac:dyDescent="0.2">
      <c r="A738" s="7"/>
      <c r="B738" s="8"/>
      <c r="C738" s="221"/>
      <c r="D738" s="221"/>
    </row>
    <row r="739" spans="1:4" ht="21.75" customHeight="1" x14ac:dyDescent="0.2">
      <c r="A739" s="7"/>
      <c r="B739" s="8"/>
      <c r="C739" s="221"/>
      <c r="D739" s="221"/>
    </row>
    <row r="740" spans="1:4" ht="21.75" customHeight="1" x14ac:dyDescent="0.2">
      <c r="A740" s="7"/>
      <c r="B740" s="8"/>
      <c r="C740" s="221"/>
      <c r="D740" s="221"/>
    </row>
    <row r="741" spans="1:4" ht="21.75" customHeight="1" x14ac:dyDescent="0.2">
      <c r="A741" s="7"/>
      <c r="B741" s="8"/>
      <c r="C741" s="221"/>
      <c r="D741" s="221"/>
    </row>
    <row r="742" spans="1:4" ht="21.75" customHeight="1" x14ac:dyDescent="0.2">
      <c r="A742" s="7"/>
      <c r="B742" s="8"/>
      <c r="C742" s="221"/>
      <c r="D742" s="221"/>
    </row>
    <row r="743" spans="1:4" ht="21.75" customHeight="1" x14ac:dyDescent="0.2">
      <c r="A743" s="7"/>
      <c r="B743" s="8"/>
      <c r="C743" s="221"/>
      <c r="D743" s="221"/>
    </row>
    <row r="744" spans="1:4" ht="21.75" customHeight="1" x14ac:dyDescent="0.2">
      <c r="A744" s="7"/>
      <c r="B744" s="8"/>
      <c r="C744" s="221"/>
      <c r="D744" s="221"/>
    </row>
    <row r="745" spans="1:4" ht="21.75" customHeight="1" x14ac:dyDescent="0.2">
      <c r="A745" s="7"/>
      <c r="B745" s="8"/>
      <c r="C745" s="221"/>
      <c r="D745" s="221"/>
    </row>
    <row r="746" spans="1:4" ht="21.75" customHeight="1" x14ac:dyDescent="0.2">
      <c r="A746" s="7"/>
      <c r="B746" s="8"/>
      <c r="C746" s="221"/>
      <c r="D746" s="221"/>
    </row>
    <row r="747" spans="1:4" ht="21.75" customHeight="1" x14ac:dyDescent="0.2">
      <c r="A747" s="7"/>
      <c r="B747" s="8"/>
      <c r="C747" s="221"/>
      <c r="D747" s="221"/>
    </row>
    <row r="748" spans="1:4" ht="21.75" customHeight="1" x14ac:dyDescent="0.2">
      <c r="A748" s="7"/>
      <c r="B748" s="8"/>
      <c r="C748" s="221"/>
      <c r="D748" s="221"/>
    </row>
    <row r="749" spans="1:4" ht="21.75" customHeight="1" x14ac:dyDescent="0.2">
      <c r="A749" s="7"/>
      <c r="B749" s="8"/>
      <c r="C749" s="221"/>
      <c r="D749" s="221"/>
    </row>
    <row r="750" spans="1:4" ht="21.75" customHeight="1" x14ac:dyDescent="0.2">
      <c r="A750" s="7"/>
      <c r="B750" s="8"/>
      <c r="C750" s="221"/>
      <c r="D750" s="221"/>
    </row>
    <row r="751" spans="1:4" ht="21.75" customHeight="1" x14ac:dyDescent="0.2">
      <c r="A751" s="7"/>
      <c r="B751" s="8"/>
      <c r="C751" s="221"/>
      <c r="D751" s="221"/>
    </row>
    <row r="752" spans="1:4" ht="21.75" customHeight="1" x14ac:dyDescent="0.2">
      <c r="A752" s="7"/>
      <c r="B752" s="8"/>
      <c r="C752" s="221"/>
      <c r="D752" s="221"/>
    </row>
    <row r="753" spans="1:4" ht="21.75" customHeight="1" x14ac:dyDescent="0.2">
      <c r="A753" s="7"/>
      <c r="B753" s="8"/>
      <c r="C753" s="221"/>
      <c r="D753" s="221"/>
    </row>
    <row r="754" spans="1:4" ht="21.75" customHeight="1" x14ac:dyDescent="0.2">
      <c r="A754" s="7"/>
      <c r="B754" s="8"/>
      <c r="C754" s="221"/>
      <c r="D754" s="221"/>
    </row>
    <row r="755" spans="1:4" ht="21.75" customHeight="1" x14ac:dyDescent="0.2">
      <c r="A755" s="7"/>
      <c r="B755" s="8"/>
      <c r="C755" s="221"/>
      <c r="D755" s="221"/>
    </row>
    <row r="756" spans="1:4" ht="21.75" customHeight="1" x14ac:dyDescent="0.2">
      <c r="A756" s="7"/>
      <c r="B756" s="8"/>
      <c r="C756" s="221"/>
      <c r="D756" s="221"/>
    </row>
    <row r="757" spans="1:4" ht="21.75" customHeight="1" x14ac:dyDescent="0.2">
      <c r="A757" s="7"/>
      <c r="B757" s="8"/>
      <c r="C757" s="221"/>
      <c r="D757" s="221"/>
    </row>
    <row r="758" spans="1:4" ht="21.75" customHeight="1" x14ac:dyDescent="0.2">
      <c r="A758" s="7"/>
      <c r="B758" s="8"/>
      <c r="C758" s="221"/>
      <c r="D758" s="221"/>
    </row>
    <row r="759" spans="1:4" ht="21.75" customHeight="1" x14ac:dyDescent="0.2">
      <c r="A759" s="7"/>
      <c r="B759" s="8"/>
      <c r="C759" s="221"/>
      <c r="D759" s="221"/>
    </row>
    <row r="760" spans="1:4" ht="21.75" customHeight="1" x14ac:dyDescent="0.2">
      <c r="A760" s="7"/>
      <c r="B760" s="8"/>
      <c r="C760" s="221"/>
      <c r="D760" s="221"/>
    </row>
    <row r="761" spans="1:4" ht="21.75" customHeight="1" x14ac:dyDescent="0.2">
      <c r="A761" s="7"/>
      <c r="B761" s="8"/>
      <c r="C761" s="221"/>
      <c r="D761" s="221"/>
    </row>
    <row r="762" spans="1:4" ht="21.75" customHeight="1" x14ac:dyDescent="0.2">
      <c r="A762" s="7"/>
      <c r="B762" s="8"/>
      <c r="C762" s="221"/>
      <c r="D762" s="221"/>
    </row>
    <row r="763" spans="1:4" ht="21.75" customHeight="1" x14ac:dyDescent="0.2">
      <c r="A763" s="7"/>
      <c r="B763" s="8"/>
      <c r="C763" s="221"/>
      <c r="D763" s="221"/>
    </row>
    <row r="764" spans="1:4" ht="21.75" customHeight="1" x14ac:dyDescent="0.2">
      <c r="A764" s="7"/>
      <c r="B764" s="8"/>
      <c r="C764" s="221"/>
      <c r="D764" s="221"/>
    </row>
    <row r="765" spans="1:4" ht="21.75" customHeight="1" x14ac:dyDescent="0.2">
      <c r="A765" s="7"/>
      <c r="B765" s="8"/>
      <c r="C765" s="221"/>
      <c r="D765" s="221"/>
    </row>
    <row r="766" spans="1:4" ht="21.75" customHeight="1" x14ac:dyDescent="0.2">
      <c r="A766" s="7"/>
      <c r="B766" s="8"/>
      <c r="C766" s="221"/>
      <c r="D766" s="221"/>
    </row>
    <row r="767" spans="1:4" ht="21.75" customHeight="1" x14ac:dyDescent="0.2">
      <c r="A767" s="7"/>
      <c r="B767" s="8"/>
      <c r="C767" s="221"/>
      <c r="D767" s="221"/>
    </row>
    <row r="768" spans="1:4" ht="21.75" customHeight="1" x14ac:dyDescent="0.2">
      <c r="A768" s="7"/>
      <c r="B768" s="8"/>
      <c r="C768" s="221"/>
      <c r="D768" s="221"/>
    </row>
    <row r="769" spans="1:4" ht="21.75" customHeight="1" x14ac:dyDescent="0.2">
      <c r="A769" s="7"/>
      <c r="B769" s="8"/>
      <c r="C769" s="221"/>
      <c r="D769" s="221"/>
    </row>
    <row r="770" spans="1:4" ht="21.75" customHeight="1" x14ac:dyDescent="0.2">
      <c r="A770" s="7"/>
      <c r="B770" s="8"/>
      <c r="C770" s="221"/>
      <c r="D770" s="221"/>
    </row>
    <row r="771" spans="1:4" ht="21.75" customHeight="1" x14ac:dyDescent="0.2">
      <c r="A771" s="7"/>
      <c r="B771" s="8"/>
      <c r="C771" s="221"/>
      <c r="D771" s="221"/>
    </row>
    <row r="772" spans="1:4" ht="21.75" customHeight="1" x14ac:dyDescent="0.2">
      <c r="A772" s="7"/>
      <c r="B772" s="8"/>
      <c r="C772" s="221"/>
      <c r="D772" s="221"/>
    </row>
    <row r="773" spans="1:4" ht="21.75" customHeight="1" x14ac:dyDescent="0.2">
      <c r="A773" s="7"/>
      <c r="B773" s="8"/>
      <c r="C773" s="221"/>
      <c r="D773" s="221"/>
    </row>
    <row r="774" spans="1:4" ht="21.75" customHeight="1" x14ac:dyDescent="0.2">
      <c r="A774" s="7"/>
      <c r="B774" s="8"/>
      <c r="C774" s="221"/>
      <c r="D774" s="221"/>
    </row>
    <row r="775" spans="1:4" ht="21.75" customHeight="1" x14ac:dyDescent="0.2">
      <c r="A775" s="7"/>
      <c r="B775" s="8"/>
      <c r="C775" s="221"/>
      <c r="D775" s="221"/>
    </row>
    <row r="776" spans="1:4" ht="21.75" customHeight="1" x14ac:dyDescent="0.2">
      <c r="A776" s="7"/>
      <c r="B776" s="8"/>
      <c r="C776" s="221"/>
      <c r="D776" s="221"/>
    </row>
    <row r="777" spans="1:4" ht="21.75" customHeight="1" x14ac:dyDescent="0.2">
      <c r="A777" s="7"/>
      <c r="B777" s="8"/>
      <c r="C777" s="221"/>
      <c r="D777" s="221"/>
    </row>
    <row r="778" spans="1:4" ht="21.75" customHeight="1" x14ac:dyDescent="0.2">
      <c r="A778" s="7"/>
      <c r="B778" s="8"/>
      <c r="C778" s="221"/>
      <c r="D778" s="221"/>
    </row>
    <row r="779" spans="1:4" ht="21.75" customHeight="1" x14ac:dyDescent="0.2">
      <c r="A779" s="7"/>
      <c r="B779" s="8"/>
      <c r="C779" s="221"/>
      <c r="D779" s="221"/>
    </row>
    <row r="780" spans="1:4" ht="21.75" customHeight="1" x14ac:dyDescent="0.2">
      <c r="A780" s="7"/>
      <c r="B780" s="8"/>
      <c r="C780" s="221"/>
      <c r="D780" s="221"/>
    </row>
    <row r="781" spans="1:4" ht="21.75" customHeight="1" x14ac:dyDescent="0.2">
      <c r="A781" s="7"/>
      <c r="B781" s="8"/>
      <c r="C781" s="221"/>
      <c r="D781" s="221"/>
    </row>
    <row r="782" spans="1:4" ht="21.75" customHeight="1" x14ac:dyDescent="0.2">
      <c r="A782" s="7"/>
      <c r="B782" s="8"/>
      <c r="C782" s="221"/>
      <c r="D782" s="221"/>
    </row>
    <row r="783" spans="1:4" ht="21.75" customHeight="1" x14ac:dyDescent="0.2">
      <c r="A783" s="7"/>
      <c r="B783" s="8"/>
      <c r="C783" s="221"/>
      <c r="D783" s="221"/>
    </row>
    <row r="784" spans="1:4" ht="21.75" customHeight="1" x14ac:dyDescent="0.2">
      <c r="A784" s="7"/>
      <c r="B784" s="8"/>
      <c r="C784" s="221"/>
      <c r="D784" s="221"/>
    </row>
    <row r="785" spans="1:4" ht="21.75" customHeight="1" x14ac:dyDescent="0.2">
      <c r="A785" s="7"/>
      <c r="B785" s="8"/>
      <c r="C785" s="221"/>
      <c r="D785" s="221"/>
    </row>
    <row r="786" spans="1:4" ht="21.75" customHeight="1" x14ac:dyDescent="0.2">
      <c r="A786" s="7"/>
      <c r="B786" s="8"/>
      <c r="C786" s="221"/>
      <c r="D786" s="221"/>
    </row>
    <row r="787" spans="1:4" ht="21.75" customHeight="1" x14ac:dyDescent="0.2">
      <c r="A787" s="7"/>
      <c r="B787" s="8"/>
      <c r="C787" s="221"/>
      <c r="D787" s="221"/>
    </row>
    <row r="788" spans="1:4" ht="21.75" customHeight="1" x14ac:dyDescent="0.2">
      <c r="A788" s="7"/>
      <c r="B788" s="8"/>
      <c r="C788" s="221"/>
      <c r="D788" s="221"/>
    </row>
    <row r="789" spans="1:4" ht="21.75" customHeight="1" x14ac:dyDescent="0.2">
      <c r="A789" s="7"/>
      <c r="B789" s="8"/>
      <c r="C789" s="221"/>
      <c r="D789" s="221"/>
    </row>
    <row r="790" spans="1:4" ht="21.75" customHeight="1" x14ac:dyDescent="0.2">
      <c r="A790" s="7"/>
      <c r="B790" s="8"/>
      <c r="C790" s="221"/>
      <c r="D790" s="221"/>
    </row>
    <row r="791" spans="1:4" ht="21.75" customHeight="1" x14ac:dyDescent="0.2">
      <c r="A791" s="7"/>
      <c r="B791" s="8"/>
      <c r="C791" s="221"/>
      <c r="D791" s="221"/>
    </row>
    <row r="792" spans="1:4" ht="21.75" customHeight="1" x14ac:dyDescent="0.2">
      <c r="A792" s="7"/>
      <c r="B792" s="8"/>
      <c r="C792" s="221"/>
      <c r="D792" s="221"/>
    </row>
    <row r="793" spans="1:4" ht="21.75" customHeight="1" x14ac:dyDescent="0.2">
      <c r="A793" s="7"/>
      <c r="B793" s="8"/>
      <c r="C793" s="221"/>
      <c r="D793" s="221"/>
    </row>
    <row r="794" spans="1:4" ht="21.75" customHeight="1" x14ac:dyDescent="0.2">
      <c r="A794" s="7"/>
      <c r="B794" s="8"/>
      <c r="C794" s="221"/>
      <c r="D794" s="221"/>
    </row>
    <row r="795" spans="1:4" ht="21.75" customHeight="1" x14ac:dyDescent="0.2">
      <c r="A795" s="7"/>
      <c r="B795" s="8"/>
      <c r="C795" s="221"/>
      <c r="D795" s="221"/>
    </row>
    <row r="796" spans="1:4" ht="21.75" customHeight="1" x14ac:dyDescent="0.2">
      <c r="A796" s="7"/>
      <c r="B796" s="8"/>
      <c r="C796" s="221"/>
      <c r="D796" s="221"/>
    </row>
    <row r="797" spans="1:4" ht="21.75" customHeight="1" x14ac:dyDescent="0.2">
      <c r="A797" s="7"/>
      <c r="B797" s="8"/>
      <c r="C797" s="221"/>
      <c r="D797" s="221"/>
    </row>
    <row r="798" spans="1:4" ht="21.75" customHeight="1" x14ac:dyDescent="0.2">
      <c r="A798" s="7"/>
      <c r="B798" s="8"/>
      <c r="C798" s="221"/>
      <c r="D798" s="221"/>
    </row>
    <row r="799" spans="1:4" ht="21.75" customHeight="1" x14ac:dyDescent="0.2">
      <c r="A799" s="7"/>
      <c r="B799" s="8"/>
      <c r="C799" s="221"/>
      <c r="D799" s="221"/>
    </row>
    <row r="800" spans="1:4" ht="21.75" customHeight="1" x14ac:dyDescent="0.2">
      <c r="A800" s="7"/>
      <c r="B800" s="8"/>
      <c r="C800" s="221"/>
      <c r="D800" s="221"/>
    </row>
    <row r="801" spans="1:4" ht="21.75" customHeight="1" x14ac:dyDescent="0.2">
      <c r="A801" s="7"/>
      <c r="B801" s="8"/>
      <c r="C801" s="221"/>
      <c r="D801" s="221"/>
    </row>
    <row r="802" spans="1:4" ht="21.75" customHeight="1" x14ac:dyDescent="0.2">
      <c r="A802" s="7"/>
      <c r="B802" s="8"/>
      <c r="C802" s="221"/>
      <c r="D802" s="221"/>
    </row>
    <row r="803" spans="1:4" ht="21.75" customHeight="1" x14ac:dyDescent="0.2">
      <c r="A803" s="7"/>
      <c r="B803" s="8"/>
      <c r="C803" s="221"/>
      <c r="D803" s="221"/>
    </row>
    <row r="804" spans="1:4" ht="21.75" customHeight="1" x14ac:dyDescent="0.2">
      <c r="A804" s="7"/>
      <c r="B804" s="8"/>
      <c r="C804" s="221"/>
      <c r="D804" s="221"/>
    </row>
    <row r="805" spans="1:4" ht="21.75" customHeight="1" x14ac:dyDescent="0.2">
      <c r="A805" s="7"/>
      <c r="B805" s="8"/>
      <c r="C805" s="221"/>
      <c r="D805" s="221"/>
    </row>
    <row r="806" spans="1:4" ht="21.75" customHeight="1" x14ac:dyDescent="0.2">
      <c r="A806" s="7"/>
      <c r="B806" s="8"/>
      <c r="C806" s="221"/>
      <c r="D806" s="221"/>
    </row>
    <row r="807" spans="1:4" ht="21.75" customHeight="1" x14ac:dyDescent="0.2">
      <c r="A807" s="7"/>
      <c r="B807" s="8"/>
      <c r="C807" s="221"/>
      <c r="D807" s="221"/>
    </row>
    <row r="808" spans="1:4" ht="21.75" customHeight="1" x14ac:dyDescent="0.2">
      <c r="A808" s="7"/>
      <c r="B808" s="8"/>
      <c r="C808" s="221"/>
      <c r="D808" s="221"/>
    </row>
    <row r="809" spans="1:4" ht="21.75" customHeight="1" x14ac:dyDescent="0.2">
      <c r="A809" s="7"/>
      <c r="B809" s="8"/>
      <c r="C809" s="221"/>
      <c r="D809" s="221"/>
    </row>
    <row r="810" spans="1:4" ht="21.75" customHeight="1" x14ac:dyDescent="0.2">
      <c r="A810" s="7"/>
      <c r="B810" s="8"/>
      <c r="C810" s="221"/>
      <c r="D810" s="221"/>
    </row>
    <row r="811" spans="1:4" ht="21.75" customHeight="1" x14ac:dyDescent="0.2">
      <c r="A811" s="7"/>
      <c r="B811" s="8"/>
      <c r="C811" s="221"/>
      <c r="D811" s="221"/>
    </row>
    <row r="812" spans="1:4" ht="21.75" customHeight="1" x14ac:dyDescent="0.2">
      <c r="A812" s="7"/>
      <c r="B812" s="8"/>
      <c r="C812" s="221"/>
      <c r="D812" s="221"/>
    </row>
    <row r="813" spans="1:4" ht="21.75" customHeight="1" x14ac:dyDescent="0.2">
      <c r="A813" s="7"/>
      <c r="B813" s="8"/>
      <c r="C813" s="221"/>
      <c r="D813" s="221"/>
    </row>
    <row r="814" spans="1:4" ht="21.75" customHeight="1" x14ac:dyDescent="0.2">
      <c r="A814" s="7"/>
      <c r="B814" s="8"/>
      <c r="C814" s="221"/>
      <c r="D814" s="221"/>
    </row>
    <row r="815" spans="1:4" ht="21.75" customHeight="1" x14ac:dyDescent="0.2">
      <c r="A815" s="7"/>
      <c r="B815" s="8"/>
      <c r="C815" s="221"/>
      <c r="D815" s="221"/>
    </row>
    <row r="816" spans="1:4" ht="21.75" customHeight="1" x14ac:dyDescent="0.2">
      <c r="A816" s="7"/>
      <c r="B816" s="8"/>
      <c r="C816" s="221"/>
      <c r="D816" s="221"/>
    </row>
    <row r="817" spans="1:4" ht="21.75" customHeight="1" x14ac:dyDescent="0.2">
      <c r="A817" s="7"/>
      <c r="B817" s="8"/>
      <c r="C817" s="221"/>
      <c r="D817" s="221"/>
    </row>
    <row r="818" spans="1:4" ht="21.75" customHeight="1" x14ac:dyDescent="0.2">
      <c r="A818" s="7"/>
      <c r="B818" s="8"/>
      <c r="C818" s="221"/>
      <c r="D818" s="221"/>
    </row>
    <row r="819" spans="1:4" ht="21.75" customHeight="1" x14ac:dyDescent="0.2">
      <c r="A819" s="7"/>
      <c r="B819" s="8"/>
      <c r="C819" s="221"/>
      <c r="D819" s="221"/>
    </row>
    <row r="820" spans="1:4" ht="21.75" customHeight="1" x14ac:dyDescent="0.2">
      <c r="A820" s="7"/>
      <c r="B820" s="8"/>
      <c r="C820" s="221"/>
      <c r="D820" s="221"/>
    </row>
    <row r="821" spans="1:4" ht="21.75" customHeight="1" x14ac:dyDescent="0.2">
      <c r="A821" s="7"/>
      <c r="B821" s="8"/>
      <c r="C821" s="221"/>
      <c r="D821" s="221"/>
    </row>
    <row r="822" spans="1:4" ht="21.75" customHeight="1" x14ac:dyDescent="0.2">
      <c r="A822" s="7"/>
      <c r="B822" s="8"/>
      <c r="C822" s="221"/>
      <c r="D822" s="221"/>
    </row>
    <row r="823" spans="1:4" ht="21.75" customHeight="1" x14ac:dyDescent="0.2">
      <c r="A823" s="7"/>
      <c r="B823" s="8"/>
      <c r="C823" s="221"/>
      <c r="D823" s="221"/>
    </row>
    <row r="824" spans="1:4" ht="21.75" customHeight="1" x14ac:dyDescent="0.2">
      <c r="A824" s="7"/>
      <c r="B824" s="8"/>
      <c r="C824" s="221"/>
      <c r="D824" s="221"/>
    </row>
    <row r="825" spans="1:4" ht="21.75" customHeight="1" x14ac:dyDescent="0.2">
      <c r="A825" s="7"/>
      <c r="B825" s="8"/>
      <c r="C825" s="221"/>
      <c r="D825" s="221"/>
    </row>
    <row r="826" spans="1:4" ht="21.75" customHeight="1" x14ac:dyDescent="0.2">
      <c r="A826" s="7"/>
      <c r="B826" s="8"/>
      <c r="C826" s="221"/>
      <c r="D826" s="221"/>
    </row>
    <row r="827" spans="1:4" ht="21.75" customHeight="1" x14ac:dyDescent="0.2">
      <c r="A827" s="7"/>
      <c r="B827" s="8"/>
      <c r="C827" s="221"/>
      <c r="D827" s="221"/>
    </row>
    <row r="828" spans="1:4" ht="21.75" customHeight="1" x14ac:dyDescent="0.2">
      <c r="A828" s="7"/>
      <c r="B828" s="8"/>
      <c r="C828" s="221"/>
      <c r="D828" s="221"/>
    </row>
    <row r="829" spans="1:4" ht="21.75" customHeight="1" x14ac:dyDescent="0.2">
      <c r="A829" s="7"/>
      <c r="B829" s="8"/>
      <c r="C829" s="221"/>
      <c r="D829" s="221"/>
    </row>
    <row r="830" spans="1:4" ht="21.75" customHeight="1" x14ac:dyDescent="0.2">
      <c r="A830" s="7"/>
      <c r="B830" s="8"/>
      <c r="C830" s="221"/>
      <c r="D830" s="221"/>
    </row>
    <row r="831" spans="1:4" ht="21.75" customHeight="1" x14ac:dyDescent="0.2">
      <c r="A831" s="7"/>
      <c r="B831" s="8"/>
      <c r="C831" s="221"/>
      <c r="D831" s="221"/>
    </row>
    <row r="832" spans="1:4" ht="21.75" customHeight="1" x14ac:dyDescent="0.2">
      <c r="A832" s="7"/>
      <c r="B832" s="8"/>
      <c r="C832" s="221"/>
      <c r="D832" s="221"/>
    </row>
    <row r="833" spans="1:4" ht="21.75" customHeight="1" x14ac:dyDescent="0.2">
      <c r="A833" s="7"/>
      <c r="B833" s="8"/>
      <c r="C833" s="221"/>
      <c r="D833" s="221"/>
    </row>
    <row r="834" spans="1:4" ht="21.75" customHeight="1" x14ac:dyDescent="0.2">
      <c r="A834" s="7"/>
      <c r="B834" s="8"/>
      <c r="C834" s="221"/>
      <c r="D834" s="221"/>
    </row>
    <row r="835" spans="1:4" ht="21.75" customHeight="1" x14ac:dyDescent="0.2">
      <c r="A835" s="7"/>
      <c r="B835" s="8"/>
      <c r="C835" s="221"/>
      <c r="D835" s="221"/>
    </row>
    <row r="836" spans="1:4" ht="21.75" customHeight="1" x14ac:dyDescent="0.2">
      <c r="A836" s="7"/>
      <c r="B836" s="8"/>
      <c r="C836" s="221"/>
      <c r="D836" s="221"/>
    </row>
    <row r="837" spans="1:4" ht="21.75" customHeight="1" x14ac:dyDescent="0.2">
      <c r="A837" s="7"/>
      <c r="B837" s="8"/>
      <c r="C837" s="221"/>
      <c r="D837" s="221"/>
    </row>
    <row r="838" spans="1:4" ht="21.75" customHeight="1" x14ac:dyDescent="0.2">
      <c r="A838" s="7"/>
      <c r="B838" s="8"/>
      <c r="C838" s="221"/>
      <c r="D838" s="221"/>
    </row>
    <row r="839" spans="1:4" ht="21.75" customHeight="1" x14ac:dyDescent="0.2">
      <c r="A839" s="7"/>
      <c r="B839" s="8"/>
      <c r="C839" s="221"/>
      <c r="D839" s="221"/>
    </row>
    <row r="840" spans="1:4" ht="21.75" customHeight="1" x14ac:dyDescent="0.2">
      <c r="A840" s="7"/>
      <c r="B840" s="8"/>
      <c r="C840" s="221"/>
      <c r="D840" s="221"/>
    </row>
    <row r="841" spans="1:4" ht="21.75" customHeight="1" x14ac:dyDescent="0.2">
      <c r="A841" s="7"/>
      <c r="B841" s="8"/>
      <c r="C841" s="221"/>
      <c r="D841" s="221"/>
    </row>
    <row r="842" spans="1:4" ht="21.75" customHeight="1" x14ac:dyDescent="0.2">
      <c r="A842" s="7"/>
      <c r="B842" s="8"/>
      <c r="C842" s="221"/>
      <c r="D842" s="221"/>
    </row>
    <row r="843" spans="1:4" ht="21.75" customHeight="1" x14ac:dyDescent="0.2">
      <c r="A843" s="7"/>
      <c r="B843" s="8"/>
      <c r="C843" s="221"/>
      <c r="D843" s="221"/>
    </row>
    <row r="844" spans="1:4" ht="21.75" customHeight="1" x14ac:dyDescent="0.2">
      <c r="A844" s="7"/>
      <c r="B844" s="8"/>
      <c r="C844" s="221"/>
      <c r="D844" s="221"/>
    </row>
    <row r="845" spans="1:4" ht="21.75" customHeight="1" x14ac:dyDescent="0.2">
      <c r="A845" s="7"/>
      <c r="B845" s="8"/>
      <c r="C845" s="221"/>
      <c r="D845" s="221"/>
    </row>
    <row r="846" spans="1:4" ht="21.75" customHeight="1" x14ac:dyDescent="0.2">
      <c r="A846" s="7"/>
      <c r="B846" s="8"/>
      <c r="C846" s="221"/>
      <c r="D846" s="221"/>
    </row>
    <row r="847" spans="1:4" ht="21.75" customHeight="1" x14ac:dyDescent="0.2">
      <c r="A847" s="7"/>
      <c r="B847" s="8"/>
      <c r="C847" s="221"/>
      <c r="D847" s="221"/>
    </row>
    <row r="848" spans="1:4" ht="21.75" customHeight="1" x14ac:dyDescent="0.2">
      <c r="A848" s="7"/>
      <c r="B848" s="8"/>
      <c r="C848" s="221"/>
      <c r="D848" s="221"/>
    </row>
    <row r="849" spans="1:4" ht="21.75" customHeight="1" x14ac:dyDescent="0.2">
      <c r="A849" s="7"/>
      <c r="B849" s="8"/>
      <c r="C849" s="221"/>
      <c r="D849" s="221"/>
    </row>
    <row r="850" spans="1:4" ht="21.75" customHeight="1" x14ac:dyDescent="0.2">
      <c r="A850" s="7"/>
      <c r="B850" s="8"/>
      <c r="C850" s="221"/>
      <c r="D850" s="221"/>
    </row>
    <row r="851" spans="1:4" ht="21.75" customHeight="1" x14ac:dyDescent="0.2">
      <c r="A851" s="7"/>
      <c r="B851" s="8"/>
      <c r="C851" s="221"/>
      <c r="D851" s="221"/>
    </row>
    <row r="852" spans="1:4" ht="21.75" customHeight="1" x14ac:dyDescent="0.2">
      <c r="A852" s="7"/>
      <c r="B852" s="8"/>
      <c r="C852" s="221"/>
      <c r="D852" s="221"/>
    </row>
    <row r="853" spans="1:4" ht="21.75" customHeight="1" x14ac:dyDescent="0.2">
      <c r="A853" s="7"/>
      <c r="B853" s="8"/>
      <c r="C853" s="221"/>
      <c r="D853" s="221"/>
    </row>
    <row r="854" spans="1:4" ht="21.75" customHeight="1" x14ac:dyDescent="0.2">
      <c r="A854" s="7"/>
      <c r="B854" s="8"/>
      <c r="C854" s="221"/>
      <c r="D854" s="221"/>
    </row>
    <row r="855" spans="1:4" ht="21.75" customHeight="1" x14ac:dyDescent="0.2">
      <c r="A855" s="7"/>
      <c r="B855" s="8"/>
      <c r="C855" s="221"/>
      <c r="D855" s="221"/>
    </row>
    <row r="856" spans="1:4" ht="21.75" customHeight="1" x14ac:dyDescent="0.2">
      <c r="A856" s="7"/>
      <c r="B856" s="8"/>
      <c r="C856" s="221"/>
      <c r="D856" s="221"/>
    </row>
    <row r="857" spans="1:4" ht="21.75" customHeight="1" x14ac:dyDescent="0.2">
      <c r="A857" s="7"/>
      <c r="B857" s="8"/>
      <c r="C857" s="221"/>
      <c r="D857" s="221"/>
    </row>
    <row r="858" spans="1:4" ht="21.75" customHeight="1" x14ac:dyDescent="0.2">
      <c r="A858" s="7"/>
      <c r="B858" s="8"/>
      <c r="C858" s="221"/>
      <c r="D858" s="221"/>
    </row>
    <row r="859" spans="1:4" ht="21.75" customHeight="1" x14ac:dyDescent="0.2">
      <c r="A859" s="7"/>
      <c r="B859" s="8"/>
      <c r="C859" s="221"/>
      <c r="D859" s="221"/>
    </row>
    <row r="860" spans="1:4" ht="21.75" customHeight="1" x14ac:dyDescent="0.2">
      <c r="A860" s="7"/>
      <c r="B860" s="8"/>
      <c r="C860" s="221"/>
      <c r="D860" s="221"/>
    </row>
    <row r="861" spans="1:4" ht="21.75" customHeight="1" x14ac:dyDescent="0.2">
      <c r="A861" s="7"/>
      <c r="B861" s="8"/>
      <c r="C861" s="221"/>
      <c r="D861" s="221"/>
    </row>
    <row r="862" spans="1:4" ht="21.75" customHeight="1" x14ac:dyDescent="0.2">
      <c r="A862" s="7"/>
      <c r="B862" s="8"/>
      <c r="C862" s="221"/>
      <c r="D862" s="221"/>
    </row>
    <row r="863" spans="1:4" ht="21.75" customHeight="1" x14ac:dyDescent="0.2">
      <c r="A863" s="7"/>
      <c r="B863" s="8"/>
      <c r="C863" s="221"/>
      <c r="D863" s="221"/>
    </row>
    <row r="864" spans="1:4" ht="21.75" customHeight="1" x14ac:dyDescent="0.2">
      <c r="A864" s="7"/>
      <c r="B864" s="8"/>
      <c r="C864" s="221"/>
      <c r="D864" s="221"/>
    </row>
    <row r="865" spans="1:4" ht="21.75" customHeight="1" x14ac:dyDescent="0.2">
      <c r="A865" s="7"/>
      <c r="B865" s="8"/>
      <c r="C865" s="221"/>
      <c r="D865" s="221"/>
    </row>
    <row r="866" spans="1:4" ht="21.75" customHeight="1" x14ac:dyDescent="0.2">
      <c r="A866" s="7"/>
      <c r="B866" s="8"/>
      <c r="C866" s="221"/>
      <c r="D866" s="221"/>
    </row>
    <row r="867" spans="1:4" ht="21.75" customHeight="1" x14ac:dyDescent="0.2">
      <c r="A867" s="7"/>
      <c r="B867" s="8"/>
      <c r="C867" s="221"/>
      <c r="D867" s="221"/>
    </row>
    <row r="868" spans="1:4" ht="21.75" customHeight="1" x14ac:dyDescent="0.2">
      <c r="A868" s="7"/>
      <c r="B868" s="8"/>
      <c r="C868" s="221"/>
      <c r="D868" s="221"/>
    </row>
    <row r="869" spans="1:4" ht="21.75" customHeight="1" x14ac:dyDescent="0.2">
      <c r="A869" s="7"/>
      <c r="B869" s="8"/>
      <c r="C869" s="221"/>
      <c r="D869" s="221"/>
    </row>
    <row r="870" spans="1:4" ht="21.75" customHeight="1" x14ac:dyDescent="0.2">
      <c r="A870" s="7"/>
      <c r="B870" s="8"/>
      <c r="C870" s="221"/>
      <c r="D870" s="221"/>
    </row>
    <row r="871" spans="1:4" ht="21.75" customHeight="1" x14ac:dyDescent="0.2">
      <c r="A871" s="7"/>
      <c r="B871" s="8"/>
      <c r="C871" s="221"/>
      <c r="D871" s="221"/>
    </row>
    <row r="872" spans="1:4" ht="21.75" customHeight="1" x14ac:dyDescent="0.2">
      <c r="A872" s="7"/>
      <c r="B872" s="8"/>
      <c r="C872" s="221"/>
      <c r="D872" s="221"/>
    </row>
    <row r="873" spans="1:4" ht="21.75" customHeight="1" x14ac:dyDescent="0.2">
      <c r="A873" s="7"/>
      <c r="B873" s="8"/>
      <c r="C873" s="221"/>
      <c r="D873" s="221"/>
    </row>
    <row r="874" spans="1:4" ht="21.75" customHeight="1" x14ac:dyDescent="0.2">
      <c r="A874" s="7"/>
      <c r="B874" s="8"/>
      <c r="C874" s="221"/>
      <c r="D874" s="221"/>
    </row>
    <row r="875" spans="1:4" ht="21.75" customHeight="1" x14ac:dyDescent="0.2">
      <c r="A875" s="7"/>
      <c r="B875" s="8"/>
      <c r="C875" s="221"/>
      <c r="D875" s="221"/>
    </row>
    <row r="876" spans="1:4" ht="21.75" customHeight="1" x14ac:dyDescent="0.2">
      <c r="A876" s="7"/>
      <c r="B876" s="8"/>
      <c r="C876" s="221"/>
      <c r="D876" s="221"/>
    </row>
    <row r="877" spans="1:4" ht="21.75" customHeight="1" x14ac:dyDescent="0.2">
      <c r="A877" s="7"/>
      <c r="B877" s="8"/>
      <c r="C877" s="221"/>
      <c r="D877" s="221"/>
    </row>
    <row r="878" spans="1:4" ht="21.75" customHeight="1" x14ac:dyDescent="0.2">
      <c r="A878" s="7"/>
      <c r="B878" s="8"/>
      <c r="C878" s="221"/>
      <c r="D878" s="221"/>
    </row>
    <row r="879" spans="1:4" ht="21.75" customHeight="1" x14ac:dyDescent="0.2">
      <c r="A879" s="7"/>
      <c r="B879" s="8"/>
      <c r="C879" s="221"/>
      <c r="D879" s="221"/>
    </row>
    <row r="880" spans="1:4" ht="21.75" customHeight="1" x14ac:dyDescent="0.2">
      <c r="A880" s="7"/>
      <c r="B880" s="8"/>
      <c r="C880" s="221"/>
      <c r="D880" s="221"/>
    </row>
    <row r="881" spans="1:4" ht="21.75" customHeight="1" x14ac:dyDescent="0.2">
      <c r="A881" s="7"/>
      <c r="B881" s="8"/>
      <c r="C881" s="221"/>
      <c r="D881" s="221"/>
    </row>
    <row r="882" spans="1:4" ht="21.75" customHeight="1" x14ac:dyDescent="0.2">
      <c r="A882" s="7"/>
      <c r="B882" s="8"/>
      <c r="C882" s="221"/>
      <c r="D882" s="221"/>
    </row>
    <row r="883" spans="1:4" ht="21.75" customHeight="1" x14ac:dyDescent="0.2">
      <c r="A883" s="7"/>
      <c r="B883" s="8"/>
      <c r="C883" s="221"/>
      <c r="D883" s="221"/>
    </row>
    <row r="884" spans="1:4" ht="21.75" customHeight="1" x14ac:dyDescent="0.2">
      <c r="A884" s="7"/>
      <c r="B884" s="8"/>
      <c r="C884" s="221"/>
      <c r="D884" s="221"/>
    </row>
    <row r="885" spans="1:4" ht="21.75" customHeight="1" x14ac:dyDescent="0.2">
      <c r="A885" s="7"/>
      <c r="B885" s="8"/>
      <c r="C885" s="221"/>
      <c r="D885" s="221"/>
    </row>
    <row r="886" spans="1:4" ht="21.75" customHeight="1" x14ac:dyDescent="0.2">
      <c r="A886" s="7"/>
      <c r="B886" s="8"/>
      <c r="C886" s="221"/>
      <c r="D886" s="221"/>
    </row>
    <row r="887" spans="1:4" ht="21.75" customHeight="1" x14ac:dyDescent="0.2">
      <c r="A887" s="7"/>
      <c r="B887" s="8"/>
      <c r="C887" s="221"/>
      <c r="D887" s="221"/>
    </row>
    <row r="888" spans="1:4" ht="21.75" customHeight="1" x14ac:dyDescent="0.2">
      <c r="A888" s="7"/>
      <c r="B888" s="8"/>
      <c r="C888" s="221"/>
      <c r="D888" s="221"/>
    </row>
    <row r="889" spans="1:4" ht="21.75" customHeight="1" x14ac:dyDescent="0.2">
      <c r="A889" s="7"/>
      <c r="B889" s="8"/>
      <c r="C889" s="221"/>
      <c r="D889" s="221"/>
    </row>
    <row r="890" spans="1:4" ht="21.75" customHeight="1" x14ac:dyDescent="0.2">
      <c r="A890" s="7"/>
      <c r="B890" s="8"/>
      <c r="C890" s="221"/>
      <c r="D890" s="221"/>
    </row>
    <row r="891" spans="1:4" ht="21.75" customHeight="1" x14ac:dyDescent="0.2">
      <c r="A891" s="7"/>
      <c r="B891" s="8"/>
      <c r="C891" s="221"/>
      <c r="D891" s="221"/>
    </row>
    <row r="892" spans="1:4" ht="21.75" customHeight="1" x14ac:dyDescent="0.2">
      <c r="A892" s="7"/>
      <c r="B892" s="8"/>
      <c r="C892" s="221"/>
      <c r="D892" s="221"/>
    </row>
    <row r="893" spans="1:4" ht="21.75" customHeight="1" x14ac:dyDescent="0.2">
      <c r="A893" s="7"/>
      <c r="B893" s="8"/>
      <c r="C893" s="221"/>
      <c r="D893" s="221"/>
    </row>
    <row r="894" spans="1:4" ht="21.75" customHeight="1" x14ac:dyDescent="0.2">
      <c r="A894" s="7"/>
      <c r="B894" s="8"/>
      <c r="C894" s="221"/>
      <c r="D894" s="221"/>
    </row>
    <row r="895" spans="1:4" ht="21.75" customHeight="1" x14ac:dyDescent="0.2">
      <c r="A895" s="7"/>
      <c r="B895" s="8"/>
      <c r="C895" s="221"/>
      <c r="D895" s="221"/>
    </row>
    <row r="896" spans="1:4" ht="21.75" customHeight="1" x14ac:dyDescent="0.2">
      <c r="A896" s="7"/>
      <c r="B896" s="8"/>
      <c r="C896" s="221"/>
      <c r="D896" s="221"/>
    </row>
    <row r="897" spans="1:4" ht="21.75" customHeight="1" x14ac:dyDescent="0.2">
      <c r="A897" s="7"/>
      <c r="B897" s="8"/>
      <c r="C897" s="221"/>
      <c r="D897" s="221"/>
    </row>
    <row r="898" spans="1:4" ht="21.75" customHeight="1" x14ac:dyDescent="0.2">
      <c r="A898" s="7"/>
      <c r="B898" s="8"/>
      <c r="C898" s="221"/>
      <c r="D898" s="221"/>
    </row>
    <row r="899" spans="1:4" ht="21.75" customHeight="1" x14ac:dyDescent="0.2">
      <c r="A899" s="7"/>
      <c r="B899" s="8"/>
      <c r="C899" s="221"/>
      <c r="D899" s="221"/>
    </row>
    <row r="900" spans="1:4" ht="21.75" customHeight="1" x14ac:dyDescent="0.2">
      <c r="A900" s="7"/>
      <c r="B900" s="8"/>
      <c r="C900" s="221"/>
      <c r="D900" s="221"/>
    </row>
    <row r="901" spans="1:4" ht="21.75" customHeight="1" x14ac:dyDescent="0.2">
      <c r="A901" s="7"/>
      <c r="B901" s="8"/>
      <c r="C901" s="221"/>
      <c r="D901" s="221"/>
    </row>
    <row r="902" spans="1:4" ht="21.75" customHeight="1" x14ac:dyDescent="0.2">
      <c r="A902" s="7"/>
      <c r="B902" s="8"/>
      <c r="C902" s="221"/>
      <c r="D902" s="221"/>
    </row>
    <row r="903" spans="1:4" ht="21.75" customHeight="1" x14ac:dyDescent="0.2">
      <c r="A903" s="7"/>
      <c r="B903" s="8"/>
      <c r="C903" s="221"/>
      <c r="D903" s="221"/>
    </row>
    <row r="904" spans="1:4" ht="21.75" customHeight="1" x14ac:dyDescent="0.2">
      <c r="A904" s="7"/>
      <c r="B904" s="8"/>
      <c r="C904" s="221"/>
      <c r="D904" s="221"/>
    </row>
    <row r="905" spans="1:4" ht="21.75" customHeight="1" x14ac:dyDescent="0.2">
      <c r="A905" s="7"/>
      <c r="B905" s="8"/>
      <c r="C905" s="221"/>
      <c r="D905" s="221"/>
    </row>
    <row r="906" spans="1:4" ht="21.75" customHeight="1" x14ac:dyDescent="0.2">
      <c r="A906" s="7"/>
      <c r="B906" s="8"/>
      <c r="C906" s="221"/>
      <c r="D906" s="221"/>
    </row>
    <row r="907" spans="1:4" ht="21.75" customHeight="1" x14ac:dyDescent="0.2">
      <c r="A907" s="7"/>
      <c r="B907" s="8"/>
      <c r="C907" s="221"/>
      <c r="D907" s="221"/>
    </row>
    <row r="908" spans="1:4" ht="21.75" customHeight="1" x14ac:dyDescent="0.2">
      <c r="A908" s="7"/>
      <c r="B908" s="8"/>
      <c r="C908" s="221"/>
      <c r="D908" s="221"/>
    </row>
    <row r="909" spans="1:4" ht="21.75" customHeight="1" x14ac:dyDescent="0.2">
      <c r="A909" s="7"/>
      <c r="B909" s="8"/>
      <c r="C909" s="221"/>
      <c r="D909" s="221"/>
    </row>
    <row r="910" spans="1:4" ht="21.75" customHeight="1" x14ac:dyDescent="0.2">
      <c r="A910" s="7"/>
      <c r="B910" s="8"/>
      <c r="C910" s="221"/>
      <c r="D910" s="221"/>
    </row>
    <row r="911" spans="1:4" ht="21.75" customHeight="1" x14ac:dyDescent="0.2">
      <c r="A911" s="7"/>
      <c r="B911" s="8"/>
      <c r="C911" s="221"/>
      <c r="D911" s="221"/>
    </row>
    <row r="912" spans="1:4" ht="21.75" customHeight="1" x14ac:dyDescent="0.2">
      <c r="A912" s="7"/>
      <c r="B912" s="8"/>
      <c r="C912" s="221"/>
      <c r="D912" s="221"/>
    </row>
    <row r="913" spans="1:4" ht="21.75" customHeight="1" x14ac:dyDescent="0.2">
      <c r="A913" s="7"/>
      <c r="B913" s="8"/>
      <c r="C913" s="221"/>
      <c r="D913" s="221"/>
    </row>
    <row r="914" spans="1:4" ht="21.75" customHeight="1" x14ac:dyDescent="0.2">
      <c r="A914" s="7"/>
      <c r="B914" s="8"/>
      <c r="C914" s="221"/>
      <c r="D914" s="221"/>
    </row>
    <row r="915" spans="1:4" ht="21.75" customHeight="1" x14ac:dyDescent="0.2">
      <c r="A915" s="7"/>
      <c r="B915" s="8"/>
      <c r="C915" s="221"/>
      <c r="D915" s="221"/>
    </row>
    <row r="916" spans="1:4" ht="21.75" customHeight="1" x14ac:dyDescent="0.2">
      <c r="A916" s="7"/>
      <c r="B916" s="8"/>
      <c r="C916" s="221"/>
      <c r="D916" s="221"/>
    </row>
    <row r="917" spans="1:4" ht="21.75" customHeight="1" x14ac:dyDescent="0.2">
      <c r="A917" s="7"/>
      <c r="B917" s="8"/>
      <c r="C917" s="221"/>
      <c r="D917" s="221"/>
    </row>
    <row r="918" spans="1:4" ht="21.75" customHeight="1" x14ac:dyDescent="0.2">
      <c r="A918" s="7"/>
      <c r="B918" s="8"/>
      <c r="C918" s="221"/>
      <c r="D918" s="221"/>
    </row>
    <row r="919" spans="1:4" ht="21.75" customHeight="1" x14ac:dyDescent="0.2">
      <c r="A919" s="7"/>
      <c r="B919" s="8"/>
      <c r="C919" s="221"/>
      <c r="D919" s="221"/>
    </row>
    <row r="920" spans="1:4" ht="21.75" customHeight="1" x14ac:dyDescent="0.2">
      <c r="A920" s="7"/>
      <c r="B920" s="8"/>
      <c r="C920" s="221"/>
      <c r="D920" s="221"/>
    </row>
    <row r="921" spans="1:4" ht="21.75" customHeight="1" x14ac:dyDescent="0.2">
      <c r="A921" s="7"/>
      <c r="B921" s="8"/>
      <c r="C921" s="221"/>
      <c r="D921" s="221"/>
    </row>
    <row r="922" spans="1:4" ht="21.75" customHeight="1" x14ac:dyDescent="0.2">
      <c r="A922" s="7"/>
      <c r="B922" s="8"/>
      <c r="C922" s="221"/>
      <c r="D922" s="221"/>
    </row>
    <row r="923" spans="1:4" ht="21.75" customHeight="1" x14ac:dyDescent="0.2">
      <c r="A923" s="7"/>
      <c r="B923" s="8"/>
      <c r="C923" s="221"/>
      <c r="D923" s="221"/>
    </row>
    <row r="924" spans="1:4" ht="21.75" customHeight="1" x14ac:dyDescent="0.2">
      <c r="A924" s="7"/>
      <c r="B924" s="8"/>
      <c r="C924" s="221"/>
      <c r="D924" s="221"/>
    </row>
    <row r="925" spans="1:4" ht="21.75" customHeight="1" x14ac:dyDescent="0.2">
      <c r="A925" s="7"/>
      <c r="B925" s="8"/>
      <c r="C925" s="221"/>
      <c r="D925" s="221"/>
    </row>
    <row r="926" spans="1:4" ht="21.75" customHeight="1" x14ac:dyDescent="0.2">
      <c r="A926" s="7"/>
      <c r="B926" s="8"/>
      <c r="C926" s="221"/>
      <c r="D926" s="221"/>
    </row>
    <row r="927" spans="1:4" ht="21.75" customHeight="1" x14ac:dyDescent="0.2">
      <c r="A927" s="7"/>
      <c r="B927" s="8"/>
      <c r="C927" s="221"/>
      <c r="D927" s="221"/>
    </row>
    <row r="928" spans="1:4" ht="21.75" customHeight="1" x14ac:dyDescent="0.2">
      <c r="A928" s="7"/>
      <c r="B928" s="8"/>
      <c r="C928" s="221"/>
      <c r="D928" s="221"/>
    </row>
    <row r="929" spans="1:4" ht="21.75" customHeight="1" x14ac:dyDescent="0.2">
      <c r="A929" s="7"/>
      <c r="B929" s="8"/>
      <c r="C929" s="221"/>
      <c r="D929" s="221"/>
    </row>
    <row r="930" spans="1:4" ht="21.75" customHeight="1" x14ac:dyDescent="0.2">
      <c r="A930" s="7"/>
      <c r="B930" s="8"/>
      <c r="C930" s="221"/>
      <c r="D930" s="221"/>
    </row>
    <row r="931" spans="1:4" ht="21.75" customHeight="1" x14ac:dyDescent="0.2">
      <c r="A931" s="7"/>
      <c r="B931" s="8"/>
      <c r="C931" s="221"/>
      <c r="D931" s="221"/>
    </row>
    <row r="932" spans="1:4" ht="21.75" customHeight="1" x14ac:dyDescent="0.2">
      <c r="A932" s="7"/>
      <c r="B932" s="8"/>
      <c r="C932" s="221"/>
      <c r="D932" s="221"/>
    </row>
    <row r="933" spans="1:4" ht="21.75" customHeight="1" x14ac:dyDescent="0.2">
      <c r="A933" s="7"/>
      <c r="B933" s="8"/>
      <c r="C933" s="221"/>
      <c r="D933" s="221"/>
    </row>
    <row r="934" spans="1:4" ht="21.75" customHeight="1" x14ac:dyDescent="0.2">
      <c r="A934" s="7"/>
      <c r="B934" s="8"/>
      <c r="C934" s="221"/>
      <c r="D934" s="221"/>
    </row>
    <row r="935" spans="1:4" ht="21.75" customHeight="1" x14ac:dyDescent="0.2">
      <c r="A935" s="7"/>
      <c r="B935" s="8"/>
      <c r="C935" s="221"/>
      <c r="D935" s="221"/>
    </row>
    <row r="936" spans="1:4" ht="21.75" customHeight="1" x14ac:dyDescent="0.2">
      <c r="A936" s="7"/>
      <c r="B936" s="8"/>
      <c r="C936" s="221"/>
      <c r="D936" s="221"/>
    </row>
    <row r="937" spans="1:4" ht="21.75" customHeight="1" x14ac:dyDescent="0.2">
      <c r="A937" s="7"/>
      <c r="B937" s="8"/>
      <c r="C937" s="221"/>
      <c r="D937" s="221"/>
    </row>
    <row r="938" spans="1:4" ht="21.75" customHeight="1" x14ac:dyDescent="0.2">
      <c r="A938" s="7"/>
      <c r="B938" s="8"/>
      <c r="C938" s="221"/>
      <c r="D938" s="221"/>
    </row>
    <row r="939" spans="1:4" ht="21.75" customHeight="1" x14ac:dyDescent="0.2">
      <c r="A939" s="7"/>
      <c r="B939" s="8"/>
      <c r="C939" s="221"/>
      <c r="D939" s="221"/>
    </row>
    <row r="940" spans="1:4" ht="21.75" customHeight="1" x14ac:dyDescent="0.2">
      <c r="A940" s="7"/>
      <c r="B940" s="8"/>
      <c r="C940" s="221"/>
      <c r="D940" s="221"/>
    </row>
    <row r="941" spans="1:4" ht="21.75" customHeight="1" x14ac:dyDescent="0.2">
      <c r="A941" s="7"/>
      <c r="B941" s="8"/>
      <c r="C941" s="221"/>
      <c r="D941" s="221"/>
    </row>
    <row r="942" spans="1:4" ht="21.75" customHeight="1" x14ac:dyDescent="0.2">
      <c r="A942" s="7"/>
      <c r="B942" s="8"/>
      <c r="C942" s="221"/>
      <c r="D942" s="221"/>
    </row>
    <row r="943" spans="1:4" ht="21.75" customHeight="1" x14ac:dyDescent="0.2">
      <c r="A943" s="7"/>
      <c r="B943" s="8"/>
      <c r="C943" s="221"/>
      <c r="D943" s="221"/>
    </row>
    <row r="944" spans="1:4" ht="21.75" customHeight="1" x14ac:dyDescent="0.2">
      <c r="A944" s="7"/>
      <c r="B944" s="8"/>
      <c r="C944" s="221"/>
      <c r="D944" s="221"/>
    </row>
    <row r="945" spans="1:4" ht="21.75" customHeight="1" x14ac:dyDescent="0.2">
      <c r="A945" s="7"/>
      <c r="B945" s="8"/>
      <c r="C945" s="221"/>
      <c r="D945" s="221"/>
    </row>
    <row r="946" spans="1:4" ht="21.75" customHeight="1" x14ac:dyDescent="0.2">
      <c r="A946" s="7"/>
      <c r="B946" s="8"/>
      <c r="C946" s="221"/>
      <c r="D946" s="221"/>
    </row>
    <row r="947" spans="1:4" ht="21.75" customHeight="1" x14ac:dyDescent="0.2">
      <c r="A947" s="7"/>
      <c r="B947" s="8"/>
      <c r="C947" s="221"/>
      <c r="D947" s="221"/>
    </row>
    <row r="948" spans="1:4" ht="21.75" customHeight="1" x14ac:dyDescent="0.2">
      <c r="A948" s="7"/>
      <c r="B948" s="8"/>
      <c r="C948" s="221"/>
      <c r="D948" s="221"/>
    </row>
    <row r="949" spans="1:4" ht="21.75" customHeight="1" x14ac:dyDescent="0.2">
      <c r="A949" s="7"/>
      <c r="B949" s="8"/>
      <c r="C949" s="221"/>
      <c r="D949" s="221"/>
    </row>
    <row r="950" spans="1:4" ht="21.75" customHeight="1" x14ac:dyDescent="0.2">
      <c r="A950" s="7"/>
      <c r="B950" s="8"/>
      <c r="C950" s="221"/>
      <c r="D950" s="221"/>
    </row>
    <row r="951" spans="1:4" ht="21.75" customHeight="1" x14ac:dyDescent="0.2">
      <c r="A951" s="7"/>
      <c r="B951" s="8"/>
      <c r="C951" s="221"/>
      <c r="D951" s="221"/>
    </row>
    <row r="952" spans="1:4" ht="21.75" customHeight="1" x14ac:dyDescent="0.2">
      <c r="A952" s="7"/>
      <c r="B952" s="8"/>
      <c r="C952" s="221"/>
      <c r="D952" s="221"/>
    </row>
    <row r="953" spans="1:4" ht="21.75" customHeight="1" x14ac:dyDescent="0.2">
      <c r="A953" s="7"/>
      <c r="B953" s="8"/>
      <c r="C953" s="221"/>
      <c r="D953" s="221"/>
    </row>
    <row r="954" spans="1:4" ht="21.75" customHeight="1" x14ac:dyDescent="0.2">
      <c r="A954" s="7"/>
      <c r="B954" s="8"/>
      <c r="C954" s="221"/>
      <c r="D954" s="221"/>
    </row>
    <row r="955" spans="1:4" ht="21.75" customHeight="1" x14ac:dyDescent="0.2">
      <c r="A955" s="7"/>
      <c r="B955" s="8"/>
      <c r="C955" s="221"/>
      <c r="D955" s="221"/>
    </row>
    <row r="956" spans="1:4" ht="21.75" customHeight="1" x14ac:dyDescent="0.2">
      <c r="A956" s="7"/>
      <c r="B956" s="8"/>
      <c r="C956" s="221"/>
      <c r="D956" s="221"/>
    </row>
    <row r="957" spans="1:4" ht="21.75" customHeight="1" x14ac:dyDescent="0.2">
      <c r="A957" s="7"/>
      <c r="B957" s="8"/>
      <c r="C957" s="221"/>
      <c r="D957" s="221"/>
    </row>
    <row r="958" spans="1:4" ht="21.75" customHeight="1" x14ac:dyDescent="0.2">
      <c r="A958" s="7"/>
      <c r="B958" s="8"/>
      <c r="C958" s="221"/>
      <c r="D958" s="221"/>
    </row>
    <row r="959" spans="1:4" ht="21.75" customHeight="1" x14ac:dyDescent="0.2">
      <c r="A959" s="7"/>
      <c r="B959" s="8"/>
      <c r="C959" s="221"/>
      <c r="D959" s="221"/>
    </row>
    <row r="960" spans="1:4" ht="21.75" customHeight="1" x14ac:dyDescent="0.2">
      <c r="A960" s="7"/>
      <c r="B960" s="8"/>
      <c r="C960" s="221"/>
      <c r="D960" s="221"/>
    </row>
    <row r="961" spans="1:4" ht="21.75" customHeight="1" x14ac:dyDescent="0.2">
      <c r="A961" s="7"/>
      <c r="B961" s="8"/>
      <c r="C961" s="221"/>
      <c r="D961" s="221"/>
    </row>
    <row r="962" spans="1:4" ht="21.75" customHeight="1" x14ac:dyDescent="0.2">
      <c r="A962" s="7"/>
      <c r="B962" s="8"/>
      <c r="C962" s="221"/>
      <c r="D962" s="221"/>
    </row>
    <row r="963" spans="1:4" ht="21.75" customHeight="1" x14ac:dyDescent="0.2">
      <c r="A963" s="7"/>
      <c r="B963" s="8"/>
      <c r="C963" s="221"/>
      <c r="D963" s="221"/>
    </row>
    <row r="964" spans="1:4" ht="21.75" customHeight="1" x14ac:dyDescent="0.2">
      <c r="A964" s="7"/>
      <c r="B964" s="8"/>
      <c r="C964" s="221"/>
      <c r="D964" s="221"/>
    </row>
    <row r="965" spans="1:4" ht="21.75" customHeight="1" x14ac:dyDescent="0.2">
      <c r="A965" s="7"/>
      <c r="B965" s="8"/>
      <c r="C965" s="221"/>
      <c r="D965" s="221"/>
    </row>
    <row r="966" spans="1:4" ht="21.75" customHeight="1" x14ac:dyDescent="0.2">
      <c r="A966" s="7"/>
      <c r="B966" s="8"/>
      <c r="C966" s="221"/>
      <c r="D966" s="221"/>
    </row>
    <row r="967" spans="1:4" ht="21.75" customHeight="1" x14ac:dyDescent="0.2">
      <c r="A967" s="7"/>
      <c r="B967" s="8"/>
      <c r="C967" s="221"/>
      <c r="D967" s="221"/>
    </row>
    <row r="968" spans="1:4" ht="21.75" customHeight="1" x14ac:dyDescent="0.2">
      <c r="A968" s="7"/>
      <c r="B968" s="8"/>
      <c r="C968" s="221"/>
      <c r="D968" s="221"/>
    </row>
    <row r="969" spans="1:4" ht="21.75" customHeight="1" x14ac:dyDescent="0.2">
      <c r="A969" s="7"/>
      <c r="B969" s="8"/>
      <c r="C969" s="221"/>
      <c r="D969" s="221"/>
    </row>
    <row r="970" spans="1:4" ht="21.75" customHeight="1" x14ac:dyDescent="0.2">
      <c r="A970" s="7"/>
      <c r="B970" s="8"/>
      <c r="C970" s="221"/>
      <c r="D970" s="221"/>
    </row>
    <row r="971" spans="1:4" ht="21.75" customHeight="1" x14ac:dyDescent="0.2">
      <c r="A971" s="7"/>
      <c r="B971" s="8"/>
      <c r="C971" s="221"/>
      <c r="D971" s="221"/>
    </row>
    <row r="972" spans="1:4" ht="21.75" customHeight="1" x14ac:dyDescent="0.2">
      <c r="A972" s="7"/>
      <c r="B972" s="8"/>
      <c r="C972" s="221"/>
      <c r="D972" s="221"/>
    </row>
    <row r="973" spans="1:4" ht="21.75" customHeight="1" x14ac:dyDescent="0.2">
      <c r="A973" s="7"/>
      <c r="B973" s="8"/>
      <c r="C973" s="221"/>
      <c r="D973" s="221"/>
    </row>
    <row r="974" spans="1:4" ht="21.75" customHeight="1" x14ac:dyDescent="0.2">
      <c r="A974" s="7"/>
      <c r="B974" s="8"/>
      <c r="C974" s="221"/>
      <c r="D974" s="221"/>
    </row>
    <row r="975" spans="1:4" ht="21.75" customHeight="1" x14ac:dyDescent="0.2">
      <c r="A975" s="7"/>
      <c r="B975" s="8"/>
      <c r="C975" s="221"/>
      <c r="D975" s="221"/>
    </row>
    <row r="976" spans="1:4" ht="21.75" customHeight="1" x14ac:dyDescent="0.2">
      <c r="A976" s="7"/>
      <c r="B976" s="8"/>
      <c r="C976" s="221"/>
      <c r="D976" s="221"/>
    </row>
    <row r="977" spans="1:4" ht="21.75" customHeight="1" x14ac:dyDescent="0.2">
      <c r="A977" s="7"/>
      <c r="B977" s="8"/>
      <c r="C977" s="221"/>
      <c r="D977" s="221"/>
    </row>
    <row r="978" spans="1:4" ht="21.75" customHeight="1" x14ac:dyDescent="0.2">
      <c r="A978" s="7"/>
      <c r="B978" s="8"/>
      <c r="C978" s="221"/>
      <c r="D978" s="221"/>
    </row>
    <row r="979" spans="1:4" ht="21.75" customHeight="1" x14ac:dyDescent="0.2">
      <c r="A979" s="7"/>
      <c r="B979" s="8"/>
      <c r="C979" s="221"/>
      <c r="D979" s="221"/>
    </row>
    <row r="980" spans="1:4" ht="21.75" customHeight="1" x14ac:dyDescent="0.2">
      <c r="A980" s="7"/>
      <c r="B980" s="8"/>
      <c r="C980" s="221"/>
      <c r="D980" s="221"/>
    </row>
    <row r="981" spans="1:4" ht="21.75" customHeight="1" x14ac:dyDescent="0.2">
      <c r="A981" s="7"/>
      <c r="B981" s="8"/>
      <c r="C981" s="221"/>
      <c r="D981" s="221"/>
    </row>
    <row r="982" spans="1:4" ht="21.75" customHeight="1" x14ac:dyDescent="0.2">
      <c r="A982" s="7"/>
      <c r="B982" s="8"/>
      <c r="C982" s="221"/>
      <c r="D982" s="221"/>
    </row>
    <row r="983" spans="1:4" ht="21.75" customHeight="1" x14ac:dyDescent="0.2">
      <c r="A983" s="7"/>
      <c r="B983" s="8"/>
      <c r="C983" s="221"/>
      <c r="D983" s="221"/>
    </row>
    <row r="984" spans="1:4" ht="21.75" customHeight="1" x14ac:dyDescent="0.2">
      <c r="A984" s="7"/>
      <c r="B984" s="8"/>
      <c r="C984" s="221"/>
      <c r="D984" s="221"/>
    </row>
    <row r="985" spans="1:4" ht="21.75" customHeight="1" x14ac:dyDescent="0.2">
      <c r="A985" s="7"/>
      <c r="B985" s="8"/>
      <c r="C985" s="221"/>
      <c r="D985" s="221"/>
    </row>
    <row r="986" spans="1:4" ht="21.75" customHeight="1" x14ac:dyDescent="0.2">
      <c r="A986" s="7"/>
      <c r="B986" s="8"/>
      <c r="C986" s="221"/>
      <c r="D986" s="221"/>
    </row>
    <row r="987" spans="1:4" ht="21.75" customHeight="1" x14ac:dyDescent="0.2">
      <c r="A987" s="7"/>
      <c r="B987" s="8"/>
      <c r="C987" s="221"/>
      <c r="D987" s="221"/>
    </row>
    <row r="988" spans="1:4" ht="21.75" customHeight="1" x14ac:dyDescent="0.2">
      <c r="A988" s="7"/>
      <c r="B988" s="8"/>
      <c r="C988" s="221"/>
      <c r="D988" s="221"/>
    </row>
    <row r="989" spans="1:4" ht="21.75" customHeight="1" x14ac:dyDescent="0.2">
      <c r="A989" s="7"/>
      <c r="B989" s="8"/>
      <c r="C989" s="221"/>
      <c r="D989" s="221"/>
    </row>
    <row r="990" spans="1:4" ht="21.75" customHeight="1" x14ac:dyDescent="0.2">
      <c r="A990" s="7"/>
      <c r="B990" s="8"/>
      <c r="C990" s="221"/>
      <c r="D990" s="221"/>
    </row>
    <row r="991" spans="1:4" ht="21.75" customHeight="1" x14ac:dyDescent="0.2">
      <c r="A991" s="7"/>
      <c r="B991" s="8"/>
      <c r="C991" s="221"/>
      <c r="D991" s="221"/>
    </row>
    <row r="992" spans="1:4" ht="21.75" customHeight="1" x14ac:dyDescent="0.2">
      <c r="A992" s="7"/>
      <c r="B992" s="8"/>
      <c r="C992" s="221"/>
      <c r="D992" s="221"/>
    </row>
    <row r="993" spans="1:4" ht="21.75" customHeight="1" x14ac:dyDescent="0.2">
      <c r="A993" s="7"/>
      <c r="B993" s="8"/>
      <c r="C993" s="221"/>
      <c r="D993" s="221"/>
    </row>
    <row r="994" spans="1:4" ht="21.75" customHeight="1" x14ac:dyDescent="0.2">
      <c r="A994" s="7"/>
      <c r="B994" s="8"/>
      <c r="C994" s="221"/>
      <c r="D994" s="221"/>
    </row>
    <row r="995" spans="1:4" ht="21.75" customHeight="1" x14ac:dyDescent="0.2">
      <c r="A995" s="7"/>
      <c r="B995" s="8"/>
      <c r="C995" s="221"/>
      <c r="D995" s="221"/>
    </row>
    <row r="996" spans="1:4" ht="21.75" customHeight="1" x14ac:dyDescent="0.2">
      <c r="A996" s="7"/>
      <c r="B996" s="8"/>
      <c r="C996" s="221"/>
      <c r="D996" s="221"/>
    </row>
    <row r="997" spans="1:4" ht="21.75" customHeight="1" x14ac:dyDescent="0.2">
      <c r="A997" s="7"/>
      <c r="B997" s="8"/>
      <c r="C997" s="221"/>
      <c r="D997" s="221"/>
    </row>
    <row r="998" spans="1:4" ht="21.75" customHeight="1" x14ac:dyDescent="0.2">
      <c r="A998" s="7"/>
      <c r="B998" s="8"/>
      <c r="C998" s="221"/>
      <c r="D998" s="221"/>
    </row>
    <row r="999" spans="1:4" ht="21.75" customHeight="1" x14ac:dyDescent="0.2">
      <c r="A999" s="7"/>
      <c r="B999" s="8"/>
      <c r="C999" s="221"/>
      <c r="D999" s="221"/>
    </row>
    <row r="1000" spans="1:4" ht="21.75" customHeight="1" x14ac:dyDescent="0.2">
      <c r="A1000" s="7"/>
      <c r="B1000" s="8"/>
      <c r="C1000" s="221"/>
      <c r="D1000" s="221"/>
    </row>
    <row r="1001" spans="1:4" ht="21.75" customHeight="1" x14ac:dyDescent="0.2">
      <c r="A1001" s="7"/>
      <c r="B1001" s="8"/>
      <c r="C1001" s="221"/>
      <c r="D1001" s="221"/>
    </row>
    <row r="1002" spans="1:4" ht="21.75" customHeight="1" x14ac:dyDescent="0.2">
      <c r="A1002" s="7"/>
      <c r="B1002" s="8"/>
      <c r="C1002" s="221"/>
      <c r="D1002" s="221"/>
    </row>
    <row r="1003" spans="1:4" ht="21.75" customHeight="1" x14ac:dyDescent="0.2">
      <c r="A1003" s="7"/>
      <c r="B1003" s="8"/>
      <c r="C1003" s="221"/>
      <c r="D1003" s="221"/>
    </row>
    <row r="1004" spans="1:4" ht="21.75" customHeight="1" x14ac:dyDescent="0.2">
      <c r="A1004" s="7"/>
      <c r="B1004" s="8"/>
      <c r="C1004" s="221"/>
      <c r="D1004" s="221"/>
    </row>
    <row r="1005" spans="1:4" ht="21.75" customHeight="1" x14ac:dyDescent="0.2">
      <c r="A1005" s="7"/>
      <c r="B1005" s="8"/>
      <c r="C1005" s="221"/>
      <c r="D1005" s="221"/>
    </row>
    <row r="1006" spans="1:4" ht="21.75" customHeight="1" x14ac:dyDescent="0.2">
      <c r="A1006" s="7"/>
      <c r="B1006" s="8"/>
      <c r="C1006" s="221"/>
      <c r="D1006" s="221"/>
    </row>
    <row r="1007" spans="1:4" ht="21.75" customHeight="1" x14ac:dyDescent="0.2">
      <c r="A1007" s="7"/>
      <c r="B1007" s="8"/>
      <c r="C1007" s="221"/>
      <c r="D1007" s="221"/>
    </row>
    <row r="1008" spans="1:4" ht="21.75" customHeight="1" x14ac:dyDescent="0.2">
      <c r="A1008" s="7"/>
      <c r="B1008" s="8"/>
      <c r="C1008" s="221"/>
      <c r="D1008" s="221"/>
    </row>
    <row r="1009" spans="1:4" ht="21.75" customHeight="1" x14ac:dyDescent="0.2">
      <c r="A1009" s="7"/>
      <c r="B1009" s="8"/>
      <c r="C1009" s="221"/>
      <c r="D1009" s="221"/>
    </row>
    <row r="1010" spans="1:4" ht="21.75" customHeight="1" x14ac:dyDescent="0.2">
      <c r="A1010" s="7"/>
      <c r="B1010" s="8"/>
      <c r="C1010" s="221"/>
      <c r="D1010" s="221"/>
    </row>
    <row r="1011" spans="1:4" ht="21.75" customHeight="1" x14ac:dyDescent="0.2">
      <c r="A1011" s="7"/>
      <c r="B1011" s="8"/>
      <c r="C1011" s="221"/>
      <c r="D1011" s="221"/>
    </row>
    <row r="1012" spans="1:4" ht="21.75" customHeight="1" x14ac:dyDescent="0.2">
      <c r="A1012" s="7"/>
      <c r="B1012" s="8"/>
      <c r="C1012" s="221"/>
      <c r="D1012" s="221"/>
    </row>
    <row r="1013" spans="1:4" ht="21.75" customHeight="1" x14ac:dyDescent="0.2">
      <c r="A1013" s="7"/>
      <c r="B1013" s="8"/>
      <c r="C1013" s="221"/>
      <c r="D1013" s="221"/>
    </row>
    <row r="1014" spans="1:4" ht="21.75" customHeight="1" x14ac:dyDescent="0.2">
      <c r="A1014" s="7"/>
      <c r="B1014" s="8"/>
      <c r="C1014" s="221"/>
      <c r="D1014" s="221"/>
    </row>
    <row r="1015" spans="1:4" ht="21.75" customHeight="1" x14ac:dyDescent="0.2">
      <c r="A1015" s="7"/>
      <c r="B1015" s="8"/>
      <c r="C1015" s="221"/>
      <c r="D1015" s="221"/>
    </row>
    <row r="1016" spans="1:4" ht="21.75" customHeight="1" x14ac:dyDescent="0.2">
      <c r="A1016" s="7"/>
      <c r="B1016" s="8"/>
      <c r="C1016" s="221"/>
      <c r="D1016" s="221"/>
    </row>
    <row r="1017" spans="1:4" ht="21.75" customHeight="1" x14ac:dyDescent="0.2">
      <c r="A1017" s="7"/>
      <c r="B1017" s="8"/>
      <c r="C1017" s="221"/>
      <c r="D1017" s="221"/>
    </row>
    <row r="1018" spans="1:4" ht="21.75" customHeight="1" x14ac:dyDescent="0.2">
      <c r="A1018" s="7"/>
      <c r="B1018" s="8"/>
      <c r="C1018" s="221"/>
      <c r="D1018" s="221"/>
    </row>
    <row r="1019" spans="1:4" ht="21.75" customHeight="1" x14ac:dyDescent="0.2">
      <c r="A1019" s="7"/>
      <c r="B1019" s="8"/>
      <c r="C1019" s="221"/>
      <c r="D1019" s="221"/>
    </row>
    <row r="1020" spans="1:4" ht="21.75" customHeight="1" x14ac:dyDescent="0.2">
      <c r="A1020" s="7"/>
      <c r="B1020" s="8"/>
      <c r="C1020" s="221"/>
      <c r="D1020" s="221"/>
    </row>
    <row r="1021" spans="1:4" ht="21.75" customHeight="1" x14ac:dyDescent="0.2">
      <c r="A1021" s="7"/>
      <c r="B1021" s="8"/>
      <c r="C1021" s="221"/>
      <c r="D1021" s="221"/>
    </row>
    <row r="1022" spans="1:4" ht="21.75" customHeight="1" x14ac:dyDescent="0.2">
      <c r="A1022" s="7"/>
      <c r="B1022" s="8"/>
      <c r="C1022" s="221"/>
      <c r="D1022" s="221"/>
    </row>
    <row r="1023" spans="1:4" ht="21.75" customHeight="1" x14ac:dyDescent="0.2">
      <c r="A1023" s="7"/>
      <c r="B1023" s="8"/>
      <c r="C1023" s="221"/>
      <c r="D1023" s="221"/>
    </row>
    <row r="1024" spans="1:4" ht="21.75" customHeight="1" x14ac:dyDescent="0.2">
      <c r="A1024" s="7"/>
      <c r="B1024" s="8"/>
      <c r="C1024" s="221"/>
      <c r="D1024" s="221"/>
    </row>
    <row r="1025" spans="1:4" ht="21.75" customHeight="1" x14ac:dyDescent="0.2">
      <c r="A1025" s="7"/>
      <c r="B1025" s="8"/>
      <c r="C1025" s="221"/>
      <c r="D1025" s="221"/>
    </row>
    <row r="1026" spans="1:4" ht="21.75" customHeight="1" x14ac:dyDescent="0.2">
      <c r="A1026" s="7"/>
      <c r="B1026" s="8"/>
      <c r="C1026" s="221"/>
      <c r="D1026" s="221"/>
    </row>
    <row r="1027" spans="1:4" ht="21.75" customHeight="1" x14ac:dyDescent="0.2">
      <c r="A1027" s="7"/>
      <c r="B1027" s="8"/>
      <c r="C1027" s="221"/>
      <c r="D1027" s="221"/>
    </row>
    <row r="1028" spans="1:4" ht="21.75" customHeight="1" x14ac:dyDescent="0.2">
      <c r="A1028" s="7"/>
      <c r="B1028" s="8"/>
      <c r="C1028" s="221"/>
      <c r="D1028" s="221"/>
    </row>
    <row r="1029" spans="1:4" ht="21.75" customHeight="1" x14ac:dyDescent="0.2">
      <c r="A1029" s="7"/>
      <c r="B1029" s="8"/>
      <c r="C1029" s="221"/>
      <c r="D1029" s="221"/>
    </row>
    <row r="1030" spans="1:4" ht="21.75" customHeight="1" x14ac:dyDescent="0.2">
      <c r="A1030" s="7"/>
      <c r="B1030" s="8"/>
      <c r="C1030" s="221"/>
      <c r="D1030" s="221"/>
    </row>
    <row r="1031" spans="1:4" ht="21.75" customHeight="1" x14ac:dyDescent="0.2">
      <c r="A1031" s="7"/>
      <c r="B1031" s="8"/>
      <c r="C1031" s="221"/>
      <c r="D1031" s="221"/>
    </row>
    <row r="1032" spans="1:4" ht="21.75" customHeight="1" x14ac:dyDescent="0.2">
      <c r="A1032" s="7"/>
      <c r="B1032" s="8"/>
      <c r="C1032" s="221"/>
      <c r="D1032" s="221"/>
    </row>
    <row r="1033" spans="1:4" ht="21.75" customHeight="1" x14ac:dyDescent="0.2">
      <c r="A1033" s="7"/>
      <c r="B1033" s="8"/>
      <c r="C1033" s="221"/>
      <c r="D1033" s="221"/>
    </row>
    <row r="1034" spans="1:4" ht="21.75" customHeight="1" x14ac:dyDescent="0.2">
      <c r="A1034" s="7"/>
      <c r="B1034" s="8"/>
      <c r="C1034" s="221"/>
      <c r="D1034" s="221"/>
    </row>
    <row r="1035" spans="1:4" ht="21.75" customHeight="1" x14ac:dyDescent="0.2">
      <c r="A1035" s="7"/>
      <c r="B1035" s="8"/>
      <c r="C1035" s="221"/>
      <c r="D1035" s="221"/>
    </row>
    <row r="1036" spans="1:4" ht="21.75" customHeight="1" x14ac:dyDescent="0.2">
      <c r="A1036" s="7"/>
      <c r="B1036" s="8"/>
      <c r="C1036" s="221"/>
      <c r="D1036" s="221"/>
    </row>
    <row r="1037" spans="1:4" ht="21.75" customHeight="1" x14ac:dyDescent="0.2">
      <c r="A1037" s="7"/>
      <c r="B1037" s="8"/>
      <c r="C1037" s="221"/>
      <c r="D1037" s="221"/>
    </row>
    <row r="1038" spans="1:4" ht="21.75" customHeight="1" x14ac:dyDescent="0.2">
      <c r="A1038" s="7"/>
      <c r="B1038" s="8"/>
      <c r="C1038" s="221"/>
      <c r="D1038" s="221"/>
    </row>
    <row r="1039" spans="1:4" ht="21.75" customHeight="1" x14ac:dyDescent="0.2">
      <c r="A1039" s="7"/>
      <c r="B1039" s="8"/>
      <c r="C1039" s="221"/>
      <c r="D1039" s="221"/>
    </row>
    <row r="1040" spans="1:4" ht="21.75" customHeight="1" x14ac:dyDescent="0.2">
      <c r="A1040" s="7"/>
      <c r="B1040" s="8"/>
      <c r="C1040" s="221"/>
      <c r="D1040" s="221"/>
    </row>
    <row r="1041" spans="1:4" ht="21.75" customHeight="1" x14ac:dyDescent="0.2">
      <c r="A1041" s="7"/>
      <c r="B1041" s="8"/>
      <c r="C1041" s="221"/>
      <c r="D1041" s="221"/>
    </row>
    <row r="1042" spans="1:4" ht="21.75" customHeight="1" x14ac:dyDescent="0.2">
      <c r="A1042" s="7"/>
      <c r="B1042" s="8"/>
      <c r="C1042" s="221"/>
      <c r="D1042" s="221"/>
    </row>
    <row r="1043" spans="1:4" ht="21.75" customHeight="1" x14ac:dyDescent="0.2">
      <c r="A1043" s="7"/>
      <c r="B1043" s="8"/>
      <c r="C1043" s="221"/>
      <c r="D1043" s="221"/>
    </row>
    <row r="1044" spans="1:4" ht="21.75" customHeight="1" x14ac:dyDescent="0.2">
      <c r="A1044" s="7"/>
      <c r="B1044" s="8"/>
      <c r="C1044" s="221"/>
      <c r="D1044" s="221"/>
    </row>
    <row r="1045" spans="1:4" ht="21.75" customHeight="1" x14ac:dyDescent="0.2">
      <c r="A1045" s="7"/>
      <c r="B1045" s="8"/>
      <c r="C1045" s="221"/>
      <c r="D1045" s="221"/>
    </row>
    <row r="1046" spans="1:4" ht="21.75" customHeight="1" x14ac:dyDescent="0.2">
      <c r="A1046" s="7"/>
      <c r="B1046" s="8"/>
      <c r="C1046" s="221"/>
      <c r="D1046" s="221"/>
    </row>
    <row r="1047" spans="1:4" ht="21.75" customHeight="1" x14ac:dyDescent="0.2">
      <c r="A1047" s="7"/>
      <c r="B1047" s="8"/>
      <c r="C1047" s="221"/>
      <c r="D1047" s="221"/>
    </row>
    <row r="1048" spans="1:4" ht="21.75" customHeight="1" x14ac:dyDescent="0.2">
      <c r="A1048" s="7"/>
      <c r="B1048" s="8"/>
      <c r="C1048" s="221"/>
      <c r="D1048" s="221"/>
    </row>
    <row r="1049" spans="1:4" ht="21.75" customHeight="1" x14ac:dyDescent="0.2">
      <c r="A1049" s="7"/>
      <c r="B1049" s="8"/>
      <c r="C1049" s="221"/>
      <c r="D1049" s="221"/>
    </row>
    <row r="1050" spans="1:4" ht="21.75" customHeight="1" x14ac:dyDescent="0.2">
      <c r="A1050" s="7"/>
      <c r="B1050" s="8"/>
      <c r="C1050" s="221"/>
      <c r="D1050" s="221"/>
    </row>
    <row r="1051" spans="1:4" ht="21.75" customHeight="1" x14ac:dyDescent="0.2">
      <c r="A1051" s="7"/>
      <c r="B1051" s="8"/>
      <c r="C1051" s="221"/>
      <c r="D1051" s="221"/>
    </row>
    <row r="1052" spans="1:4" ht="21.75" customHeight="1" x14ac:dyDescent="0.2">
      <c r="A1052" s="7"/>
      <c r="B1052" s="8"/>
      <c r="C1052" s="221"/>
      <c r="D1052" s="221"/>
    </row>
    <row r="1053" spans="1:4" ht="21.75" customHeight="1" x14ac:dyDescent="0.2">
      <c r="A1053" s="7"/>
      <c r="B1053" s="8"/>
      <c r="C1053" s="221"/>
      <c r="D1053" s="221"/>
    </row>
    <row r="1054" spans="1:4" ht="21.75" customHeight="1" x14ac:dyDescent="0.2">
      <c r="A1054" s="7"/>
      <c r="B1054" s="8"/>
      <c r="C1054" s="221"/>
      <c r="D1054" s="221"/>
    </row>
    <row r="1055" spans="1:4" ht="21.75" customHeight="1" x14ac:dyDescent="0.2">
      <c r="A1055" s="7"/>
      <c r="B1055" s="8"/>
      <c r="C1055" s="221"/>
      <c r="D1055" s="221"/>
    </row>
    <row r="1056" spans="1:4" ht="21.75" customHeight="1" x14ac:dyDescent="0.2">
      <c r="A1056" s="7"/>
      <c r="B1056" s="8"/>
      <c r="C1056" s="221"/>
      <c r="D1056" s="221"/>
    </row>
    <row r="1057" spans="1:4" ht="21.75" customHeight="1" x14ac:dyDescent="0.2">
      <c r="A1057" s="7"/>
      <c r="B1057" s="8"/>
      <c r="C1057" s="221"/>
      <c r="D1057" s="221"/>
    </row>
    <row r="1058" spans="1:4" ht="21.75" customHeight="1" x14ac:dyDescent="0.2">
      <c r="A1058" s="7"/>
      <c r="B1058" s="8"/>
      <c r="C1058" s="221"/>
      <c r="D1058" s="221"/>
    </row>
    <row r="1059" spans="1:4" ht="21.75" customHeight="1" x14ac:dyDescent="0.2">
      <c r="A1059" s="7"/>
      <c r="B1059" s="8"/>
      <c r="C1059" s="221"/>
      <c r="D1059" s="221"/>
    </row>
    <row r="1060" spans="1:4" ht="21.75" customHeight="1" x14ac:dyDescent="0.2">
      <c r="A1060" s="7"/>
      <c r="B1060" s="8"/>
      <c r="C1060" s="221"/>
      <c r="D1060" s="221"/>
    </row>
    <row r="1061" spans="1:4" ht="21.75" customHeight="1" x14ac:dyDescent="0.2">
      <c r="A1061" s="7"/>
      <c r="B1061" s="8"/>
      <c r="C1061" s="221"/>
      <c r="D1061" s="221"/>
    </row>
    <row r="1062" spans="1:4" ht="21.75" customHeight="1" x14ac:dyDescent="0.2">
      <c r="A1062" s="7"/>
      <c r="B1062" s="8"/>
      <c r="C1062" s="221"/>
      <c r="D1062" s="221"/>
    </row>
    <row r="1063" spans="1:4" ht="21.75" customHeight="1" x14ac:dyDescent="0.2">
      <c r="A1063" s="7"/>
      <c r="B1063" s="8"/>
      <c r="C1063" s="221"/>
      <c r="D1063" s="221"/>
    </row>
    <row r="1064" spans="1:4" ht="21.75" customHeight="1" x14ac:dyDescent="0.2">
      <c r="A1064" s="7"/>
      <c r="B1064" s="8"/>
      <c r="C1064" s="221"/>
      <c r="D1064" s="221"/>
    </row>
    <row r="1065" spans="1:4" ht="21.75" customHeight="1" x14ac:dyDescent="0.2">
      <c r="A1065" s="7"/>
      <c r="B1065" s="8"/>
      <c r="C1065" s="221"/>
      <c r="D1065" s="221"/>
    </row>
    <row r="1066" spans="1:4" ht="21.75" customHeight="1" x14ac:dyDescent="0.2">
      <c r="A1066" s="7"/>
      <c r="B1066" s="8"/>
      <c r="C1066" s="221"/>
      <c r="D1066" s="221"/>
    </row>
    <row r="1067" spans="1:4" ht="21.75" customHeight="1" x14ac:dyDescent="0.2">
      <c r="A1067" s="7"/>
      <c r="B1067" s="8"/>
      <c r="C1067" s="221"/>
      <c r="D1067" s="221"/>
    </row>
    <row r="1068" spans="1:4" ht="21.75" customHeight="1" x14ac:dyDescent="0.2">
      <c r="A1068" s="7"/>
      <c r="B1068" s="8"/>
      <c r="C1068" s="221"/>
      <c r="D1068" s="221"/>
    </row>
    <row r="1069" spans="1:4" ht="21.75" customHeight="1" x14ac:dyDescent="0.2">
      <c r="A1069" s="7"/>
      <c r="B1069" s="8"/>
      <c r="C1069" s="221"/>
      <c r="D1069" s="221"/>
    </row>
    <row r="1070" spans="1:4" ht="21.75" customHeight="1" x14ac:dyDescent="0.2">
      <c r="A1070" s="7"/>
      <c r="B1070" s="8"/>
      <c r="C1070" s="221"/>
      <c r="D1070" s="221"/>
    </row>
    <row r="1071" spans="1:4" ht="21.75" customHeight="1" x14ac:dyDescent="0.2">
      <c r="A1071" s="7"/>
      <c r="B1071" s="8"/>
      <c r="C1071" s="221"/>
      <c r="D1071" s="221"/>
    </row>
    <row r="1072" spans="1:4" ht="21.75" customHeight="1" x14ac:dyDescent="0.2">
      <c r="A1072" s="7"/>
      <c r="B1072" s="8"/>
      <c r="C1072" s="221"/>
      <c r="D1072" s="221"/>
    </row>
    <row r="1073" spans="1:4" ht="21.75" customHeight="1" x14ac:dyDescent="0.2">
      <c r="A1073" s="7"/>
      <c r="B1073" s="8"/>
      <c r="C1073" s="221"/>
      <c r="D1073" s="221"/>
    </row>
    <row r="1074" spans="1:4" ht="21.75" customHeight="1" x14ac:dyDescent="0.2">
      <c r="A1074" s="7"/>
      <c r="B1074" s="8"/>
      <c r="C1074" s="221"/>
      <c r="D1074" s="221"/>
    </row>
    <row r="1075" spans="1:4" ht="21.75" customHeight="1" x14ac:dyDescent="0.2">
      <c r="A1075" s="7"/>
      <c r="B1075" s="8"/>
      <c r="C1075" s="221"/>
      <c r="D1075" s="221"/>
    </row>
    <row r="1076" spans="1:4" ht="21.75" customHeight="1" x14ac:dyDescent="0.2">
      <c r="A1076" s="7"/>
      <c r="B1076" s="8"/>
      <c r="C1076" s="221"/>
      <c r="D1076" s="221"/>
    </row>
    <row r="1077" spans="1:4" ht="21.75" customHeight="1" x14ac:dyDescent="0.2">
      <c r="A1077" s="7"/>
      <c r="B1077" s="8"/>
      <c r="C1077" s="221"/>
      <c r="D1077" s="221"/>
    </row>
    <row r="1078" spans="1:4" ht="21.75" customHeight="1" x14ac:dyDescent="0.2">
      <c r="A1078" s="7"/>
      <c r="B1078" s="8"/>
      <c r="C1078" s="221"/>
      <c r="D1078" s="221"/>
    </row>
    <row r="1079" spans="1:4" ht="21.75" customHeight="1" x14ac:dyDescent="0.2">
      <c r="A1079" s="7"/>
      <c r="B1079" s="8"/>
      <c r="C1079" s="221"/>
      <c r="D1079" s="221"/>
    </row>
    <row r="1080" spans="1:4" ht="21.75" customHeight="1" x14ac:dyDescent="0.2">
      <c r="A1080" s="7"/>
      <c r="B1080" s="8"/>
      <c r="C1080" s="221"/>
      <c r="D1080" s="221"/>
    </row>
    <row r="1081" spans="1:4" ht="21.75" customHeight="1" x14ac:dyDescent="0.2">
      <c r="A1081" s="7"/>
      <c r="B1081" s="8"/>
      <c r="C1081" s="221"/>
      <c r="D1081" s="221"/>
    </row>
    <row r="1082" spans="1:4" ht="21.75" customHeight="1" x14ac:dyDescent="0.2">
      <c r="A1082" s="7"/>
      <c r="B1082" s="8"/>
      <c r="C1082" s="221"/>
      <c r="D1082" s="221"/>
    </row>
    <row r="1083" spans="1:4" ht="21.75" customHeight="1" x14ac:dyDescent="0.2">
      <c r="A1083" s="7"/>
      <c r="B1083" s="8"/>
      <c r="C1083" s="221"/>
      <c r="D1083" s="221"/>
    </row>
    <row r="1084" spans="1:4" ht="21.75" customHeight="1" x14ac:dyDescent="0.2">
      <c r="A1084" s="7"/>
      <c r="B1084" s="8"/>
      <c r="C1084" s="221"/>
      <c r="D1084" s="221"/>
    </row>
    <row r="1085" spans="1:4" ht="21.75" customHeight="1" x14ac:dyDescent="0.2">
      <c r="A1085" s="7"/>
      <c r="B1085" s="8"/>
      <c r="C1085" s="221"/>
      <c r="D1085" s="221"/>
    </row>
    <row r="1086" spans="1:4" ht="21.75" customHeight="1" x14ac:dyDescent="0.2">
      <c r="A1086" s="7"/>
      <c r="B1086" s="8"/>
      <c r="C1086" s="221"/>
      <c r="D1086" s="221"/>
    </row>
    <row r="1087" spans="1:4" ht="21.75" customHeight="1" x14ac:dyDescent="0.2">
      <c r="A1087" s="7"/>
      <c r="B1087" s="8"/>
      <c r="C1087" s="221"/>
      <c r="D1087" s="221"/>
    </row>
    <row r="1088" spans="1:4" ht="21.75" customHeight="1" x14ac:dyDescent="0.2">
      <c r="A1088" s="7"/>
      <c r="B1088" s="8"/>
      <c r="C1088" s="221"/>
      <c r="D1088" s="221"/>
    </row>
    <row r="1089" spans="1:4" ht="21.75" customHeight="1" x14ac:dyDescent="0.2">
      <c r="A1089" s="7"/>
      <c r="B1089" s="8"/>
      <c r="C1089" s="221"/>
      <c r="D1089" s="221"/>
    </row>
    <row r="1090" spans="1:4" ht="21.75" customHeight="1" x14ac:dyDescent="0.2">
      <c r="A1090" s="7"/>
      <c r="B1090" s="8"/>
      <c r="C1090" s="221"/>
      <c r="D1090" s="221"/>
    </row>
    <row r="1091" spans="1:4" ht="21.75" customHeight="1" x14ac:dyDescent="0.2">
      <c r="A1091" s="7"/>
      <c r="B1091" s="8"/>
      <c r="C1091" s="221"/>
      <c r="D1091" s="221"/>
    </row>
    <row r="1092" spans="1:4" ht="21.75" customHeight="1" x14ac:dyDescent="0.2">
      <c r="A1092" s="7"/>
      <c r="B1092" s="8"/>
      <c r="C1092" s="221"/>
      <c r="D1092" s="221"/>
    </row>
    <row r="1093" spans="1:4" ht="21.75" customHeight="1" x14ac:dyDescent="0.2">
      <c r="A1093" s="7"/>
      <c r="B1093" s="8"/>
      <c r="C1093" s="221"/>
      <c r="D1093" s="221"/>
    </row>
    <row r="1094" spans="1:4" ht="21.75" customHeight="1" x14ac:dyDescent="0.2">
      <c r="A1094" s="7"/>
      <c r="B1094" s="8"/>
      <c r="C1094" s="221"/>
      <c r="D1094" s="221"/>
    </row>
    <row r="1095" spans="1:4" ht="21.75" customHeight="1" x14ac:dyDescent="0.2">
      <c r="A1095" s="7"/>
      <c r="B1095" s="8"/>
      <c r="C1095" s="221"/>
      <c r="D1095" s="221"/>
    </row>
    <row r="1096" spans="1:4" ht="21.75" customHeight="1" x14ac:dyDescent="0.2">
      <c r="A1096" s="7"/>
      <c r="B1096" s="8"/>
      <c r="C1096" s="221"/>
      <c r="D1096" s="221"/>
    </row>
    <row r="1097" spans="1:4" ht="21.75" customHeight="1" x14ac:dyDescent="0.2">
      <c r="A1097" s="7"/>
      <c r="B1097" s="8"/>
      <c r="C1097" s="221"/>
      <c r="D1097" s="221"/>
    </row>
    <row r="1098" spans="1:4" ht="21.75" customHeight="1" x14ac:dyDescent="0.2">
      <c r="A1098" s="7"/>
      <c r="B1098" s="8"/>
      <c r="C1098" s="221"/>
      <c r="D1098" s="221"/>
    </row>
    <row r="1099" spans="1:4" ht="21.75" customHeight="1" x14ac:dyDescent="0.2">
      <c r="A1099" s="7"/>
      <c r="B1099" s="8"/>
      <c r="C1099" s="221"/>
      <c r="D1099" s="221"/>
    </row>
    <row r="1100" spans="1:4" ht="21.75" customHeight="1" x14ac:dyDescent="0.2">
      <c r="A1100" s="7"/>
      <c r="B1100" s="8"/>
      <c r="C1100" s="221"/>
      <c r="D1100" s="221"/>
    </row>
    <row r="1101" spans="1:4" ht="21.75" customHeight="1" x14ac:dyDescent="0.2">
      <c r="A1101" s="7"/>
      <c r="B1101" s="8"/>
      <c r="C1101" s="221"/>
      <c r="D1101" s="221"/>
    </row>
    <row r="1102" spans="1:4" ht="21.75" customHeight="1" x14ac:dyDescent="0.2">
      <c r="A1102" s="7"/>
      <c r="B1102" s="8"/>
      <c r="C1102" s="221"/>
      <c r="D1102" s="221"/>
    </row>
    <row r="1103" spans="1:4" ht="21.75" customHeight="1" x14ac:dyDescent="0.2">
      <c r="A1103" s="7"/>
      <c r="B1103" s="8"/>
      <c r="C1103" s="221"/>
      <c r="D1103" s="221"/>
    </row>
    <row r="1104" spans="1:4" ht="21.75" customHeight="1" x14ac:dyDescent="0.2">
      <c r="A1104" s="7"/>
      <c r="B1104" s="8"/>
      <c r="C1104" s="221"/>
      <c r="D1104" s="221"/>
    </row>
    <row r="1105" spans="1:4" ht="21.75" customHeight="1" x14ac:dyDescent="0.2">
      <c r="A1105" s="7"/>
      <c r="B1105" s="8"/>
      <c r="C1105" s="221"/>
      <c r="D1105" s="221"/>
    </row>
    <row r="1106" spans="1:4" ht="21.75" customHeight="1" x14ac:dyDescent="0.2">
      <c r="A1106" s="7"/>
      <c r="B1106" s="8"/>
      <c r="C1106" s="221"/>
      <c r="D1106" s="221"/>
    </row>
    <row r="1107" spans="1:4" ht="21.75" customHeight="1" x14ac:dyDescent="0.2">
      <c r="A1107" s="7"/>
      <c r="B1107" s="8"/>
      <c r="C1107" s="221"/>
      <c r="D1107" s="221"/>
    </row>
    <row r="1108" spans="1:4" ht="21.75" customHeight="1" x14ac:dyDescent="0.2">
      <c r="A1108" s="7"/>
      <c r="B1108" s="8"/>
      <c r="C1108" s="221"/>
      <c r="D1108" s="221"/>
    </row>
    <row r="1109" spans="1:4" ht="21.75" customHeight="1" x14ac:dyDescent="0.2">
      <c r="A1109" s="7"/>
      <c r="B1109" s="8"/>
      <c r="C1109" s="221"/>
      <c r="D1109" s="221"/>
    </row>
    <row r="1110" spans="1:4" ht="21.75" customHeight="1" x14ac:dyDescent="0.2">
      <c r="A1110" s="7"/>
      <c r="B1110" s="8"/>
      <c r="C1110" s="221"/>
      <c r="D1110" s="221"/>
    </row>
    <row r="1111" spans="1:4" ht="21.75" customHeight="1" x14ac:dyDescent="0.2">
      <c r="A1111" s="7"/>
      <c r="B1111" s="8"/>
      <c r="C1111" s="221"/>
      <c r="D1111" s="221"/>
    </row>
    <row r="1112" spans="1:4" ht="21.75" customHeight="1" x14ac:dyDescent="0.2">
      <c r="A1112" s="7"/>
      <c r="B1112" s="8"/>
      <c r="C1112" s="221"/>
      <c r="D1112" s="221"/>
    </row>
    <row r="1113" spans="1:4" ht="21.75" customHeight="1" x14ac:dyDescent="0.2">
      <c r="A1113" s="7"/>
      <c r="B1113" s="8"/>
      <c r="C1113" s="221"/>
      <c r="D1113" s="221"/>
    </row>
    <row r="1114" spans="1:4" ht="21.75" customHeight="1" x14ac:dyDescent="0.2">
      <c r="A1114" s="7"/>
      <c r="B1114" s="8"/>
      <c r="C1114" s="221"/>
      <c r="D1114" s="221"/>
    </row>
    <row r="1115" spans="1:4" ht="21.75" customHeight="1" x14ac:dyDescent="0.2">
      <c r="A1115" s="7"/>
      <c r="B1115" s="8"/>
      <c r="C1115" s="221"/>
      <c r="D1115" s="221"/>
    </row>
    <row r="1116" spans="1:4" ht="21.75" customHeight="1" x14ac:dyDescent="0.2">
      <c r="A1116" s="7"/>
      <c r="B1116" s="8"/>
      <c r="C1116" s="221"/>
      <c r="D1116" s="221"/>
    </row>
    <row r="1117" spans="1:4" ht="21.75" customHeight="1" x14ac:dyDescent="0.2">
      <c r="A1117" s="7"/>
      <c r="B1117" s="8"/>
      <c r="C1117" s="221"/>
      <c r="D1117" s="221"/>
    </row>
    <row r="1118" spans="1:4" ht="21.75" customHeight="1" x14ac:dyDescent="0.2">
      <c r="A1118" s="7"/>
      <c r="B1118" s="8"/>
      <c r="C1118" s="221"/>
      <c r="D1118" s="221"/>
    </row>
    <row r="1119" spans="1:4" ht="21.75" customHeight="1" x14ac:dyDescent="0.2">
      <c r="A1119" s="7"/>
      <c r="B1119" s="8"/>
      <c r="C1119" s="221"/>
      <c r="D1119" s="221"/>
    </row>
    <row r="1120" spans="1:4" ht="21.75" customHeight="1" x14ac:dyDescent="0.2">
      <c r="A1120" s="7"/>
      <c r="B1120" s="8"/>
      <c r="C1120" s="221"/>
      <c r="D1120" s="221"/>
    </row>
    <row r="1121" spans="1:4" ht="21.75" customHeight="1" x14ac:dyDescent="0.2">
      <c r="A1121" s="7"/>
      <c r="B1121" s="8"/>
      <c r="C1121" s="221"/>
      <c r="D1121" s="221"/>
    </row>
    <row r="1122" spans="1:4" ht="21.75" customHeight="1" x14ac:dyDescent="0.2">
      <c r="A1122" s="7"/>
      <c r="B1122" s="8"/>
      <c r="C1122" s="221"/>
      <c r="D1122" s="221"/>
    </row>
    <row r="1123" spans="1:4" ht="21.75" customHeight="1" x14ac:dyDescent="0.2">
      <c r="A1123" s="7"/>
      <c r="B1123" s="8"/>
      <c r="C1123" s="221"/>
      <c r="D1123" s="221"/>
    </row>
    <row r="1124" spans="1:4" ht="21.75" customHeight="1" x14ac:dyDescent="0.2">
      <c r="A1124" s="7"/>
      <c r="B1124" s="8"/>
      <c r="C1124" s="221"/>
      <c r="D1124" s="221"/>
    </row>
    <row r="1125" spans="1:4" ht="21.75" customHeight="1" x14ac:dyDescent="0.2">
      <c r="A1125" s="7"/>
      <c r="B1125" s="8"/>
      <c r="C1125" s="221"/>
      <c r="D1125" s="221"/>
    </row>
    <row r="1126" spans="1:4" ht="21.75" customHeight="1" x14ac:dyDescent="0.2">
      <c r="A1126" s="7"/>
      <c r="B1126" s="8"/>
      <c r="C1126" s="221"/>
      <c r="D1126" s="221"/>
    </row>
    <row r="1127" spans="1:4" ht="21.75" customHeight="1" x14ac:dyDescent="0.2">
      <c r="A1127" s="7"/>
      <c r="B1127" s="8"/>
      <c r="C1127" s="221"/>
      <c r="D1127" s="221"/>
    </row>
    <row r="1128" spans="1:4" ht="21.75" customHeight="1" x14ac:dyDescent="0.2">
      <c r="A1128" s="7"/>
      <c r="B1128" s="8"/>
      <c r="C1128" s="221"/>
      <c r="D1128" s="221"/>
    </row>
    <row r="1129" spans="1:4" ht="21.75" customHeight="1" x14ac:dyDescent="0.2">
      <c r="A1129" s="7"/>
      <c r="B1129" s="8"/>
      <c r="C1129" s="221"/>
      <c r="D1129" s="221"/>
    </row>
    <row r="1130" spans="1:4" ht="21.75" customHeight="1" x14ac:dyDescent="0.2">
      <c r="A1130" s="7"/>
      <c r="B1130" s="8"/>
      <c r="C1130" s="221"/>
      <c r="D1130" s="221"/>
    </row>
    <row r="1131" spans="1:4" ht="21.75" customHeight="1" x14ac:dyDescent="0.2">
      <c r="A1131" s="7"/>
      <c r="B1131" s="8"/>
      <c r="C1131" s="221"/>
      <c r="D1131" s="221"/>
    </row>
    <row r="1132" spans="1:4" ht="21.75" customHeight="1" x14ac:dyDescent="0.2">
      <c r="A1132" s="7"/>
      <c r="B1132" s="8"/>
      <c r="C1132" s="221"/>
      <c r="D1132" s="221"/>
    </row>
    <row r="1133" spans="1:4" ht="21.75" customHeight="1" x14ac:dyDescent="0.2">
      <c r="A1133" s="7"/>
      <c r="B1133" s="8"/>
      <c r="C1133" s="221"/>
      <c r="D1133" s="221"/>
    </row>
    <row r="1134" spans="1:4" ht="21.75" customHeight="1" x14ac:dyDescent="0.2">
      <c r="A1134" s="7"/>
      <c r="B1134" s="8"/>
      <c r="C1134" s="221"/>
      <c r="D1134" s="221"/>
    </row>
    <row r="1135" spans="1:4" ht="21.75" customHeight="1" x14ac:dyDescent="0.2">
      <c r="A1135" s="7"/>
      <c r="B1135" s="8"/>
      <c r="C1135" s="221"/>
      <c r="D1135" s="221"/>
    </row>
    <row r="1136" spans="1:4" ht="21.75" customHeight="1" x14ac:dyDescent="0.2">
      <c r="A1136" s="7"/>
      <c r="B1136" s="8"/>
      <c r="C1136" s="221"/>
      <c r="D1136" s="221"/>
    </row>
    <row r="1137" spans="1:4" ht="21.75" customHeight="1" x14ac:dyDescent="0.2">
      <c r="A1137" s="7"/>
      <c r="B1137" s="8"/>
      <c r="C1137" s="221"/>
      <c r="D1137" s="221"/>
    </row>
    <row r="1138" spans="1:4" ht="21.75" customHeight="1" x14ac:dyDescent="0.2">
      <c r="A1138" s="7"/>
      <c r="B1138" s="8"/>
      <c r="C1138" s="221"/>
      <c r="D1138" s="221"/>
    </row>
    <row r="1139" spans="1:4" ht="21.75" customHeight="1" x14ac:dyDescent="0.2">
      <c r="A1139" s="7"/>
      <c r="B1139" s="8"/>
      <c r="C1139" s="221"/>
      <c r="D1139" s="221"/>
    </row>
    <row r="1140" spans="1:4" ht="21.75" customHeight="1" x14ac:dyDescent="0.2">
      <c r="A1140" s="7"/>
      <c r="B1140" s="8"/>
      <c r="C1140" s="221"/>
      <c r="D1140" s="221"/>
    </row>
    <row r="1141" spans="1:4" ht="21.75" customHeight="1" x14ac:dyDescent="0.2">
      <c r="A1141" s="7"/>
      <c r="B1141" s="8"/>
      <c r="C1141" s="221"/>
      <c r="D1141" s="221"/>
    </row>
    <row r="1142" spans="1:4" ht="21.75" customHeight="1" x14ac:dyDescent="0.2">
      <c r="A1142" s="7"/>
      <c r="B1142" s="8"/>
      <c r="C1142" s="221"/>
      <c r="D1142" s="221"/>
    </row>
    <row r="1143" spans="1:4" ht="21.75" customHeight="1" x14ac:dyDescent="0.2">
      <c r="A1143" s="7"/>
      <c r="B1143" s="8"/>
      <c r="C1143" s="221"/>
      <c r="D1143" s="221"/>
    </row>
    <row r="1144" spans="1:4" ht="21.75" customHeight="1" x14ac:dyDescent="0.2">
      <c r="A1144" s="7"/>
      <c r="B1144" s="8"/>
      <c r="C1144" s="221"/>
      <c r="D1144" s="221"/>
    </row>
    <row r="1145" spans="1:4" ht="21.75" customHeight="1" x14ac:dyDescent="0.2">
      <c r="A1145" s="7"/>
      <c r="B1145" s="8"/>
      <c r="C1145" s="221"/>
      <c r="D1145" s="221"/>
    </row>
    <row r="1146" spans="1:4" ht="21.75" customHeight="1" x14ac:dyDescent="0.2">
      <c r="A1146" s="7"/>
      <c r="B1146" s="8"/>
      <c r="C1146" s="221"/>
      <c r="D1146" s="221"/>
    </row>
    <row r="1147" spans="1:4" ht="21.75" customHeight="1" x14ac:dyDescent="0.2">
      <c r="A1147" s="7"/>
      <c r="B1147" s="8"/>
      <c r="C1147" s="221"/>
      <c r="D1147" s="221"/>
    </row>
    <row r="1148" spans="1:4" ht="21.75" customHeight="1" x14ac:dyDescent="0.2">
      <c r="A1148" s="7"/>
      <c r="B1148" s="8"/>
      <c r="C1148" s="221"/>
      <c r="D1148" s="221"/>
    </row>
    <row r="1149" spans="1:4" ht="21.75" customHeight="1" x14ac:dyDescent="0.2">
      <c r="A1149" s="7"/>
      <c r="B1149" s="8"/>
      <c r="C1149" s="221"/>
      <c r="D1149" s="221"/>
    </row>
    <row r="1150" spans="1:4" ht="21.75" customHeight="1" x14ac:dyDescent="0.2">
      <c r="A1150" s="7"/>
      <c r="B1150" s="8"/>
      <c r="C1150" s="221"/>
      <c r="D1150" s="221"/>
    </row>
    <row r="1151" spans="1:4" ht="21.75" customHeight="1" x14ac:dyDescent="0.2">
      <c r="A1151" s="7"/>
      <c r="B1151" s="8"/>
      <c r="C1151" s="221"/>
      <c r="D1151" s="221"/>
    </row>
    <row r="1152" spans="1:4" ht="21.75" customHeight="1" x14ac:dyDescent="0.2">
      <c r="A1152" s="7"/>
      <c r="B1152" s="8"/>
      <c r="C1152" s="221"/>
      <c r="D1152" s="221"/>
    </row>
    <row r="1153" spans="1:4" ht="21.75" customHeight="1" x14ac:dyDescent="0.2">
      <c r="A1153" s="7"/>
      <c r="B1153" s="8"/>
      <c r="C1153" s="221"/>
      <c r="D1153" s="221"/>
    </row>
    <row r="1154" spans="1:4" ht="21.75" customHeight="1" x14ac:dyDescent="0.2">
      <c r="A1154" s="7"/>
      <c r="B1154" s="8"/>
      <c r="C1154" s="221"/>
      <c r="D1154" s="221"/>
    </row>
    <row r="1155" spans="1:4" ht="21.75" customHeight="1" x14ac:dyDescent="0.2">
      <c r="A1155" s="7"/>
      <c r="B1155" s="8"/>
      <c r="C1155" s="221"/>
      <c r="D1155" s="221"/>
    </row>
    <row r="1156" spans="1:4" ht="21.75" customHeight="1" x14ac:dyDescent="0.2">
      <c r="A1156" s="7"/>
      <c r="B1156" s="8"/>
      <c r="C1156" s="221"/>
      <c r="D1156" s="221"/>
    </row>
    <row r="1157" spans="1:4" ht="21.75" customHeight="1" x14ac:dyDescent="0.2">
      <c r="A1157" s="7"/>
      <c r="B1157" s="8"/>
      <c r="C1157" s="221"/>
      <c r="D1157" s="221"/>
    </row>
    <row r="1158" spans="1:4" ht="21.75" customHeight="1" x14ac:dyDescent="0.2">
      <c r="A1158" s="7"/>
      <c r="B1158" s="8"/>
      <c r="C1158" s="221"/>
      <c r="D1158" s="221"/>
    </row>
    <row r="1159" spans="1:4" ht="21.75" customHeight="1" x14ac:dyDescent="0.2">
      <c r="A1159" s="7"/>
      <c r="B1159" s="8"/>
      <c r="C1159" s="221"/>
      <c r="D1159" s="221"/>
    </row>
    <row r="1160" spans="1:4" ht="21.75" customHeight="1" x14ac:dyDescent="0.2">
      <c r="A1160" s="7"/>
      <c r="B1160" s="8"/>
      <c r="C1160" s="221"/>
      <c r="D1160" s="221"/>
    </row>
    <row r="1161" spans="1:4" ht="21.75" customHeight="1" x14ac:dyDescent="0.2">
      <c r="A1161" s="7"/>
      <c r="B1161" s="8"/>
      <c r="C1161" s="221"/>
      <c r="D1161" s="221"/>
    </row>
    <row r="1162" spans="1:4" ht="21.75" customHeight="1" x14ac:dyDescent="0.2">
      <c r="A1162" s="7"/>
      <c r="B1162" s="8"/>
      <c r="C1162" s="221"/>
      <c r="D1162" s="221"/>
    </row>
    <row r="1163" spans="1:4" ht="21.75" customHeight="1" x14ac:dyDescent="0.2">
      <c r="A1163" s="7"/>
      <c r="B1163" s="8"/>
      <c r="C1163" s="221"/>
      <c r="D1163" s="221"/>
    </row>
    <row r="1164" spans="1:4" ht="21.75" customHeight="1" x14ac:dyDescent="0.2">
      <c r="A1164" s="7"/>
      <c r="B1164" s="8"/>
      <c r="C1164" s="221"/>
      <c r="D1164" s="221"/>
    </row>
    <row r="1165" spans="1:4" ht="21.75" customHeight="1" x14ac:dyDescent="0.2">
      <c r="A1165" s="7"/>
      <c r="B1165" s="8"/>
      <c r="C1165" s="221"/>
      <c r="D1165" s="221"/>
    </row>
    <row r="1166" spans="1:4" ht="21.75" customHeight="1" x14ac:dyDescent="0.2">
      <c r="A1166" s="7"/>
      <c r="B1166" s="8"/>
      <c r="C1166" s="221"/>
      <c r="D1166" s="221"/>
    </row>
    <row r="1167" spans="1:4" ht="21.75" customHeight="1" x14ac:dyDescent="0.2">
      <c r="A1167" s="7"/>
      <c r="B1167" s="8"/>
      <c r="C1167" s="221"/>
      <c r="D1167" s="221"/>
    </row>
    <row r="1168" spans="1:4" ht="21.75" customHeight="1" x14ac:dyDescent="0.2">
      <c r="A1168" s="7"/>
      <c r="B1168" s="8"/>
      <c r="C1168" s="221"/>
      <c r="D1168" s="221"/>
    </row>
    <row r="1169" spans="1:4" ht="21.75" customHeight="1" x14ac:dyDescent="0.2">
      <c r="A1169" s="7"/>
      <c r="B1169" s="8"/>
      <c r="C1169" s="221"/>
      <c r="D1169" s="221"/>
    </row>
    <row r="1170" spans="1:4" ht="21.75" customHeight="1" x14ac:dyDescent="0.2">
      <c r="A1170" s="7"/>
      <c r="B1170" s="8"/>
      <c r="C1170" s="221"/>
      <c r="D1170" s="221"/>
    </row>
    <row r="1171" spans="1:4" ht="21.75" customHeight="1" x14ac:dyDescent="0.2">
      <c r="A1171" s="7"/>
      <c r="B1171" s="8"/>
      <c r="C1171" s="221"/>
      <c r="D1171" s="221"/>
    </row>
    <row r="1172" spans="1:4" ht="21.75" customHeight="1" x14ac:dyDescent="0.2">
      <c r="A1172" s="7"/>
      <c r="B1172" s="8"/>
      <c r="C1172" s="221"/>
      <c r="D1172" s="221"/>
    </row>
    <row r="1173" spans="1:4" ht="21.75" customHeight="1" x14ac:dyDescent="0.2">
      <c r="A1173" s="7"/>
      <c r="B1173" s="8"/>
      <c r="C1173" s="221"/>
      <c r="D1173" s="221"/>
    </row>
    <row r="1174" spans="1:4" ht="21.75" customHeight="1" x14ac:dyDescent="0.2">
      <c r="A1174" s="7"/>
      <c r="B1174" s="8"/>
      <c r="C1174" s="221"/>
      <c r="D1174" s="221"/>
    </row>
    <row r="1175" spans="1:4" ht="21.75" customHeight="1" x14ac:dyDescent="0.2">
      <c r="A1175" s="7"/>
      <c r="B1175" s="8"/>
      <c r="C1175" s="221"/>
      <c r="D1175" s="221"/>
    </row>
    <row r="1176" spans="1:4" ht="21.75" customHeight="1" x14ac:dyDescent="0.2">
      <c r="A1176" s="7"/>
      <c r="B1176" s="8"/>
      <c r="C1176" s="221"/>
      <c r="D1176" s="221"/>
    </row>
    <row r="1177" spans="1:4" ht="21.75" customHeight="1" x14ac:dyDescent="0.2">
      <c r="A1177" s="7"/>
      <c r="B1177" s="8"/>
      <c r="C1177" s="221"/>
      <c r="D1177" s="221"/>
    </row>
    <row r="1178" spans="1:4" ht="21.75" customHeight="1" x14ac:dyDescent="0.2">
      <c r="A1178" s="7"/>
      <c r="B1178" s="8"/>
      <c r="C1178" s="221"/>
      <c r="D1178" s="221"/>
    </row>
    <row r="1179" spans="1:4" ht="21.75" customHeight="1" x14ac:dyDescent="0.2">
      <c r="A1179" s="7"/>
      <c r="B1179" s="8"/>
      <c r="C1179" s="221"/>
      <c r="D1179" s="221"/>
    </row>
    <row r="1180" spans="1:4" ht="21.75" customHeight="1" x14ac:dyDescent="0.2">
      <c r="A1180" s="7"/>
      <c r="B1180" s="8"/>
      <c r="C1180" s="221"/>
      <c r="D1180" s="221"/>
    </row>
    <row r="1181" spans="1:4" ht="21.75" customHeight="1" x14ac:dyDescent="0.2">
      <c r="A1181" s="7"/>
      <c r="B1181" s="8"/>
      <c r="C1181" s="221"/>
      <c r="D1181" s="221"/>
    </row>
    <row r="1182" spans="1:4" ht="21.75" customHeight="1" x14ac:dyDescent="0.2">
      <c r="A1182" s="7"/>
      <c r="B1182" s="8"/>
      <c r="C1182" s="221"/>
      <c r="D1182" s="221"/>
    </row>
    <row r="1183" spans="1:4" ht="21.75" customHeight="1" x14ac:dyDescent="0.2">
      <c r="A1183" s="7"/>
      <c r="B1183" s="8"/>
      <c r="C1183" s="221"/>
      <c r="D1183" s="221"/>
    </row>
    <row r="1184" spans="1:4" ht="21.75" customHeight="1" x14ac:dyDescent="0.2">
      <c r="A1184" s="7"/>
      <c r="B1184" s="8"/>
      <c r="C1184" s="221"/>
      <c r="D1184" s="221"/>
    </row>
    <row r="1185" spans="1:4" ht="21.75" customHeight="1" x14ac:dyDescent="0.2">
      <c r="A1185" s="7"/>
      <c r="B1185" s="8"/>
      <c r="C1185" s="221"/>
      <c r="D1185" s="221"/>
    </row>
    <row r="1186" spans="1:4" ht="21.75" customHeight="1" x14ac:dyDescent="0.2">
      <c r="A1186" s="7"/>
      <c r="B1186" s="8"/>
      <c r="C1186" s="221"/>
      <c r="D1186" s="221"/>
    </row>
    <row r="1187" spans="1:4" ht="21.75" customHeight="1" x14ac:dyDescent="0.2">
      <c r="A1187" s="7"/>
      <c r="B1187" s="8"/>
      <c r="C1187" s="221"/>
      <c r="D1187" s="221"/>
    </row>
    <row r="1188" spans="1:4" ht="21.75" customHeight="1" x14ac:dyDescent="0.2">
      <c r="A1188" s="7"/>
      <c r="B1188" s="8"/>
      <c r="C1188" s="221"/>
      <c r="D1188" s="221"/>
    </row>
    <row r="1189" spans="1:4" ht="21.75" customHeight="1" x14ac:dyDescent="0.2">
      <c r="A1189" s="7"/>
      <c r="B1189" s="8"/>
      <c r="C1189" s="221"/>
      <c r="D1189" s="221"/>
    </row>
    <row r="1190" spans="1:4" ht="21.75" customHeight="1" x14ac:dyDescent="0.2">
      <c r="A1190" s="7"/>
      <c r="B1190" s="8"/>
      <c r="C1190" s="221"/>
      <c r="D1190" s="221"/>
    </row>
    <row r="1191" spans="1:4" ht="21.75" customHeight="1" x14ac:dyDescent="0.2">
      <c r="A1191" s="7"/>
      <c r="B1191" s="8"/>
      <c r="C1191" s="221"/>
      <c r="D1191" s="221"/>
    </row>
    <row r="1192" spans="1:4" ht="21.75" customHeight="1" x14ac:dyDescent="0.2">
      <c r="A1192" s="7"/>
      <c r="B1192" s="8"/>
      <c r="C1192" s="221"/>
      <c r="D1192" s="221"/>
    </row>
    <row r="1193" spans="1:4" ht="21.75" customHeight="1" x14ac:dyDescent="0.2">
      <c r="A1193" s="7"/>
      <c r="B1193" s="8"/>
      <c r="C1193" s="221"/>
      <c r="D1193" s="221"/>
    </row>
    <row r="1194" spans="1:4" ht="21.75" customHeight="1" x14ac:dyDescent="0.2">
      <c r="A1194" s="7"/>
      <c r="B1194" s="8"/>
      <c r="C1194" s="221"/>
      <c r="D1194" s="221"/>
    </row>
    <row r="1195" spans="1:4" ht="21.75" customHeight="1" x14ac:dyDescent="0.2">
      <c r="A1195" s="7"/>
      <c r="B1195" s="8"/>
      <c r="C1195" s="221"/>
      <c r="D1195" s="221"/>
    </row>
    <row r="1196" spans="1:4" ht="21.75" customHeight="1" x14ac:dyDescent="0.2">
      <c r="A1196" s="7"/>
      <c r="B1196" s="8"/>
      <c r="C1196" s="221"/>
      <c r="D1196" s="221"/>
    </row>
    <row r="1197" spans="1:4" ht="21.75" customHeight="1" x14ac:dyDescent="0.2">
      <c r="A1197" s="7"/>
      <c r="B1197" s="8"/>
      <c r="C1197" s="221"/>
      <c r="D1197" s="221"/>
    </row>
    <row r="1198" spans="1:4" ht="21.75" customHeight="1" x14ac:dyDescent="0.2">
      <c r="A1198" s="7"/>
      <c r="B1198" s="8"/>
      <c r="C1198" s="221"/>
      <c r="D1198" s="221"/>
    </row>
    <row r="1199" spans="1:4" ht="21.75" customHeight="1" x14ac:dyDescent="0.2">
      <c r="A1199" s="7"/>
      <c r="B1199" s="8"/>
      <c r="C1199" s="221"/>
      <c r="D1199" s="221"/>
    </row>
    <row r="1200" spans="1:4" ht="21.75" customHeight="1" x14ac:dyDescent="0.2">
      <c r="A1200" s="7"/>
      <c r="B1200" s="8"/>
      <c r="C1200" s="221"/>
      <c r="D1200" s="221"/>
    </row>
    <row r="1201" spans="1:4" ht="21.75" customHeight="1" x14ac:dyDescent="0.2">
      <c r="A1201" s="7"/>
      <c r="B1201" s="8"/>
      <c r="C1201" s="221"/>
      <c r="D1201" s="221"/>
    </row>
    <row r="1202" spans="1:4" ht="21.75" customHeight="1" x14ac:dyDescent="0.2">
      <c r="A1202" s="7"/>
      <c r="B1202" s="8"/>
      <c r="C1202" s="221"/>
      <c r="D1202" s="221"/>
    </row>
    <row r="1203" spans="1:4" ht="21.75" customHeight="1" x14ac:dyDescent="0.2">
      <c r="A1203" s="7"/>
      <c r="B1203" s="8"/>
      <c r="C1203" s="221"/>
      <c r="D1203" s="221"/>
    </row>
    <row r="1204" spans="1:4" ht="21.75" customHeight="1" x14ac:dyDescent="0.2">
      <c r="A1204" s="7"/>
      <c r="B1204" s="8"/>
      <c r="C1204" s="221"/>
      <c r="D1204" s="221"/>
    </row>
    <row r="1205" spans="1:4" ht="21.75" customHeight="1" x14ac:dyDescent="0.2">
      <c r="A1205" s="7"/>
      <c r="B1205" s="8"/>
      <c r="C1205" s="221"/>
      <c r="D1205" s="221"/>
    </row>
    <row r="1206" spans="1:4" ht="21.75" customHeight="1" x14ac:dyDescent="0.2">
      <c r="A1206" s="7"/>
      <c r="B1206" s="8"/>
      <c r="C1206" s="221"/>
      <c r="D1206" s="221"/>
    </row>
    <row r="1207" spans="1:4" ht="21.75" customHeight="1" x14ac:dyDescent="0.2">
      <c r="A1207" s="7"/>
      <c r="B1207" s="8"/>
      <c r="C1207" s="221"/>
      <c r="D1207" s="221"/>
    </row>
    <row r="1208" spans="1:4" ht="21.75" customHeight="1" x14ac:dyDescent="0.2">
      <c r="A1208" s="7"/>
      <c r="B1208" s="8"/>
      <c r="C1208" s="221"/>
      <c r="D1208" s="221"/>
    </row>
    <row r="1209" spans="1:4" ht="21.75" customHeight="1" x14ac:dyDescent="0.2">
      <c r="A1209" s="7"/>
      <c r="B1209" s="8"/>
      <c r="C1209" s="221"/>
      <c r="D1209" s="221"/>
    </row>
    <row r="1210" spans="1:4" ht="21.75" customHeight="1" x14ac:dyDescent="0.2">
      <c r="A1210" s="7"/>
      <c r="B1210" s="8"/>
      <c r="C1210" s="221"/>
      <c r="D1210" s="221"/>
    </row>
    <row r="1211" spans="1:4" ht="21.75" customHeight="1" x14ac:dyDescent="0.2">
      <c r="A1211" s="7"/>
      <c r="B1211" s="8"/>
      <c r="C1211" s="221"/>
      <c r="D1211" s="221"/>
    </row>
    <row r="1212" spans="1:4" ht="21.75" customHeight="1" x14ac:dyDescent="0.2">
      <c r="A1212" s="7"/>
      <c r="B1212" s="8"/>
      <c r="C1212" s="221"/>
      <c r="D1212" s="221"/>
    </row>
    <row r="1213" spans="1:4" ht="21.75" customHeight="1" x14ac:dyDescent="0.2">
      <c r="A1213" s="7"/>
      <c r="B1213" s="8"/>
      <c r="C1213" s="221"/>
      <c r="D1213" s="221"/>
    </row>
    <row r="1214" spans="1:4" ht="21.75" customHeight="1" x14ac:dyDescent="0.2">
      <c r="A1214" s="7"/>
      <c r="B1214" s="8"/>
      <c r="C1214" s="221"/>
      <c r="D1214" s="221"/>
    </row>
    <row r="1215" spans="1:4" ht="21.75" customHeight="1" x14ac:dyDescent="0.2">
      <c r="A1215" s="7"/>
      <c r="B1215" s="8"/>
      <c r="C1215" s="221"/>
      <c r="D1215" s="221"/>
    </row>
    <row r="1216" spans="1:4" ht="21.75" customHeight="1" x14ac:dyDescent="0.2">
      <c r="A1216" s="7"/>
      <c r="B1216" s="8"/>
      <c r="C1216" s="221"/>
      <c r="D1216" s="221"/>
    </row>
    <row r="1217" spans="1:4" ht="21.75" customHeight="1" x14ac:dyDescent="0.2">
      <c r="A1217" s="7"/>
      <c r="B1217" s="8"/>
      <c r="C1217" s="221"/>
      <c r="D1217" s="221"/>
    </row>
    <row r="1218" spans="1:4" ht="21.75" customHeight="1" x14ac:dyDescent="0.2">
      <c r="A1218" s="7"/>
      <c r="B1218" s="8"/>
      <c r="C1218" s="221"/>
      <c r="D1218" s="221"/>
    </row>
    <row r="1219" spans="1:4" ht="21.75" customHeight="1" x14ac:dyDescent="0.2">
      <c r="A1219" s="7"/>
      <c r="B1219" s="8"/>
      <c r="C1219" s="221"/>
      <c r="D1219" s="221"/>
    </row>
    <row r="1220" spans="1:4" ht="21.75" customHeight="1" x14ac:dyDescent="0.2">
      <c r="A1220" s="7"/>
      <c r="B1220" s="8"/>
      <c r="C1220" s="221"/>
      <c r="D1220" s="221"/>
    </row>
    <row r="1221" spans="1:4" ht="21.75" customHeight="1" x14ac:dyDescent="0.2">
      <c r="A1221" s="7"/>
      <c r="B1221" s="8"/>
      <c r="C1221" s="221"/>
      <c r="D1221" s="221"/>
    </row>
    <row r="1222" spans="1:4" ht="21.75" customHeight="1" x14ac:dyDescent="0.2">
      <c r="A1222" s="7"/>
      <c r="B1222" s="8"/>
      <c r="C1222" s="221"/>
      <c r="D1222" s="221"/>
    </row>
    <row r="1223" spans="1:4" ht="21.75" customHeight="1" x14ac:dyDescent="0.2">
      <c r="A1223" s="7"/>
      <c r="B1223" s="8"/>
      <c r="C1223" s="221"/>
      <c r="D1223" s="221"/>
    </row>
    <row r="1224" spans="1:4" ht="21.75" customHeight="1" x14ac:dyDescent="0.2">
      <c r="A1224" s="7"/>
      <c r="B1224" s="8"/>
      <c r="C1224" s="221"/>
      <c r="D1224" s="221"/>
    </row>
    <row r="1225" spans="1:4" ht="21.75" customHeight="1" x14ac:dyDescent="0.2">
      <c r="A1225" s="7"/>
      <c r="B1225" s="8"/>
      <c r="C1225" s="221"/>
      <c r="D1225" s="221"/>
    </row>
    <row r="1226" spans="1:4" ht="21.75" customHeight="1" x14ac:dyDescent="0.2">
      <c r="A1226" s="7"/>
      <c r="B1226" s="8"/>
      <c r="C1226" s="221"/>
      <c r="D1226" s="221"/>
    </row>
    <row r="1227" spans="1:4" ht="21.75" customHeight="1" x14ac:dyDescent="0.2">
      <c r="A1227" s="7"/>
      <c r="B1227" s="8"/>
      <c r="C1227" s="221"/>
      <c r="D1227" s="221"/>
    </row>
    <row r="1228" spans="1:4" ht="21.75" customHeight="1" x14ac:dyDescent="0.2">
      <c r="A1228" s="7"/>
      <c r="B1228" s="8"/>
      <c r="C1228" s="221"/>
      <c r="D1228" s="221"/>
    </row>
    <row r="1229" spans="1:4" ht="21.75" customHeight="1" x14ac:dyDescent="0.2">
      <c r="A1229" s="7"/>
      <c r="B1229" s="8"/>
      <c r="C1229" s="221"/>
      <c r="D1229" s="221"/>
    </row>
    <row r="1230" spans="1:4" ht="21.75" customHeight="1" x14ac:dyDescent="0.2">
      <c r="A1230" s="7"/>
      <c r="B1230" s="8"/>
      <c r="C1230" s="221"/>
      <c r="D1230" s="221"/>
    </row>
    <row r="1231" spans="1:4" ht="21.75" customHeight="1" x14ac:dyDescent="0.2">
      <c r="A1231" s="7"/>
      <c r="B1231" s="8"/>
      <c r="C1231" s="221"/>
      <c r="D1231" s="221"/>
    </row>
    <row r="1232" spans="1:4" ht="21.75" customHeight="1" x14ac:dyDescent="0.2">
      <c r="A1232" s="7"/>
      <c r="B1232" s="8"/>
      <c r="C1232" s="221"/>
      <c r="D1232" s="221"/>
    </row>
    <row r="1233" spans="1:4" ht="21.75" customHeight="1" x14ac:dyDescent="0.2">
      <c r="A1233" s="7"/>
      <c r="B1233" s="8"/>
      <c r="C1233" s="221"/>
      <c r="D1233" s="221"/>
    </row>
    <row r="1234" spans="1:4" ht="21.75" customHeight="1" x14ac:dyDescent="0.2">
      <c r="A1234" s="7"/>
      <c r="B1234" s="8"/>
      <c r="C1234" s="221"/>
      <c r="D1234" s="221"/>
    </row>
    <row r="1235" spans="1:4" ht="21.75" customHeight="1" x14ac:dyDescent="0.2">
      <c r="A1235" s="7"/>
      <c r="B1235" s="8"/>
      <c r="C1235" s="221"/>
      <c r="D1235" s="221"/>
    </row>
    <row r="1236" spans="1:4" ht="21.75" customHeight="1" x14ac:dyDescent="0.2">
      <c r="A1236" s="7"/>
      <c r="B1236" s="8"/>
      <c r="C1236" s="221"/>
      <c r="D1236" s="221"/>
    </row>
    <row r="1237" spans="1:4" ht="21.75" customHeight="1" x14ac:dyDescent="0.2">
      <c r="A1237" s="7"/>
      <c r="B1237" s="8"/>
      <c r="C1237" s="221"/>
      <c r="D1237" s="221"/>
    </row>
    <row r="1238" spans="1:4" ht="21.75" customHeight="1" x14ac:dyDescent="0.2">
      <c r="A1238" s="7"/>
      <c r="B1238" s="8"/>
      <c r="C1238" s="221"/>
      <c r="D1238" s="221"/>
    </row>
    <row r="1239" spans="1:4" ht="21.75" customHeight="1" x14ac:dyDescent="0.2">
      <c r="A1239" s="7"/>
      <c r="B1239" s="8"/>
      <c r="C1239" s="221"/>
      <c r="D1239" s="221"/>
    </row>
    <row r="1240" spans="1:4" ht="21.75" customHeight="1" x14ac:dyDescent="0.2">
      <c r="A1240" s="7"/>
      <c r="B1240" s="8"/>
      <c r="C1240" s="221"/>
      <c r="D1240" s="221"/>
    </row>
    <row r="1241" spans="1:4" ht="21.75" customHeight="1" x14ac:dyDescent="0.2">
      <c r="A1241" s="7"/>
      <c r="B1241" s="8"/>
      <c r="C1241" s="221"/>
      <c r="D1241" s="221"/>
    </row>
    <row r="1242" spans="1:4" ht="21.75" customHeight="1" x14ac:dyDescent="0.2">
      <c r="A1242" s="7"/>
      <c r="B1242" s="8"/>
      <c r="C1242" s="221"/>
      <c r="D1242" s="221"/>
    </row>
    <row r="1243" spans="1:4" ht="21.75" customHeight="1" x14ac:dyDescent="0.2">
      <c r="A1243" s="7"/>
      <c r="B1243" s="8"/>
      <c r="C1243" s="221"/>
      <c r="D1243" s="221"/>
    </row>
    <row r="1244" spans="1:4" ht="21.75" customHeight="1" x14ac:dyDescent="0.2">
      <c r="A1244" s="7"/>
      <c r="B1244" s="8"/>
      <c r="C1244" s="221"/>
      <c r="D1244" s="221"/>
    </row>
    <row r="1245" spans="1:4" ht="21.75" customHeight="1" x14ac:dyDescent="0.2">
      <c r="A1245" s="7"/>
      <c r="B1245" s="8"/>
      <c r="C1245" s="221"/>
      <c r="D1245" s="221"/>
    </row>
    <row r="1246" spans="1:4" ht="21.75" customHeight="1" x14ac:dyDescent="0.2">
      <c r="A1246" s="7"/>
      <c r="B1246" s="8"/>
      <c r="C1246" s="221"/>
      <c r="D1246" s="221"/>
    </row>
    <row r="1247" spans="1:4" ht="21.75" customHeight="1" x14ac:dyDescent="0.2">
      <c r="A1247" s="7"/>
      <c r="B1247" s="8"/>
      <c r="C1247" s="221"/>
      <c r="D1247" s="221"/>
    </row>
    <row r="1248" spans="1:4" ht="21.75" customHeight="1" x14ac:dyDescent="0.2">
      <c r="A1248" s="7"/>
      <c r="B1248" s="8"/>
      <c r="C1248" s="221"/>
      <c r="D1248" s="221"/>
    </row>
    <row r="1249" spans="1:4" ht="21.75" customHeight="1" x14ac:dyDescent="0.2">
      <c r="A1249" s="7"/>
      <c r="B1249" s="8"/>
      <c r="C1249" s="221"/>
      <c r="D1249" s="221"/>
    </row>
    <row r="1250" spans="1:4" ht="21.75" customHeight="1" x14ac:dyDescent="0.2">
      <c r="A1250" s="7"/>
      <c r="B1250" s="8"/>
      <c r="C1250" s="221"/>
      <c r="D1250" s="221"/>
    </row>
    <row r="1251" spans="1:4" ht="21.75" customHeight="1" x14ac:dyDescent="0.2">
      <c r="A1251" s="7"/>
      <c r="B1251" s="8"/>
      <c r="C1251" s="221"/>
      <c r="D1251" s="221"/>
    </row>
    <row r="1252" spans="1:4" ht="21.75" customHeight="1" x14ac:dyDescent="0.2">
      <c r="A1252" s="7"/>
      <c r="B1252" s="8"/>
      <c r="C1252" s="221"/>
      <c r="D1252" s="221"/>
    </row>
    <row r="1253" spans="1:4" ht="21.75" customHeight="1" x14ac:dyDescent="0.2">
      <c r="A1253" s="7"/>
      <c r="B1253" s="8"/>
      <c r="C1253" s="221"/>
      <c r="D1253" s="221"/>
    </row>
    <row r="1254" spans="1:4" ht="21.75" customHeight="1" x14ac:dyDescent="0.2">
      <c r="A1254" s="7"/>
      <c r="B1254" s="8"/>
      <c r="C1254" s="221"/>
      <c r="D1254" s="221"/>
    </row>
    <row r="1255" spans="1:4" ht="21.75" customHeight="1" x14ac:dyDescent="0.2">
      <c r="A1255" s="7"/>
      <c r="B1255" s="8"/>
      <c r="C1255" s="221"/>
      <c r="D1255" s="221"/>
    </row>
    <row r="1256" spans="1:4" ht="21.75" customHeight="1" x14ac:dyDescent="0.2">
      <c r="A1256" s="7"/>
      <c r="B1256" s="8"/>
      <c r="C1256" s="221"/>
      <c r="D1256" s="221"/>
    </row>
    <row r="1257" spans="1:4" ht="21.75" customHeight="1" x14ac:dyDescent="0.2">
      <c r="A1257" s="7"/>
      <c r="B1257" s="8"/>
      <c r="C1257" s="221"/>
      <c r="D1257" s="221"/>
    </row>
    <row r="1258" spans="1:4" ht="21.75" customHeight="1" x14ac:dyDescent="0.2">
      <c r="A1258" s="7"/>
      <c r="B1258" s="8"/>
      <c r="C1258" s="221"/>
      <c r="D1258" s="221"/>
    </row>
    <row r="1259" spans="1:4" ht="21.75" customHeight="1" x14ac:dyDescent="0.2">
      <c r="A1259" s="7"/>
      <c r="B1259" s="8"/>
      <c r="C1259" s="221"/>
      <c r="D1259" s="221"/>
    </row>
    <row r="1260" spans="1:4" ht="21.75" customHeight="1" x14ac:dyDescent="0.2">
      <c r="A1260" s="7"/>
      <c r="B1260" s="8"/>
      <c r="C1260" s="221"/>
      <c r="D1260" s="221"/>
    </row>
    <row r="1261" spans="1:4" ht="21.75" customHeight="1" x14ac:dyDescent="0.2">
      <c r="A1261" s="7"/>
      <c r="B1261" s="8"/>
      <c r="C1261" s="221"/>
      <c r="D1261" s="221"/>
    </row>
    <row r="1262" spans="1:4" ht="21.75" customHeight="1" x14ac:dyDescent="0.2">
      <c r="A1262" s="7"/>
      <c r="B1262" s="8"/>
      <c r="C1262" s="221"/>
      <c r="D1262" s="221"/>
    </row>
    <row r="1263" spans="1:4" ht="21.75" customHeight="1" x14ac:dyDescent="0.2">
      <c r="A1263" s="7"/>
      <c r="B1263" s="8"/>
      <c r="C1263" s="221"/>
      <c r="D1263" s="221"/>
    </row>
    <row r="1264" spans="1:4" ht="21.75" customHeight="1" x14ac:dyDescent="0.2">
      <c r="A1264" s="7"/>
      <c r="B1264" s="8"/>
      <c r="C1264" s="221"/>
      <c r="D1264" s="221"/>
    </row>
    <row r="1265" spans="1:4" ht="21.75" customHeight="1" x14ac:dyDescent="0.2">
      <c r="A1265" s="7"/>
      <c r="B1265" s="8"/>
      <c r="C1265" s="221"/>
      <c r="D1265" s="221"/>
    </row>
    <row r="1266" spans="1:4" ht="21.75" customHeight="1" x14ac:dyDescent="0.2">
      <c r="A1266" s="7"/>
      <c r="B1266" s="8"/>
      <c r="C1266" s="221"/>
      <c r="D1266" s="221"/>
    </row>
    <row r="1267" spans="1:4" ht="21.75" customHeight="1" x14ac:dyDescent="0.2">
      <c r="A1267" s="7"/>
      <c r="B1267" s="8"/>
      <c r="C1267" s="221"/>
      <c r="D1267" s="221"/>
    </row>
    <row r="1268" spans="1:4" ht="21.75" customHeight="1" x14ac:dyDescent="0.2">
      <c r="A1268" s="7"/>
      <c r="B1268" s="8"/>
      <c r="C1268" s="221"/>
      <c r="D1268" s="221"/>
    </row>
    <row r="1269" spans="1:4" ht="21.75" customHeight="1" x14ac:dyDescent="0.2">
      <c r="A1269" s="7"/>
      <c r="B1269" s="8"/>
      <c r="C1269" s="221"/>
      <c r="D1269" s="221"/>
    </row>
    <row r="1270" spans="1:4" ht="21.75" customHeight="1" x14ac:dyDescent="0.2">
      <c r="A1270" s="7"/>
      <c r="B1270" s="8"/>
      <c r="C1270" s="221"/>
      <c r="D1270" s="221"/>
    </row>
    <row r="1271" spans="1:4" ht="21.75" customHeight="1" x14ac:dyDescent="0.2">
      <c r="A1271" s="7"/>
      <c r="B1271" s="8"/>
      <c r="C1271" s="221"/>
      <c r="D1271" s="221"/>
    </row>
    <row r="1272" spans="1:4" ht="21.75" customHeight="1" x14ac:dyDescent="0.2">
      <c r="A1272" s="7"/>
      <c r="B1272" s="8"/>
      <c r="C1272" s="221"/>
      <c r="D1272" s="221"/>
    </row>
    <row r="1273" spans="1:4" ht="21.75" customHeight="1" x14ac:dyDescent="0.2">
      <c r="A1273" s="7"/>
      <c r="B1273" s="8"/>
      <c r="C1273" s="221"/>
      <c r="D1273" s="221"/>
    </row>
    <row r="1274" spans="1:4" ht="21.75" customHeight="1" x14ac:dyDescent="0.2">
      <c r="A1274" s="7"/>
      <c r="B1274" s="8"/>
      <c r="C1274" s="221"/>
      <c r="D1274" s="221"/>
    </row>
    <row r="1275" spans="1:4" ht="21.75" customHeight="1" x14ac:dyDescent="0.2">
      <c r="A1275" s="7"/>
      <c r="B1275" s="8"/>
      <c r="C1275" s="221"/>
      <c r="D1275" s="221"/>
    </row>
    <row r="1276" spans="1:4" ht="21.75" customHeight="1" x14ac:dyDescent="0.2">
      <c r="A1276" s="7"/>
      <c r="B1276" s="8"/>
      <c r="C1276" s="221"/>
      <c r="D1276" s="221"/>
    </row>
    <row r="1277" spans="1:4" ht="21.75" customHeight="1" x14ac:dyDescent="0.2">
      <c r="A1277" s="7"/>
      <c r="B1277" s="8"/>
      <c r="C1277" s="221"/>
      <c r="D1277" s="221"/>
    </row>
    <row r="1278" spans="1:4" ht="21.75" customHeight="1" x14ac:dyDescent="0.2">
      <c r="A1278" s="7"/>
      <c r="B1278" s="8"/>
      <c r="C1278" s="221"/>
      <c r="D1278" s="221"/>
    </row>
    <row r="1279" spans="1:4" ht="21.75" customHeight="1" x14ac:dyDescent="0.2">
      <c r="A1279" s="7"/>
      <c r="B1279" s="8"/>
      <c r="C1279" s="221"/>
      <c r="D1279" s="221"/>
    </row>
    <row r="1280" spans="1:4" ht="21.75" customHeight="1" x14ac:dyDescent="0.2">
      <c r="A1280" s="7"/>
      <c r="B1280" s="8"/>
      <c r="C1280" s="221"/>
      <c r="D1280" s="221"/>
    </row>
    <row r="1281" spans="1:4" ht="21.75" customHeight="1" x14ac:dyDescent="0.2">
      <c r="A1281" s="7"/>
      <c r="B1281" s="8"/>
      <c r="C1281" s="221"/>
      <c r="D1281" s="221"/>
    </row>
    <row r="1282" spans="1:4" ht="21.75" customHeight="1" x14ac:dyDescent="0.2">
      <c r="A1282" s="7"/>
      <c r="B1282" s="8"/>
      <c r="C1282" s="221"/>
      <c r="D1282" s="221"/>
    </row>
    <row r="1283" spans="1:4" ht="21.75" customHeight="1" x14ac:dyDescent="0.2">
      <c r="A1283" s="7"/>
      <c r="B1283" s="8"/>
      <c r="C1283" s="221"/>
      <c r="D1283" s="221"/>
    </row>
    <row r="1284" spans="1:4" ht="21.75" customHeight="1" x14ac:dyDescent="0.2">
      <c r="A1284" s="7"/>
      <c r="B1284" s="8"/>
      <c r="C1284" s="221"/>
      <c r="D1284" s="221"/>
    </row>
    <row r="1285" spans="1:4" ht="21.75" customHeight="1" x14ac:dyDescent="0.2">
      <c r="A1285" s="7"/>
      <c r="B1285" s="8"/>
      <c r="C1285" s="221"/>
      <c r="D1285" s="221"/>
    </row>
    <row r="1286" spans="1:4" ht="21.75" customHeight="1" x14ac:dyDescent="0.2">
      <c r="A1286" s="7"/>
      <c r="B1286" s="8"/>
      <c r="C1286" s="221"/>
      <c r="D1286" s="221"/>
    </row>
    <row r="1287" spans="1:4" ht="21.75" customHeight="1" x14ac:dyDescent="0.2">
      <c r="A1287" s="7"/>
      <c r="B1287" s="8"/>
      <c r="C1287" s="221"/>
      <c r="D1287" s="221"/>
    </row>
    <row r="1288" spans="1:4" ht="21.75" customHeight="1" x14ac:dyDescent="0.2">
      <c r="A1288" s="7"/>
      <c r="B1288" s="8"/>
      <c r="C1288" s="221"/>
      <c r="D1288" s="221"/>
    </row>
    <row r="1289" spans="1:4" ht="21.75" customHeight="1" x14ac:dyDescent="0.2">
      <c r="A1289" s="7"/>
      <c r="B1289" s="8"/>
      <c r="C1289" s="221"/>
      <c r="D1289" s="221"/>
    </row>
    <row r="1290" spans="1:4" ht="21.75" customHeight="1" x14ac:dyDescent="0.2">
      <c r="A1290" s="7"/>
      <c r="B1290" s="8"/>
      <c r="C1290" s="221"/>
      <c r="D1290" s="221"/>
    </row>
    <row r="1291" spans="1:4" ht="21.75" customHeight="1" x14ac:dyDescent="0.2">
      <c r="A1291" s="7"/>
      <c r="B1291" s="8"/>
      <c r="C1291" s="221"/>
      <c r="D1291" s="221"/>
    </row>
    <row r="1292" spans="1:4" ht="21.75" customHeight="1" x14ac:dyDescent="0.2">
      <c r="A1292" s="7"/>
      <c r="B1292" s="8"/>
      <c r="C1292" s="221"/>
      <c r="D1292" s="221"/>
    </row>
    <row r="1293" spans="1:4" ht="21.75" customHeight="1" x14ac:dyDescent="0.2">
      <c r="A1293" s="7"/>
      <c r="B1293" s="8"/>
      <c r="C1293" s="221"/>
      <c r="D1293" s="221"/>
    </row>
    <row r="1294" spans="1:4" ht="21.75" customHeight="1" x14ac:dyDescent="0.2">
      <c r="A1294" s="7"/>
      <c r="B1294" s="8"/>
      <c r="C1294" s="221"/>
      <c r="D1294" s="221"/>
    </row>
    <row r="1295" spans="1:4" ht="21.75" customHeight="1" x14ac:dyDescent="0.2">
      <c r="A1295" s="7"/>
      <c r="B1295" s="8"/>
      <c r="C1295" s="221"/>
      <c r="D1295" s="221"/>
    </row>
    <row r="1296" spans="1:4" ht="21.75" customHeight="1" x14ac:dyDescent="0.2">
      <c r="A1296" s="7"/>
      <c r="B1296" s="8"/>
      <c r="C1296" s="221"/>
      <c r="D1296" s="221"/>
    </row>
    <row r="1297" spans="1:4" ht="21.75" customHeight="1" x14ac:dyDescent="0.2">
      <c r="A1297" s="7"/>
      <c r="B1297" s="8"/>
      <c r="C1297" s="221"/>
      <c r="D1297" s="221"/>
    </row>
    <row r="1298" spans="1:4" ht="21.75" customHeight="1" x14ac:dyDescent="0.2">
      <c r="A1298" s="7"/>
      <c r="B1298" s="8"/>
      <c r="C1298" s="221"/>
      <c r="D1298" s="221"/>
    </row>
    <row r="1299" spans="1:4" ht="21.75" customHeight="1" x14ac:dyDescent="0.2">
      <c r="A1299" s="7"/>
      <c r="B1299" s="8"/>
      <c r="C1299" s="221"/>
      <c r="D1299" s="221"/>
    </row>
    <row r="1300" spans="1:4" ht="21.75" customHeight="1" x14ac:dyDescent="0.2">
      <c r="A1300" s="7"/>
      <c r="B1300" s="8"/>
      <c r="C1300" s="221"/>
      <c r="D1300" s="221"/>
    </row>
    <row r="1301" spans="1:4" ht="21.75" customHeight="1" x14ac:dyDescent="0.2">
      <c r="A1301" s="7"/>
      <c r="B1301" s="8"/>
      <c r="C1301" s="221"/>
      <c r="D1301" s="221"/>
    </row>
    <row r="1302" spans="1:4" ht="21.75" customHeight="1" x14ac:dyDescent="0.2">
      <c r="A1302" s="7"/>
      <c r="B1302" s="8"/>
      <c r="C1302" s="221"/>
      <c r="D1302" s="221"/>
    </row>
    <row r="1303" spans="1:4" ht="21.75" customHeight="1" x14ac:dyDescent="0.2">
      <c r="A1303" s="7"/>
      <c r="B1303" s="8"/>
      <c r="C1303" s="221"/>
      <c r="D1303" s="221"/>
    </row>
    <row r="1304" spans="1:4" ht="21.75" customHeight="1" x14ac:dyDescent="0.2">
      <c r="A1304" s="7"/>
      <c r="B1304" s="8"/>
      <c r="C1304" s="221"/>
      <c r="D1304" s="221"/>
    </row>
    <row r="1305" spans="1:4" ht="21.75" customHeight="1" x14ac:dyDescent="0.2">
      <c r="A1305" s="7"/>
      <c r="B1305" s="8"/>
      <c r="C1305" s="221"/>
      <c r="D1305" s="221"/>
    </row>
    <row r="1306" spans="1:4" ht="21.75" customHeight="1" x14ac:dyDescent="0.2">
      <c r="A1306" s="7"/>
      <c r="B1306" s="8"/>
      <c r="C1306" s="221"/>
      <c r="D1306" s="221"/>
    </row>
    <row r="1307" spans="1:4" ht="21.75" customHeight="1" x14ac:dyDescent="0.2">
      <c r="A1307" s="7"/>
      <c r="B1307" s="8"/>
      <c r="C1307" s="221"/>
      <c r="D1307" s="221"/>
    </row>
    <row r="1308" spans="1:4" ht="21.75" customHeight="1" x14ac:dyDescent="0.2">
      <c r="A1308" s="7"/>
      <c r="B1308" s="8"/>
      <c r="C1308" s="221"/>
      <c r="D1308" s="221"/>
    </row>
    <row r="1309" spans="1:4" ht="21.75" customHeight="1" x14ac:dyDescent="0.2">
      <c r="A1309" s="7"/>
      <c r="B1309" s="8"/>
      <c r="C1309" s="221"/>
      <c r="D1309" s="221"/>
    </row>
    <row r="1310" spans="1:4" ht="21.75" customHeight="1" x14ac:dyDescent="0.2">
      <c r="A1310" s="7"/>
      <c r="B1310" s="8"/>
      <c r="C1310" s="221"/>
      <c r="D1310" s="221"/>
    </row>
    <row r="1311" spans="1:4" ht="21.75" customHeight="1" x14ac:dyDescent="0.2">
      <c r="A1311" s="7"/>
      <c r="B1311" s="8"/>
      <c r="C1311" s="221"/>
      <c r="D1311" s="221"/>
    </row>
    <row r="1312" spans="1:4" ht="21.75" customHeight="1" x14ac:dyDescent="0.2">
      <c r="A1312" s="7"/>
      <c r="B1312" s="8"/>
      <c r="C1312" s="221"/>
      <c r="D1312" s="221"/>
    </row>
    <row r="1313" spans="1:4" ht="21.75" customHeight="1" x14ac:dyDescent="0.2">
      <c r="A1313" s="7"/>
      <c r="B1313" s="8"/>
      <c r="C1313" s="221"/>
      <c r="D1313" s="221"/>
    </row>
    <row r="1314" spans="1:4" ht="21.75" customHeight="1" x14ac:dyDescent="0.2">
      <c r="A1314" s="7"/>
      <c r="B1314" s="8"/>
      <c r="C1314" s="221"/>
      <c r="D1314" s="221"/>
    </row>
    <row r="1315" spans="1:4" ht="21.75" customHeight="1" x14ac:dyDescent="0.2">
      <c r="A1315" s="7"/>
      <c r="B1315" s="8"/>
      <c r="C1315" s="221"/>
      <c r="D1315" s="221"/>
    </row>
    <row r="1316" spans="1:4" ht="21.75" customHeight="1" x14ac:dyDescent="0.2">
      <c r="A1316" s="7"/>
      <c r="B1316" s="8"/>
      <c r="C1316" s="221"/>
      <c r="D1316" s="221"/>
    </row>
    <row r="1317" spans="1:4" ht="21.75" customHeight="1" x14ac:dyDescent="0.2">
      <c r="A1317" s="7"/>
      <c r="B1317" s="8"/>
      <c r="C1317" s="221"/>
      <c r="D1317" s="221"/>
    </row>
    <row r="1318" spans="1:4" ht="21.75" customHeight="1" x14ac:dyDescent="0.2">
      <c r="A1318" s="7"/>
      <c r="B1318" s="8"/>
      <c r="C1318" s="221"/>
      <c r="D1318" s="221"/>
    </row>
    <row r="1319" spans="1:4" ht="21.75" customHeight="1" x14ac:dyDescent="0.2">
      <c r="A1319" s="7"/>
      <c r="B1319" s="8"/>
      <c r="C1319" s="221"/>
      <c r="D1319" s="221"/>
    </row>
    <row r="1320" spans="1:4" ht="21.75" customHeight="1" x14ac:dyDescent="0.2">
      <c r="A1320" s="7"/>
      <c r="B1320" s="8"/>
      <c r="C1320" s="221"/>
      <c r="D1320" s="221"/>
    </row>
    <row r="1321" spans="1:4" ht="21.75" customHeight="1" x14ac:dyDescent="0.2">
      <c r="A1321" s="7"/>
      <c r="B1321" s="8"/>
      <c r="C1321" s="221"/>
      <c r="D1321" s="221"/>
    </row>
    <row r="1322" spans="1:4" ht="21.75" customHeight="1" x14ac:dyDescent="0.2">
      <c r="A1322" s="7"/>
      <c r="B1322" s="8"/>
      <c r="C1322" s="221"/>
      <c r="D1322" s="221"/>
    </row>
    <row r="1323" spans="1:4" ht="21.75" customHeight="1" x14ac:dyDescent="0.2">
      <c r="A1323" s="7"/>
      <c r="B1323" s="8"/>
      <c r="C1323" s="221"/>
      <c r="D1323" s="221"/>
    </row>
    <row r="1324" spans="1:4" ht="21.75" customHeight="1" x14ac:dyDescent="0.2">
      <c r="A1324" s="7"/>
      <c r="B1324" s="8"/>
      <c r="C1324" s="221"/>
      <c r="D1324" s="221"/>
    </row>
    <row r="1325" spans="1:4" ht="21.75" customHeight="1" x14ac:dyDescent="0.2">
      <c r="A1325" s="7"/>
      <c r="B1325" s="8"/>
      <c r="C1325" s="221"/>
      <c r="D1325" s="221"/>
    </row>
    <row r="1326" spans="1:4" ht="21.75" customHeight="1" x14ac:dyDescent="0.2">
      <c r="A1326" s="7"/>
      <c r="B1326" s="8"/>
      <c r="C1326" s="221"/>
      <c r="D1326" s="221"/>
    </row>
    <row r="1327" spans="1:4" ht="21.75" customHeight="1" x14ac:dyDescent="0.2">
      <c r="A1327" s="7"/>
      <c r="B1327" s="8"/>
      <c r="C1327" s="221"/>
      <c r="D1327" s="221"/>
    </row>
    <row r="1328" spans="1:4" ht="21.75" customHeight="1" x14ac:dyDescent="0.2">
      <c r="A1328" s="7"/>
      <c r="B1328" s="8"/>
      <c r="C1328" s="221"/>
      <c r="D1328" s="221"/>
    </row>
    <row r="1329" spans="1:4" ht="21.75" customHeight="1" x14ac:dyDescent="0.2">
      <c r="A1329" s="7"/>
      <c r="B1329" s="8"/>
      <c r="C1329" s="221"/>
      <c r="D1329" s="221"/>
    </row>
    <row r="1330" spans="1:4" ht="21.75" customHeight="1" x14ac:dyDescent="0.2">
      <c r="A1330" s="7"/>
      <c r="B1330" s="8"/>
      <c r="C1330" s="221"/>
      <c r="D1330" s="221"/>
    </row>
    <row r="1331" spans="1:4" ht="21.75" customHeight="1" x14ac:dyDescent="0.2">
      <c r="A1331" s="7"/>
      <c r="B1331" s="8"/>
      <c r="C1331" s="221"/>
      <c r="D1331" s="221"/>
    </row>
    <row r="1332" spans="1:4" ht="21.75" customHeight="1" x14ac:dyDescent="0.2">
      <c r="A1332" s="7"/>
      <c r="B1332" s="8"/>
      <c r="C1332" s="221"/>
      <c r="D1332" s="221"/>
    </row>
    <row r="1333" spans="1:4" ht="21.75" customHeight="1" x14ac:dyDescent="0.2">
      <c r="A1333" s="7"/>
      <c r="B1333" s="8"/>
      <c r="C1333" s="221"/>
      <c r="D1333" s="221"/>
    </row>
    <row r="1334" spans="1:4" ht="21.75" customHeight="1" x14ac:dyDescent="0.2">
      <c r="A1334" s="7"/>
      <c r="B1334" s="8"/>
      <c r="C1334" s="221"/>
      <c r="D1334" s="221"/>
    </row>
    <row r="1335" spans="1:4" ht="21.75" customHeight="1" x14ac:dyDescent="0.2">
      <c r="A1335" s="7"/>
      <c r="B1335" s="8"/>
      <c r="C1335" s="221"/>
      <c r="D1335" s="221"/>
    </row>
    <row r="1336" spans="1:4" ht="21.75" customHeight="1" x14ac:dyDescent="0.2">
      <c r="A1336" s="7"/>
      <c r="B1336" s="8"/>
      <c r="C1336" s="221"/>
      <c r="D1336" s="221"/>
    </row>
    <row r="1337" spans="1:4" ht="21.75" customHeight="1" x14ac:dyDescent="0.2">
      <c r="A1337" s="7"/>
      <c r="B1337" s="8"/>
      <c r="C1337" s="221"/>
      <c r="D1337" s="221"/>
    </row>
    <row r="1338" spans="1:4" ht="21.75" customHeight="1" x14ac:dyDescent="0.2">
      <c r="A1338" s="7"/>
      <c r="B1338" s="8"/>
      <c r="C1338" s="221"/>
      <c r="D1338" s="221"/>
    </row>
    <row r="1339" spans="1:4" ht="21.75" customHeight="1" x14ac:dyDescent="0.2">
      <c r="A1339" s="7"/>
      <c r="B1339" s="8"/>
      <c r="C1339" s="221"/>
      <c r="D1339" s="221"/>
    </row>
    <row r="1340" spans="1:4" ht="21.75" customHeight="1" x14ac:dyDescent="0.2">
      <c r="A1340" s="7"/>
      <c r="B1340" s="8"/>
      <c r="C1340" s="221"/>
      <c r="D1340" s="221"/>
    </row>
    <row r="1341" spans="1:4" ht="21.75" customHeight="1" x14ac:dyDescent="0.2">
      <c r="A1341" s="7"/>
      <c r="B1341" s="8"/>
      <c r="C1341" s="221"/>
      <c r="D1341" s="221"/>
    </row>
    <row r="1342" spans="1:4" ht="21.75" customHeight="1" x14ac:dyDescent="0.2">
      <c r="A1342" s="7"/>
      <c r="B1342" s="8"/>
      <c r="C1342" s="221"/>
      <c r="D1342" s="221"/>
    </row>
    <row r="1343" spans="1:4" ht="21.75" customHeight="1" x14ac:dyDescent="0.2">
      <c r="A1343" s="7"/>
      <c r="B1343" s="8"/>
      <c r="C1343" s="221"/>
      <c r="D1343" s="221"/>
    </row>
    <row r="1344" spans="1:4" ht="21.75" customHeight="1" x14ac:dyDescent="0.2">
      <c r="A1344" s="7"/>
      <c r="B1344" s="8"/>
      <c r="C1344" s="221"/>
      <c r="D1344" s="221"/>
    </row>
    <row r="1345" spans="1:4" ht="21.75" customHeight="1" x14ac:dyDescent="0.2">
      <c r="A1345" s="7"/>
      <c r="B1345" s="8"/>
      <c r="C1345" s="221"/>
      <c r="D1345" s="221"/>
    </row>
    <row r="1346" spans="1:4" ht="21.75" customHeight="1" x14ac:dyDescent="0.2">
      <c r="A1346" s="7"/>
      <c r="B1346" s="8"/>
      <c r="C1346" s="221"/>
      <c r="D1346" s="221"/>
    </row>
    <row r="1347" spans="1:4" ht="21.75" customHeight="1" x14ac:dyDescent="0.2">
      <c r="A1347" s="7"/>
      <c r="B1347" s="8"/>
      <c r="C1347" s="221"/>
      <c r="D1347" s="221"/>
    </row>
    <row r="1348" spans="1:4" ht="21.75" customHeight="1" x14ac:dyDescent="0.2">
      <c r="A1348" s="7"/>
      <c r="B1348" s="8"/>
      <c r="C1348" s="221"/>
      <c r="D1348" s="221"/>
    </row>
    <row r="1349" spans="1:4" ht="21.75" customHeight="1" x14ac:dyDescent="0.2">
      <c r="A1349" s="7"/>
      <c r="B1349" s="8"/>
      <c r="C1349" s="221"/>
      <c r="D1349" s="221"/>
    </row>
    <row r="1350" spans="1:4" ht="21.75" customHeight="1" x14ac:dyDescent="0.2">
      <c r="A1350" s="7"/>
      <c r="B1350" s="8"/>
      <c r="C1350" s="221"/>
      <c r="D1350" s="221"/>
    </row>
    <row r="1351" spans="1:4" ht="21.75" customHeight="1" x14ac:dyDescent="0.2">
      <c r="A1351" s="7"/>
      <c r="B1351" s="8"/>
      <c r="C1351" s="221"/>
      <c r="D1351" s="221"/>
    </row>
    <row r="1352" spans="1:4" ht="21.75" customHeight="1" x14ac:dyDescent="0.2">
      <c r="A1352" s="7"/>
      <c r="B1352" s="8"/>
      <c r="C1352" s="221"/>
      <c r="D1352" s="221"/>
    </row>
    <row r="1353" spans="1:4" ht="21.75" customHeight="1" x14ac:dyDescent="0.2">
      <c r="A1353" s="7"/>
      <c r="B1353" s="8"/>
      <c r="C1353" s="221"/>
      <c r="D1353" s="221"/>
    </row>
    <row r="1354" spans="1:4" ht="21.75" customHeight="1" x14ac:dyDescent="0.2">
      <c r="A1354" s="7"/>
      <c r="B1354" s="8"/>
      <c r="C1354" s="221"/>
      <c r="D1354" s="221"/>
    </row>
    <row r="1355" spans="1:4" ht="21.75" customHeight="1" x14ac:dyDescent="0.2">
      <c r="A1355" s="7"/>
      <c r="B1355" s="8"/>
      <c r="C1355" s="221"/>
      <c r="D1355" s="221"/>
    </row>
    <row r="1356" spans="1:4" ht="21.75" customHeight="1" x14ac:dyDescent="0.2">
      <c r="A1356" s="7"/>
      <c r="B1356" s="8"/>
      <c r="C1356" s="221"/>
      <c r="D1356" s="221"/>
    </row>
    <row r="1357" spans="1:4" ht="21.75" customHeight="1" x14ac:dyDescent="0.2">
      <c r="A1357" s="7"/>
      <c r="B1357" s="8"/>
      <c r="C1357" s="221"/>
      <c r="D1357" s="221"/>
    </row>
    <row r="1358" spans="1:4" ht="21.75" customHeight="1" x14ac:dyDescent="0.2">
      <c r="A1358" s="7"/>
      <c r="B1358" s="8"/>
      <c r="C1358" s="221"/>
      <c r="D1358" s="221"/>
    </row>
    <row r="1359" spans="1:4" ht="21.75" customHeight="1" x14ac:dyDescent="0.2">
      <c r="A1359" s="7"/>
      <c r="B1359" s="8"/>
      <c r="C1359" s="221"/>
      <c r="D1359" s="221"/>
    </row>
    <row r="1360" spans="1:4" ht="21.75" customHeight="1" x14ac:dyDescent="0.2">
      <c r="A1360" s="7"/>
      <c r="B1360" s="8"/>
      <c r="C1360" s="221"/>
      <c r="D1360" s="221"/>
    </row>
    <row r="1361" spans="1:4" ht="21.75" customHeight="1" x14ac:dyDescent="0.2">
      <c r="A1361" s="7"/>
      <c r="B1361" s="8"/>
      <c r="C1361" s="221"/>
      <c r="D1361" s="221"/>
    </row>
    <row r="1362" spans="1:4" ht="21.75" customHeight="1" x14ac:dyDescent="0.2">
      <c r="A1362" s="7"/>
      <c r="B1362" s="8"/>
      <c r="C1362" s="221"/>
      <c r="D1362" s="221"/>
    </row>
    <row r="1363" spans="1:4" ht="21.75" customHeight="1" x14ac:dyDescent="0.2">
      <c r="A1363" s="7"/>
      <c r="B1363" s="8"/>
      <c r="C1363" s="221"/>
      <c r="D1363" s="221"/>
    </row>
    <row r="1364" spans="1:4" ht="21.75" customHeight="1" x14ac:dyDescent="0.2">
      <c r="A1364" s="7"/>
      <c r="B1364" s="8"/>
      <c r="C1364" s="221"/>
      <c r="D1364" s="221"/>
    </row>
    <row r="1365" spans="1:4" ht="21.75" customHeight="1" x14ac:dyDescent="0.2">
      <c r="A1365" s="7"/>
      <c r="B1365" s="8"/>
      <c r="C1365" s="221"/>
      <c r="D1365" s="221"/>
    </row>
    <row r="1366" spans="1:4" ht="21.75" customHeight="1" x14ac:dyDescent="0.2">
      <c r="A1366" s="7"/>
      <c r="B1366" s="8"/>
      <c r="C1366" s="221"/>
      <c r="D1366" s="221"/>
    </row>
    <row r="1367" spans="1:4" ht="21.75" customHeight="1" x14ac:dyDescent="0.2">
      <c r="A1367" s="7"/>
      <c r="B1367" s="8"/>
      <c r="C1367" s="221"/>
      <c r="D1367" s="221"/>
    </row>
    <row r="1368" spans="1:4" ht="21.75" customHeight="1" x14ac:dyDescent="0.2">
      <c r="A1368" s="7"/>
      <c r="B1368" s="8"/>
      <c r="C1368" s="221"/>
      <c r="D1368" s="221"/>
    </row>
    <row r="1369" spans="1:4" ht="21.75" customHeight="1" x14ac:dyDescent="0.2">
      <c r="A1369" s="7"/>
      <c r="B1369" s="8"/>
      <c r="C1369" s="221"/>
      <c r="D1369" s="221"/>
    </row>
    <row r="1370" spans="1:4" ht="21.75" customHeight="1" x14ac:dyDescent="0.2">
      <c r="A1370" s="7"/>
      <c r="B1370" s="8"/>
      <c r="C1370" s="221"/>
      <c r="D1370" s="221"/>
    </row>
    <row r="1371" spans="1:4" ht="21.75" customHeight="1" x14ac:dyDescent="0.2">
      <c r="A1371" s="7"/>
      <c r="B1371" s="8"/>
      <c r="C1371" s="221"/>
      <c r="D1371" s="221"/>
    </row>
    <row r="1372" spans="1:4" ht="21.75" customHeight="1" x14ac:dyDescent="0.2">
      <c r="A1372" s="7"/>
      <c r="B1372" s="8"/>
      <c r="C1372" s="221"/>
      <c r="D1372" s="221"/>
    </row>
    <row r="1373" spans="1:4" ht="21.75" customHeight="1" x14ac:dyDescent="0.2">
      <c r="A1373" s="7"/>
      <c r="B1373" s="8"/>
      <c r="C1373" s="221"/>
      <c r="D1373" s="221"/>
    </row>
    <row r="1374" spans="1:4" ht="21.75" customHeight="1" x14ac:dyDescent="0.2">
      <c r="A1374" s="7"/>
      <c r="B1374" s="8"/>
      <c r="C1374" s="221"/>
      <c r="D1374" s="221"/>
    </row>
    <row r="1375" spans="1:4" ht="21.75" customHeight="1" x14ac:dyDescent="0.2">
      <c r="A1375" s="7"/>
      <c r="B1375" s="8"/>
      <c r="C1375" s="221"/>
      <c r="D1375" s="221"/>
    </row>
    <row r="1376" spans="1:4" ht="21.75" customHeight="1" x14ac:dyDescent="0.2">
      <c r="A1376" s="7"/>
      <c r="B1376" s="8"/>
      <c r="C1376" s="221"/>
      <c r="D1376" s="221"/>
    </row>
    <row r="1377" spans="1:4" ht="21.75" customHeight="1" x14ac:dyDescent="0.2">
      <c r="A1377" s="7"/>
      <c r="B1377" s="8"/>
      <c r="C1377" s="221"/>
      <c r="D1377" s="221"/>
    </row>
    <row r="1378" spans="1:4" ht="21.75" customHeight="1" x14ac:dyDescent="0.2">
      <c r="A1378" s="7"/>
      <c r="B1378" s="8"/>
      <c r="C1378" s="221"/>
      <c r="D1378" s="221"/>
    </row>
    <row r="1379" spans="1:4" ht="21.75" customHeight="1" x14ac:dyDescent="0.2">
      <c r="A1379" s="7"/>
      <c r="B1379" s="8"/>
      <c r="C1379" s="221"/>
      <c r="D1379" s="221"/>
    </row>
    <row r="1380" spans="1:4" ht="21.75" customHeight="1" x14ac:dyDescent="0.2">
      <c r="A1380" s="7"/>
      <c r="B1380" s="8"/>
      <c r="C1380" s="221"/>
      <c r="D1380" s="221"/>
    </row>
    <row r="1381" spans="1:4" ht="21.75" customHeight="1" x14ac:dyDescent="0.2">
      <c r="A1381" s="7"/>
      <c r="B1381" s="8"/>
      <c r="C1381" s="221"/>
      <c r="D1381" s="221"/>
    </row>
    <row r="1382" spans="1:4" ht="21.75" customHeight="1" x14ac:dyDescent="0.2">
      <c r="A1382" s="7"/>
      <c r="B1382" s="8"/>
      <c r="C1382" s="221"/>
      <c r="D1382" s="221"/>
    </row>
    <row r="1383" spans="1:4" ht="21.75" customHeight="1" x14ac:dyDescent="0.2">
      <c r="A1383" s="7"/>
      <c r="B1383" s="8"/>
      <c r="C1383" s="221"/>
      <c r="D1383" s="221"/>
    </row>
    <row r="1384" spans="1:4" ht="21.75" customHeight="1" x14ac:dyDescent="0.2">
      <c r="A1384" s="7"/>
      <c r="B1384" s="8"/>
      <c r="C1384" s="221"/>
      <c r="D1384" s="221"/>
    </row>
    <row r="1385" spans="1:4" ht="21.75" customHeight="1" x14ac:dyDescent="0.2">
      <c r="A1385" s="7"/>
      <c r="B1385" s="8"/>
      <c r="C1385" s="221"/>
      <c r="D1385" s="221"/>
    </row>
    <row r="1386" spans="1:4" ht="21.75" customHeight="1" x14ac:dyDescent="0.2">
      <c r="A1386" s="7"/>
      <c r="B1386" s="8"/>
      <c r="C1386" s="221"/>
      <c r="D1386" s="221"/>
    </row>
    <row r="1387" spans="1:4" ht="21.75" customHeight="1" x14ac:dyDescent="0.2">
      <c r="A1387" s="7"/>
      <c r="B1387" s="8"/>
      <c r="C1387" s="221"/>
      <c r="D1387" s="221"/>
    </row>
    <row r="1388" spans="1:4" ht="21.75" customHeight="1" x14ac:dyDescent="0.2">
      <c r="A1388" s="7"/>
      <c r="B1388" s="8"/>
      <c r="C1388" s="221"/>
      <c r="D1388" s="221"/>
    </row>
    <row r="1389" spans="1:4" ht="21.75" customHeight="1" x14ac:dyDescent="0.2">
      <c r="A1389" s="7"/>
      <c r="B1389" s="8"/>
      <c r="C1389" s="221"/>
      <c r="D1389" s="221"/>
    </row>
    <row r="1390" spans="1:4" ht="21.75" customHeight="1" x14ac:dyDescent="0.2">
      <c r="A1390" s="7"/>
      <c r="B1390" s="8"/>
      <c r="C1390" s="221"/>
      <c r="D1390" s="221"/>
    </row>
    <row r="1391" spans="1:4" ht="21.75" customHeight="1" x14ac:dyDescent="0.2">
      <c r="A1391" s="7"/>
      <c r="B1391" s="8"/>
      <c r="C1391" s="221"/>
      <c r="D1391" s="221"/>
    </row>
    <row r="1392" spans="1:4" ht="21.75" customHeight="1" x14ac:dyDescent="0.2">
      <c r="A1392" s="7"/>
      <c r="B1392" s="8"/>
      <c r="C1392" s="221"/>
      <c r="D1392" s="221"/>
    </row>
    <row r="1393" spans="1:4" ht="21.75" customHeight="1" x14ac:dyDescent="0.2">
      <c r="A1393" s="7"/>
      <c r="B1393" s="8"/>
      <c r="C1393" s="221"/>
      <c r="D1393" s="221"/>
    </row>
    <row r="1394" spans="1:4" ht="21.75" customHeight="1" x14ac:dyDescent="0.2">
      <c r="A1394" s="7"/>
      <c r="B1394" s="8"/>
      <c r="C1394" s="221"/>
      <c r="D1394" s="221"/>
    </row>
    <row r="1395" spans="1:4" ht="21.75" customHeight="1" x14ac:dyDescent="0.2">
      <c r="A1395" s="7"/>
      <c r="B1395" s="8"/>
      <c r="C1395" s="221"/>
      <c r="D1395" s="221"/>
    </row>
    <row r="1396" spans="1:4" ht="21.75" customHeight="1" x14ac:dyDescent="0.2">
      <c r="A1396" s="7"/>
      <c r="B1396" s="8"/>
      <c r="C1396" s="221"/>
      <c r="D1396" s="221"/>
    </row>
    <row r="1397" spans="1:4" ht="21.75" customHeight="1" x14ac:dyDescent="0.2">
      <c r="A1397" s="7"/>
      <c r="B1397" s="8"/>
      <c r="C1397" s="221"/>
      <c r="D1397" s="221"/>
    </row>
    <row r="1398" spans="1:4" ht="21.75" customHeight="1" x14ac:dyDescent="0.2">
      <c r="A1398" s="7"/>
      <c r="B1398" s="8"/>
      <c r="C1398" s="221"/>
      <c r="D1398" s="221"/>
    </row>
    <row r="1399" spans="1:4" ht="21.75" customHeight="1" x14ac:dyDescent="0.2">
      <c r="A1399" s="7"/>
      <c r="B1399" s="8"/>
      <c r="C1399" s="221"/>
      <c r="D1399" s="221"/>
    </row>
    <row r="1400" spans="1:4" ht="21.75" customHeight="1" x14ac:dyDescent="0.2">
      <c r="A1400" s="7"/>
      <c r="B1400" s="8"/>
      <c r="C1400" s="221"/>
      <c r="D1400" s="221"/>
    </row>
    <row r="1401" spans="1:4" ht="21.75" customHeight="1" x14ac:dyDescent="0.2">
      <c r="A1401" s="7"/>
      <c r="B1401" s="8"/>
      <c r="C1401" s="221"/>
      <c r="D1401" s="221"/>
    </row>
    <row r="1402" spans="1:4" ht="21.75" customHeight="1" x14ac:dyDescent="0.2">
      <c r="A1402" s="7"/>
      <c r="B1402" s="8"/>
      <c r="C1402" s="221"/>
      <c r="D1402" s="221"/>
    </row>
    <row r="1403" spans="1:4" ht="21.75" customHeight="1" x14ac:dyDescent="0.2">
      <c r="A1403" s="7"/>
      <c r="B1403" s="8"/>
      <c r="C1403" s="221"/>
      <c r="D1403" s="221"/>
    </row>
    <row r="1404" spans="1:4" ht="21.75" customHeight="1" x14ac:dyDescent="0.2">
      <c r="A1404" s="7"/>
      <c r="B1404" s="8"/>
      <c r="C1404" s="221"/>
      <c r="D1404" s="221"/>
    </row>
    <row r="1405" spans="1:4" ht="21.75" customHeight="1" x14ac:dyDescent="0.2">
      <c r="A1405" s="7"/>
      <c r="B1405" s="8"/>
      <c r="C1405" s="221"/>
      <c r="D1405" s="221"/>
    </row>
    <row r="1406" spans="1:4" ht="21.75" customHeight="1" x14ac:dyDescent="0.2">
      <c r="A1406" s="7"/>
      <c r="B1406" s="8"/>
      <c r="C1406" s="221"/>
      <c r="D1406" s="221"/>
    </row>
    <row r="1407" spans="1:4" ht="21.75" customHeight="1" x14ac:dyDescent="0.2">
      <c r="A1407" s="7"/>
      <c r="B1407" s="8"/>
      <c r="C1407" s="221"/>
      <c r="D1407" s="221"/>
    </row>
    <row r="1408" spans="1:4" ht="21.75" customHeight="1" x14ac:dyDescent="0.2">
      <c r="A1408" s="7"/>
      <c r="B1408" s="8"/>
      <c r="C1408" s="221"/>
      <c r="D1408" s="221"/>
    </row>
    <row r="1409" spans="1:4" ht="21.75" customHeight="1" x14ac:dyDescent="0.2">
      <c r="A1409" s="7"/>
      <c r="B1409" s="8"/>
      <c r="C1409" s="221"/>
      <c r="D1409" s="221"/>
    </row>
    <row r="1410" spans="1:4" ht="21.75" customHeight="1" x14ac:dyDescent="0.2">
      <c r="A1410" s="7"/>
      <c r="B1410" s="8"/>
      <c r="C1410" s="221"/>
      <c r="D1410" s="221"/>
    </row>
    <row r="1411" spans="1:4" ht="21.75" customHeight="1" x14ac:dyDescent="0.2">
      <c r="A1411" s="7"/>
      <c r="B1411" s="8"/>
      <c r="C1411" s="221"/>
      <c r="D1411" s="221"/>
    </row>
    <row r="1412" spans="1:4" ht="21.75" customHeight="1" x14ac:dyDescent="0.2">
      <c r="A1412" s="7"/>
      <c r="B1412" s="8"/>
      <c r="C1412" s="221"/>
      <c r="D1412" s="221"/>
    </row>
    <row r="1413" spans="1:4" ht="21.75" customHeight="1" x14ac:dyDescent="0.2">
      <c r="A1413" s="7"/>
      <c r="B1413" s="8"/>
      <c r="C1413" s="221"/>
      <c r="D1413" s="221"/>
    </row>
    <row r="1414" spans="1:4" ht="21.75" customHeight="1" x14ac:dyDescent="0.2">
      <c r="A1414" s="7"/>
      <c r="B1414" s="8"/>
      <c r="C1414" s="221"/>
      <c r="D1414" s="221"/>
    </row>
    <row r="1415" spans="1:4" ht="21.75" customHeight="1" x14ac:dyDescent="0.2">
      <c r="A1415" s="7"/>
      <c r="B1415" s="8"/>
      <c r="C1415" s="221"/>
      <c r="D1415" s="221"/>
    </row>
    <row r="1416" spans="1:4" ht="21.75" customHeight="1" x14ac:dyDescent="0.2">
      <c r="A1416" s="7"/>
      <c r="B1416" s="8"/>
      <c r="C1416" s="221"/>
      <c r="D1416" s="221"/>
    </row>
    <row r="1417" spans="1:4" ht="21.75" customHeight="1" x14ac:dyDescent="0.2">
      <c r="A1417" s="7"/>
      <c r="B1417" s="8"/>
      <c r="C1417" s="221"/>
      <c r="D1417" s="221"/>
    </row>
    <row r="1418" spans="1:4" ht="21.75" customHeight="1" x14ac:dyDescent="0.2">
      <c r="A1418" s="7"/>
      <c r="B1418" s="8"/>
      <c r="C1418" s="221"/>
      <c r="D1418" s="221"/>
    </row>
    <row r="1419" spans="1:4" ht="21.75" customHeight="1" x14ac:dyDescent="0.2">
      <c r="A1419" s="7"/>
      <c r="B1419" s="8"/>
      <c r="C1419" s="221"/>
      <c r="D1419" s="221"/>
    </row>
    <row r="1420" spans="1:4" ht="21.75" customHeight="1" x14ac:dyDescent="0.2">
      <c r="A1420" s="7"/>
      <c r="B1420" s="8"/>
      <c r="C1420" s="221"/>
      <c r="D1420" s="221"/>
    </row>
    <row r="1421" spans="1:4" ht="21.75" customHeight="1" x14ac:dyDescent="0.2">
      <c r="A1421" s="7"/>
      <c r="B1421" s="8"/>
      <c r="C1421" s="221"/>
      <c r="D1421" s="221"/>
    </row>
    <row r="1422" spans="1:4" ht="21.75" customHeight="1" x14ac:dyDescent="0.2">
      <c r="A1422" s="7"/>
      <c r="B1422" s="8"/>
      <c r="C1422" s="221"/>
      <c r="D1422" s="221"/>
    </row>
    <row r="1423" spans="1:4" ht="21.75" customHeight="1" x14ac:dyDescent="0.2">
      <c r="A1423" s="7"/>
      <c r="B1423" s="8"/>
      <c r="C1423" s="221"/>
      <c r="D1423" s="221"/>
    </row>
    <row r="1424" spans="1:4" ht="21.75" customHeight="1" x14ac:dyDescent="0.2">
      <c r="A1424" s="7"/>
      <c r="B1424" s="8"/>
      <c r="C1424" s="221"/>
      <c r="D1424" s="221"/>
    </row>
    <row r="1425" spans="1:4" ht="21.75" customHeight="1" x14ac:dyDescent="0.2">
      <c r="A1425" s="7"/>
      <c r="B1425" s="8"/>
      <c r="C1425" s="221"/>
      <c r="D1425" s="221"/>
    </row>
    <row r="1426" spans="1:4" ht="21.75" customHeight="1" x14ac:dyDescent="0.2">
      <c r="A1426" s="7"/>
      <c r="B1426" s="8"/>
      <c r="C1426" s="221"/>
      <c r="D1426" s="221"/>
    </row>
    <row r="1427" spans="1:4" ht="21.75" customHeight="1" x14ac:dyDescent="0.2">
      <c r="A1427" s="7"/>
      <c r="B1427" s="8"/>
      <c r="C1427" s="221"/>
      <c r="D1427" s="221"/>
    </row>
    <row r="1428" spans="1:4" ht="21.75" customHeight="1" x14ac:dyDescent="0.2">
      <c r="A1428" s="7"/>
      <c r="B1428" s="8"/>
      <c r="C1428" s="221"/>
      <c r="D1428" s="221"/>
    </row>
    <row r="1429" spans="1:4" ht="21.75" customHeight="1" x14ac:dyDescent="0.2">
      <c r="A1429" s="7"/>
      <c r="B1429" s="8"/>
      <c r="C1429" s="221"/>
      <c r="D1429" s="221"/>
    </row>
    <row r="1430" spans="1:4" ht="21.75" customHeight="1" x14ac:dyDescent="0.2">
      <c r="A1430" s="7"/>
      <c r="B1430" s="8"/>
      <c r="C1430" s="221"/>
      <c r="D1430" s="221"/>
    </row>
    <row r="1431" spans="1:4" ht="21.75" customHeight="1" x14ac:dyDescent="0.2">
      <c r="A1431" s="7"/>
      <c r="B1431" s="8"/>
      <c r="C1431" s="221"/>
      <c r="D1431" s="221"/>
    </row>
    <row r="1432" spans="1:4" ht="21.75" customHeight="1" x14ac:dyDescent="0.2">
      <c r="A1432" s="7"/>
      <c r="B1432" s="8"/>
      <c r="C1432" s="221"/>
      <c r="D1432" s="221"/>
    </row>
    <row r="1433" spans="1:4" ht="21.75" customHeight="1" x14ac:dyDescent="0.2">
      <c r="A1433" s="7"/>
      <c r="B1433" s="8"/>
      <c r="C1433" s="221"/>
      <c r="D1433" s="221"/>
    </row>
    <row r="1434" spans="1:4" ht="21.75" customHeight="1" x14ac:dyDescent="0.2">
      <c r="A1434" s="7"/>
      <c r="B1434" s="8"/>
      <c r="C1434" s="221"/>
      <c r="D1434" s="221"/>
    </row>
    <row r="1435" spans="1:4" ht="21.75" customHeight="1" x14ac:dyDescent="0.2">
      <c r="A1435" s="7"/>
      <c r="B1435" s="8"/>
      <c r="C1435" s="221"/>
      <c r="D1435" s="221"/>
    </row>
    <row r="1436" spans="1:4" ht="21.75" customHeight="1" x14ac:dyDescent="0.2">
      <c r="A1436" s="7"/>
      <c r="B1436" s="8"/>
      <c r="C1436" s="221"/>
      <c r="D1436" s="221"/>
    </row>
    <row r="1437" spans="1:4" ht="21.75" customHeight="1" x14ac:dyDescent="0.2">
      <c r="A1437" s="7"/>
      <c r="B1437" s="8"/>
      <c r="C1437" s="221"/>
      <c r="D1437" s="221"/>
    </row>
    <row r="1438" spans="1:4" ht="21.75" customHeight="1" x14ac:dyDescent="0.2">
      <c r="A1438" s="7"/>
      <c r="B1438" s="8"/>
      <c r="C1438" s="221"/>
      <c r="D1438" s="221"/>
    </row>
    <row r="1439" spans="1:4" ht="21.75" customHeight="1" x14ac:dyDescent="0.2">
      <c r="A1439" s="7"/>
      <c r="B1439" s="8"/>
      <c r="C1439" s="221"/>
      <c r="D1439" s="221"/>
    </row>
    <row r="1440" spans="1:4" ht="21.75" customHeight="1" x14ac:dyDescent="0.2">
      <c r="A1440" s="7"/>
      <c r="B1440" s="8"/>
      <c r="C1440" s="221"/>
      <c r="D1440" s="221"/>
    </row>
    <row r="1441" spans="1:4" ht="21.75" customHeight="1" x14ac:dyDescent="0.2">
      <c r="A1441" s="7"/>
      <c r="B1441" s="8"/>
      <c r="C1441" s="221"/>
      <c r="D1441" s="221"/>
    </row>
    <row r="1442" spans="1:4" ht="21.75" customHeight="1" x14ac:dyDescent="0.2">
      <c r="A1442" s="7"/>
      <c r="B1442" s="8"/>
      <c r="C1442" s="221"/>
      <c r="D1442" s="221"/>
    </row>
    <row r="1443" spans="1:4" ht="21.75" customHeight="1" x14ac:dyDescent="0.2">
      <c r="A1443" s="7"/>
      <c r="B1443" s="8"/>
      <c r="C1443" s="221"/>
      <c r="D1443" s="221"/>
    </row>
    <row r="1444" spans="1:4" ht="21.75" customHeight="1" x14ac:dyDescent="0.2">
      <c r="A1444" s="7"/>
      <c r="B1444" s="8"/>
      <c r="C1444" s="221"/>
      <c r="D1444" s="221"/>
    </row>
    <row r="1445" spans="1:4" ht="21.75" customHeight="1" x14ac:dyDescent="0.2">
      <c r="A1445" s="7"/>
      <c r="B1445" s="8"/>
      <c r="C1445" s="221"/>
      <c r="D1445" s="221"/>
    </row>
    <row r="1446" spans="1:4" ht="21.75" customHeight="1" x14ac:dyDescent="0.2">
      <c r="A1446" s="7"/>
      <c r="B1446" s="8"/>
      <c r="C1446" s="221"/>
      <c r="D1446" s="221"/>
    </row>
    <row r="1447" spans="1:4" ht="21.75" customHeight="1" x14ac:dyDescent="0.2">
      <c r="A1447" s="7"/>
      <c r="B1447" s="8"/>
      <c r="C1447" s="221"/>
      <c r="D1447" s="221"/>
    </row>
    <row r="1448" spans="1:4" ht="21.75" customHeight="1" x14ac:dyDescent="0.2">
      <c r="A1448" s="7"/>
      <c r="B1448" s="8"/>
      <c r="C1448" s="221"/>
      <c r="D1448" s="221"/>
    </row>
    <row r="1449" spans="1:4" ht="21.75" customHeight="1" x14ac:dyDescent="0.2">
      <c r="A1449" s="7"/>
      <c r="B1449" s="8"/>
      <c r="C1449" s="221"/>
      <c r="D1449" s="221"/>
    </row>
    <row r="1450" spans="1:4" ht="21.75" customHeight="1" x14ac:dyDescent="0.2">
      <c r="A1450" s="7"/>
      <c r="B1450" s="8"/>
      <c r="C1450" s="221"/>
      <c r="D1450" s="221"/>
    </row>
    <row r="1451" spans="1:4" ht="21.75" customHeight="1" x14ac:dyDescent="0.2">
      <c r="A1451" s="7"/>
      <c r="B1451" s="8"/>
      <c r="C1451" s="221"/>
      <c r="D1451" s="221"/>
    </row>
    <row r="1452" spans="1:4" ht="21.75" customHeight="1" x14ac:dyDescent="0.2">
      <c r="A1452" s="7"/>
      <c r="B1452" s="8"/>
      <c r="C1452" s="221"/>
      <c r="D1452" s="221"/>
    </row>
    <row r="1453" spans="1:4" ht="21.75" customHeight="1" x14ac:dyDescent="0.2">
      <c r="A1453" s="7"/>
      <c r="B1453" s="8"/>
      <c r="C1453" s="221"/>
      <c r="D1453" s="221"/>
    </row>
    <row r="1454" spans="1:4" ht="21.75" customHeight="1" x14ac:dyDescent="0.2">
      <c r="A1454" s="7"/>
      <c r="B1454" s="8"/>
      <c r="C1454" s="221"/>
      <c r="D1454" s="221"/>
    </row>
    <row r="1455" spans="1:4" ht="21.75" customHeight="1" x14ac:dyDescent="0.2">
      <c r="A1455" s="7"/>
      <c r="B1455" s="8"/>
      <c r="C1455" s="221"/>
      <c r="D1455" s="221"/>
    </row>
    <row r="1456" spans="1:4" ht="21.75" customHeight="1" x14ac:dyDescent="0.2">
      <c r="A1456" s="7"/>
      <c r="B1456" s="8"/>
      <c r="C1456" s="221"/>
      <c r="D1456" s="221"/>
    </row>
    <row r="1457" spans="1:4" ht="21.75" customHeight="1" x14ac:dyDescent="0.2">
      <c r="A1457" s="7"/>
      <c r="B1457" s="8"/>
      <c r="C1457" s="221"/>
      <c r="D1457" s="221"/>
    </row>
    <row r="1458" spans="1:4" ht="21.75" customHeight="1" x14ac:dyDescent="0.2">
      <c r="A1458" s="7"/>
      <c r="B1458" s="8"/>
      <c r="C1458" s="221"/>
      <c r="D1458" s="221"/>
    </row>
    <row r="1459" spans="1:4" ht="21.75" customHeight="1" x14ac:dyDescent="0.2">
      <c r="A1459" s="7"/>
      <c r="B1459" s="8"/>
      <c r="C1459" s="221"/>
      <c r="D1459" s="221"/>
    </row>
    <row r="1460" spans="1:4" ht="21.75" customHeight="1" x14ac:dyDescent="0.2">
      <c r="A1460" s="7"/>
      <c r="B1460" s="8"/>
      <c r="C1460" s="221"/>
      <c r="D1460" s="221"/>
    </row>
    <row r="1461" spans="1:4" ht="21.75" customHeight="1" x14ac:dyDescent="0.2">
      <c r="A1461" s="7"/>
      <c r="B1461" s="8"/>
      <c r="C1461" s="221"/>
      <c r="D1461" s="221"/>
    </row>
    <row r="1462" spans="1:4" ht="21.75" customHeight="1" x14ac:dyDescent="0.2">
      <c r="A1462" s="7"/>
      <c r="B1462" s="8"/>
      <c r="C1462" s="221"/>
      <c r="D1462" s="221"/>
    </row>
    <row r="1463" spans="1:4" ht="21.75" customHeight="1" x14ac:dyDescent="0.2">
      <c r="A1463" s="7"/>
      <c r="B1463" s="8"/>
      <c r="C1463" s="221"/>
      <c r="D1463" s="221"/>
    </row>
    <row r="1464" spans="1:4" ht="21.75" customHeight="1" x14ac:dyDescent="0.2">
      <c r="A1464" s="7"/>
      <c r="B1464" s="8"/>
      <c r="C1464" s="221"/>
      <c r="D1464" s="221"/>
    </row>
    <row r="1465" spans="1:4" ht="21.75" customHeight="1" x14ac:dyDescent="0.2">
      <c r="A1465" s="7"/>
      <c r="B1465" s="8"/>
      <c r="C1465" s="221"/>
      <c r="D1465" s="221"/>
    </row>
    <row r="1466" spans="1:4" ht="21.75" customHeight="1" x14ac:dyDescent="0.2">
      <c r="A1466" s="7"/>
      <c r="B1466" s="8"/>
      <c r="C1466" s="221"/>
      <c r="D1466" s="221"/>
    </row>
    <row r="1467" spans="1:4" ht="21.75" customHeight="1" x14ac:dyDescent="0.2">
      <c r="A1467" s="7"/>
      <c r="B1467" s="8"/>
      <c r="C1467" s="221"/>
      <c r="D1467" s="221"/>
    </row>
    <row r="1468" spans="1:4" ht="21.75" customHeight="1" x14ac:dyDescent="0.2">
      <c r="A1468" s="7"/>
      <c r="B1468" s="8"/>
      <c r="C1468" s="221"/>
      <c r="D1468" s="221"/>
    </row>
    <row r="1469" spans="1:4" ht="21.75" customHeight="1" x14ac:dyDescent="0.2">
      <c r="A1469" s="7"/>
      <c r="B1469" s="8"/>
      <c r="C1469" s="221"/>
      <c r="D1469" s="221"/>
    </row>
    <row r="1470" spans="1:4" ht="21.75" customHeight="1" x14ac:dyDescent="0.2">
      <c r="A1470" s="7"/>
      <c r="B1470" s="8"/>
      <c r="C1470" s="221"/>
      <c r="D1470" s="221"/>
    </row>
    <row r="1471" spans="1:4" ht="21.75" customHeight="1" x14ac:dyDescent="0.2">
      <c r="A1471" s="7"/>
      <c r="B1471" s="8"/>
      <c r="C1471" s="221"/>
      <c r="D1471" s="221"/>
    </row>
    <row r="1472" spans="1:4" ht="21.75" customHeight="1" x14ac:dyDescent="0.2">
      <c r="A1472" s="7"/>
      <c r="B1472" s="8"/>
      <c r="C1472" s="221"/>
      <c r="D1472" s="221"/>
    </row>
    <row r="1473" spans="1:4" ht="21.75" customHeight="1" x14ac:dyDescent="0.2">
      <c r="A1473" s="7"/>
      <c r="B1473" s="8"/>
      <c r="C1473" s="221"/>
      <c r="D1473" s="221"/>
    </row>
    <row r="1474" spans="1:4" ht="21.75" customHeight="1" x14ac:dyDescent="0.2">
      <c r="A1474" s="7"/>
      <c r="B1474" s="8"/>
      <c r="C1474" s="221"/>
      <c r="D1474" s="221"/>
    </row>
    <row r="1475" spans="1:4" ht="21.75" customHeight="1" x14ac:dyDescent="0.2">
      <c r="A1475" s="7"/>
      <c r="B1475" s="8"/>
      <c r="C1475" s="221"/>
      <c r="D1475" s="221"/>
    </row>
    <row r="1476" spans="1:4" ht="21.75" customHeight="1" x14ac:dyDescent="0.2">
      <c r="A1476" s="7"/>
      <c r="B1476" s="8"/>
      <c r="C1476" s="221"/>
      <c r="D1476" s="221"/>
    </row>
    <row r="1477" spans="1:4" ht="21.75" customHeight="1" x14ac:dyDescent="0.2">
      <c r="A1477" s="7"/>
      <c r="B1477" s="8"/>
      <c r="C1477" s="221"/>
      <c r="D1477" s="221"/>
    </row>
    <row r="1478" spans="1:4" ht="21.75" customHeight="1" x14ac:dyDescent="0.2">
      <c r="A1478" s="7"/>
      <c r="B1478" s="8"/>
      <c r="C1478" s="221"/>
      <c r="D1478" s="221"/>
    </row>
    <row r="1479" spans="1:4" ht="21.75" customHeight="1" x14ac:dyDescent="0.2">
      <c r="A1479" s="7"/>
      <c r="B1479" s="8"/>
      <c r="C1479" s="221"/>
      <c r="D1479" s="221"/>
    </row>
    <row r="1480" spans="1:4" ht="21.75" customHeight="1" x14ac:dyDescent="0.2">
      <c r="A1480" s="7"/>
      <c r="B1480" s="8"/>
      <c r="C1480" s="221"/>
      <c r="D1480" s="221"/>
    </row>
    <row r="1481" spans="1:4" ht="21.75" customHeight="1" x14ac:dyDescent="0.2">
      <c r="A1481" s="7"/>
      <c r="B1481" s="8"/>
      <c r="C1481" s="221"/>
      <c r="D1481" s="221"/>
    </row>
    <row r="1482" spans="1:4" ht="21.75" customHeight="1" x14ac:dyDescent="0.2">
      <c r="A1482" s="7"/>
      <c r="B1482" s="8"/>
      <c r="C1482" s="221"/>
      <c r="D1482" s="221"/>
    </row>
    <row r="1483" spans="1:4" ht="21.75" customHeight="1" x14ac:dyDescent="0.2">
      <c r="A1483" s="7"/>
      <c r="B1483" s="8"/>
      <c r="C1483" s="221"/>
      <c r="D1483" s="221"/>
    </row>
    <row r="1484" spans="1:4" ht="21.75" customHeight="1" x14ac:dyDescent="0.2">
      <c r="A1484" s="7"/>
      <c r="B1484" s="8"/>
      <c r="C1484" s="221"/>
      <c r="D1484" s="221"/>
    </row>
    <row r="1485" spans="1:4" ht="21.75" customHeight="1" x14ac:dyDescent="0.2">
      <c r="A1485" s="7"/>
      <c r="B1485" s="8"/>
      <c r="C1485" s="221"/>
      <c r="D1485" s="221"/>
    </row>
    <row r="1486" spans="1:4" ht="21.75" customHeight="1" x14ac:dyDescent="0.2">
      <c r="A1486" s="7"/>
      <c r="B1486" s="8"/>
      <c r="C1486" s="221"/>
      <c r="D1486" s="221"/>
    </row>
    <row r="1487" spans="1:4" ht="21.75" customHeight="1" x14ac:dyDescent="0.2">
      <c r="A1487" s="7"/>
      <c r="B1487" s="8"/>
      <c r="C1487" s="221"/>
      <c r="D1487" s="221"/>
    </row>
    <row r="1488" spans="1:4" ht="21.75" customHeight="1" x14ac:dyDescent="0.2">
      <c r="A1488" s="7"/>
      <c r="B1488" s="8"/>
      <c r="C1488" s="221"/>
      <c r="D1488" s="221"/>
    </row>
    <row r="1489" spans="1:4" ht="21.75" customHeight="1" x14ac:dyDescent="0.2">
      <c r="A1489" s="7"/>
      <c r="B1489" s="8"/>
      <c r="C1489" s="221"/>
      <c r="D1489" s="221"/>
    </row>
    <row r="1490" spans="1:4" ht="21.75" customHeight="1" x14ac:dyDescent="0.2">
      <c r="A1490" s="7"/>
      <c r="B1490" s="8"/>
      <c r="C1490" s="221"/>
      <c r="D1490" s="221"/>
    </row>
    <row r="1491" spans="1:4" ht="21.75" customHeight="1" x14ac:dyDescent="0.2">
      <c r="A1491" s="7"/>
      <c r="B1491" s="8"/>
      <c r="C1491" s="221"/>
      <c r="D1491" s="221"/>
    </row>
    <row r="1492" spans="1:4" ht="21.75" customHeight="1" x14ac:dyDescent="0.2">
      <c r="A1492" s="7"/>
      <c r="B1492" s="8"/>
      <c r="C1492" s="221"/>
      <c r="D1492" s="221"/>
    </row>
    <row r="1493" spans="1:4" ht="21.75" customHeight="1" x14ac:dyDescent="0.2">
      <c r="A1493" s="7"/>
      <c r="B1493" s="8"/>
      <c r="C1493" s="221"/>
      <c r="D1493" s="221"/>
    </row>
    <row r="1494" spans="1:4" ht="21.75" customHeight="1" x14ac:dyDescent="0.2">
      <c r="A1494" s="7"/>
      <c r="B1494" s="8"/>
      <c r="C1494" s="221"/>
      <c r="D1494" s="221"/>
    </row>
    <row r="1495" spans="1:4" ht="21.75" customHeight="1" x14ac:dyDescent="0.2">
      <c r="A1495" s="7"/>
      <c r="B1495" s="8"/>
      <c r="C1495" s="221"/>
      <c r="D1495" s="221"/>
    </row>
    <row r="1496" spans="1:4" ht="21.75" customHeight="1" x14ac:dyDescent="0.2">
      <c r="A1496" s="7"/>
      <c r="B1496" s="8"/>
      <c r="C1496" s="221"/>
      <c r="D1496" s="221"/>
    </row>
    <row r="1497" spans="1:4" ht="21.75" customHeight="1" x14ac:dyDescent="0.2">
      <c r="A1497" s="7"/>
      <c r="B1497" s="8"/>
      <c r="C1497" s="221"/>
      <c r="D1497" s="221"/>
    </row>
    <row r="1498" spans="1:4" ht="21.75" customHeight="1" x14ac:dyDescent="0.2">
      <c r="A1498" s="7"/>
      <c r="B1498" s="8"/>
      <c r="C1498" s="221"/>
      <c r="D1498" s="221"/>
    </row>
    <row r="1499" spans="1:4" ht="21.75" customHeight="1" x14ac:dyDescent="0.2">
      <c r="A1499" s="7"/>
      <c r="B1499" s="8"/>
      <c r="C1499" s="221"/>
      <c r="D1499" s="221"/>
    </row>
    <row r="1500" spans="1:4" ht="21.75" customHeight="1" x14ac:dyDescent="0.2">
      <c r="A1500" s="7"/>
      <c r="B1500" s="8"/>
      <c r="C1500" s="221"/>
      <c r="D1500" s="221"/>
    </row>
    <row r="1501" spans="1:4" ht="21.75" customHeight="1" x14ac:dyDescent="0.2">
      <c r="A1501" s="7"/>
      <c r="B1501" s="8"/>
      <c r="C1501" s="221"/>
      <c r="D1501" s="221"/>
    </row>
    <row r="1502" spans="1:4" ht="21.75" customHeight="1" x14ac:dyDescent="0.2">
      <c r="A1502" s="7"/>
      <c r="B1502" s="8"/>
      <c r="C1502" s="221"/>
      <c r="D1502" s="221"/>
    </row>
    <row r="1503" spans="1:4" ht="21.75" customHeight="1" x14ac:dyDescent="0.2">
      <c r="A1503" s="7"/>
      <c r="B1503" s="8"/>
      <c r="C1503" s="221"/>
      <c r="D1503" s="221"/>
    </row>
    <row r="1504" spans="1:4" ht="21.75" customHeight="1" x14ac:dyDescent="0.2">
      <c r="A1504" s="7"/>
      <c r="B1504" s="8"/>
      <c r="C1504" s="221"/>
      <c r="D1504" s="221"/>
    </row>
    <row r="1505" spans="1:4" ht="21.75" customHeight="1" x14ac:dyDescent="0.2">
      <c r="A1505" s="7"/>
      <c r="B1505" s="8"/>
      <c r="C1505" s="221"/>
      <c r="D1505" s="221"/>
    </row>
    <row r="1506" spans="1:4" ht="21.75" customHeight="1" x14ac:dyDescent="0.2">
      <c r="A1506" s="7"/>
      <c r="B1506" s="8"/>
      <c r="C1506" s="221"/>
      <c r="D1506" s="221"/>
    </row>
    <row r="1507" spans="1:4" ht="21.75" customHeight="1" x14ac:dyDescent="0.2">
      <c r="A1507" s="7"/>
      <c r="B1507" s="8"/>
      <c r="C1507" s="221"/>
      <c r="D1507" s="221"/>
    </row>
    <row r="1508" spans="1:4" ht="21.75" customHeight="1" x14ac:dyDescent="0.2">
      <c r="A1508" s="7"/>
      <c r="B1508" s="8"/>
      <c r="C1508" s="221"/>
      <c r="D1508" s="221"/>
    </row>
    <row r="1509" spans="1:4" ht="21.75" customHeight="1" x14ac:dyDescent="0.2">
      <c r="A1509" s="7"/>
      <c r="B1509" s="8"/>
      <c r="C1509" s="221"/>
      <c r="D1509" s="221"/>
    </row>
    <row r="1510" spans="1:4" ht="21.75" customHeight="1" x14ac:dyDescent="0.2">
      <c r="A1510" s="7"/>
      <c r="B1510" s="8"/>
      <c r="C1510" s="221"/>
      <c r="D1510" s="221"/>
    </row>
    <row r="1511" spans="1:4" ht="21.75" customHeight="1" x14ac:dyDescent="0.2">
      <c r="A1511" s="7"/>
      <c r="B1511" s="8"/>
      <c r="C1511" s="221"/>
      <c r="D1511" s="221"/>
    </row>
    <row r="1512" spans="1:4" ht="21.75" customHeight="1" x14ac:dyDescent="0.2">
      <c r="A1512" s="7"/>
      <c r="B1512" s="8"/>
      <c r="C1512" s="221"/>
      <c r="D1512" s="221"/>
    </row>
    <row r="1513" spans="1:4" ht="21.75" customHeight="1" x14ac:dyDescent="0.2">
      <c r="A1513" s="7"/>
      <c r="B1513" s="8"/>
      <c r="C1513" s="221"/>
      <c r="D1513" s="221"/>
    </row>
    <row r="1514" spans="1:4" ht="21.75" customHeight="1" x14ac:dyDescent="0.2">
      <c r="A1514" s="7"/>
      <c r="B1514" s="8"/>
      <c r="C1514" s="221"/>
      <c r="D1514" s="221"/>
    </row>
    <row r="1515" spans="1:4" ht="21.75" customHeight="1" x14ac:dyDescent="0.2">
      <c r="A1515" s="7"/>
      <c r="B1515" s="8"/>
      <c r="C1515" s="221"/>
      <c r="D1515" s="221"/>
    </row>
    <row r="1516" spans="1:4" ht="21.75" customHeight="1" x14ac:dyDescent="0.2">
      <c r="A1516" s="7"/>
      <c r="B1516" s="8"/>
      <c r="C1516" s="221"/>
      <c r="D1516" s="221"/>
    </row>
    <row r="1517" spans="1:4" ht="21.75" customHeight="1" x14ac:dyDescent="0.2">
      <c r="A1517" s="7"/>
      <c r="B1517" s="8"/>
      <c r="C1517" s="221"/>
      <c r="D1517" s="221"/>
    </row>
    <row r="1518" spans="1:4" ht="21.75" customHeight="1" x14ac:dyDescent="0.2">
      <c r="A1518" s="7"/>
      <c r="B1518" s="8"/>
      <c r="C1518" s="221"/>
      <c r="D1518" s="221"/>
    </row>
    <row r="1519" spans="1:4" ht="21.75" customHeight="1" x14ac:dyDescent="0.2">
      <c r="A1519" s="7"/>
      <c r="B1519" s="8"/>
      <c r="C1519" s="221"/>
      <c r="D1519" s="221"/>
    </row>
    <row r="1520" spans="1:4" ht="21.75" customHeight="1" x14ac:dyDescent="0.2">
      <c r="A1520" s="7"/>
      <c r="B1520" s="8"/>
      <c r="C1520" s="221"/>
      <c r="D1520" s="221"/>
    </row>
    <row r="1521" spans="1:4" ht="21.75" customHeight="1" x14ac:dyDescent="0.2">
      <c r="A1521" s="7"/>
      <c r="B1521" s="8"/>
      <c r="C1521" s="221"/>
      <c r="D1521" s="221"/>
    </row>
    <row r="1522" spans="1:4" ht="21.75" customHeight="1" x14ac:dyDescent="0.2">
      <c r="A1522" s="7"/>
      <c r="B1522" s="8"/>
      <c r="C1522" s="221"/>
      <c r="D1522" s="221"/>
    </row>
    <row r="1523" spans="1:4" ht="21.75" customHeight="1" x14ac:dyDescent="0.2">
      <c r="A1523" s="7"/>
      <c r="B1523" s="8"/>
      <c r="C1523" s="221"/>
      <c r="D1523" s="221"/>
    </row>
    <row r="1524" spans="1:4" ht="21.75" customHeight="1" x14ac:dyDescent="0.2">
      <c r="A1524" s="7"/>
      <c r="B1524" s="8"/>
      <c r="C1524" s="221"/>
      <c r="D1524" s="221"/>
    </row>
    <row r="1525" spans="1:4" ht="21.75" customHeight="1" x14ac:dyDescent="0.2">
      <c r="A1525" s="7"/>
      <c r="B1525" s="8"/>
      <c r="C1525" s="221"/>
      <c r="D1525" s="221"/>
    </row>
    <row r="1526" spans="1:4" ht="21.75" customHeight="1" x14ac:dyDescent="0.2">
      <c r="A1526" s="7"/>
      <c r="B1526" s="8"/>
      <c r="C1526" s="221"/>
      <c r="D1526" s="221"/>
    </row>
    <row r="1527" spans="1:4" ht="21.75" customHeight="1" x14ac:dyDescent="0.2">
      <c r="A1527" s="7"/>
      <c r="B1527" s="8"/>
      <c r="C1527" s="221"/>
      <c r="D1527" s="221"/>
    </row>
    <row r="1528" spans="1:4" ht="21.75" customHeight="1" x14ac:dyDescent="0.2">
      <c r="A1528" s="7"/>
      <c r="B1528" s="8"/>
      <c r="C1528" s="221"/>
      <c r="D1528" s="221"/>
    </row>
    <row r="1529" spans="1:4" ht="21.75" customHeight="1" x14ac:dyDescent="0.2">
      <c r="A1529" s="7"/>
      <c r="B1529" s="8"/>
      <c r="C1529" s="221"/>
      <c r="D1529" s="221"/>
    </row>
    <row r="1530" spans="1:4" ht="21.75" customHeight="1" x14ac:dyDescent="0.2">
      <c r="A1530" s="7"/>
      <c r="B1530" s="8"/>
      <c r="C1530" s="221"/>
      <c r="D1530" s="221"/>
    </row>
    <row r="1531" spans="1:4" ht="21.75" customHeight="1" x14ac:dyDescent="0.2">
      <c r="A1531" s="7"/>
      <c r="B1531" s="8"/>
      <c r="C1531" s="221"/>
      <c r="D1531" s="221"/>
    </row>
    <row r="1532" spans="1:4" ht="21.75" customHeight="1" x14ac:dyDescent="0.2">
      <c r="A1532" s="7"/>
      <c r="B1532" s="8"/>
      <c r="C1532" s="221"/>
      <c r="D1532" s="221"/>
    </row>
    <row r="1533" spans="1:4" ht="21.75" customHeight="1" x14ac:dyDescent="0.2">
      <c r="A1533" s="7"/>
      <c r="B1533" s="8"/>
      <c r="C1533" s="221"/>
      <c r="D1533" s="221"/>
    </row>
    <row r="1534" spans="1:4" ht="21.75" customHeight="1" x14ac:dyDescent="0.2">
      <c r="A1534" s="7"/>
      <c r="B1534" s="8"/>
      <c r="C1534" s="221"/>
      <c r="D1534" s="221"/>
    </row>
    <row r="1535" spans="1:4" ht="21.75" customHeight="1" x14ac:dyDescent="0.2">
      <c r="A1535" s="7"/>
      <c r="B1535" s="8"/>
      <c r="C1535" s="221"/>
      <c r="D1535" s="221"/>
    </row>
    <row r="1536" spans="1:4" ht="21.75" customHeight="1" x14ac:dyDescent="0.2">
      <c r="A1536" s="7"/>
      <c r="B1536" s="8"/>
      <c r="C1536" s="221"/>
      <c r="D1536" s="221"/>
    </row>
    <row r="1537" spans="1:4" ht="21.75" customHeight="1" x14ac:dyDescent="0.2">
      <c r="A1537" s="7"/>
      <c r="B1537" s="8"/>
      <c r="C1537" s="221"/>
      <c r="D1537" s="221"/>
    </row>
    <row r="1538" spans="1:4" ht="21.75" customHeight="1" x14ac:dyDescent="0.2">
      <c r="A1538" s="7"/>
      <c r="B1538" s="8"/>
      <c r="C1538" s="221"/>
      <c r="D1538" s="221"/>
    </row>
    <row r="1539" spans="1:4" ht="21.75" customHeight="1" x14ac:dyDescent="0.2">
      <c r="A1539" s="7"/>
      <c r="B1539" s="8"/>
      <c r="C1539" s="221"/>
      <c r="D1539" s="221"/>
    </row>
    <row r="1540" spans="1:4" ht="21.75" customHeight="1" x14ac:dyDescent="0.2">
      <c r="A1540" s="7"/>
      <c r="B1540" s="8"/>
      <c r="C1540" s="221"/>
      <c r="D1540" s="221"/>
    </row>
    <row r="1541" spans="1:4" ht="21.75" customHeight="1" x14ac:dyDescent="0.2">
      <c r="A1541" s="7"/>
      <c r="B1541" s="8"/>
      <c r="C1541" s="221"/>
      <c r="D1541" s="221"/>
    </row>
    <row r="1542" spans="1:4" ht="21.75" customHeight="1" x14ac:dyDescent="0.2">
      <c r="A1542" s="7"/>
      <c r="B1542" s="8"/>
      <c r="C1542" s="221"/>
      <c r="D1542" s="221"/>
    </row>
    <row r="1543" spans="1:4" ht="21.75" customHeight="1" x14ac:dyDescent="0.2">
      <c r="A1543" s="7"/>
      <c r="B1543" s="8"/>
      <c r="C1543" s="221"/>
      <c r="D1543" s="221"/>
    </row>
    <row r="1544" spans="1:4" ht="21.75" customHeight="1" x14ac:dyDescent="0.2">
      <c r="A1544" s="7"/>
      <c r="B1544" s="8"/>
      <c r="C1544" s="221"/>
      <c r="D1544" s="221"/>
    </row>
    <row r="1545" spans="1:4" ht="21.75" customHeight="1" x14ac:dyDescent="0.2">
      <c r="A1545" s="7"/>
      <c r="B1545" s="8"/>
      <c r="C1545" s="221"/>
      <c r="D1545" s="221"/>
    </row>
    <row r="1546" spans="1:4" ht="21.75" customHeight="1" x14ac:dyDescent="0.2">
      <c r="A1546" s="7"/>
      <c r="B1546" s="8"/>
      <c r="C1546" s="221"/>
      <c r="D1546" s="221"/>
    </row>
    <row r="1547" spans="1:4" ht="21.75" customHeight="1" x14ac:dyDescent="0.2">
      <c r="A1547" s="7"/>
      <c r="B1547" s="8"/>
      <c r="C1547" s="221"/>
      <c r="D1547" s="221"/>
    </row>
    <row r="1548" spans="1:4" ht="21.75" customHeight="1" x14ac:dyDescent="0.2">
      <c r="A1548" s="7"/>
      <c r="B1548" s="8"/>
      <c r="C1548" s="221"/>
      <c r="D1548" s="221"/>
    </row>
    <row r="1549" spans="1:4" ht="21.75" customHeight="1" x14ac:dyDescent="0.2">
      <c r="A1549" s="7"/>
      <c r="B1549" s="8"/>
      <c r="C1549" s="221"/>
      <c r="D1549" s="221"/>
    </row>
    <row r="1550" spans="1:4" ht="21.75" customHeight="1" x14ac:dyDescent="0.2">
      <c r="A1550" s="7"/>
      <c r="B1550" s="8"/>
      <c r="C1550" s="221"/>
      <c r="D1550" s="221"/>
    </row>
    <row r="1551" spans="1:4" ht="21.75" customHeight="1" x14ac:dyDescent="0.2">
      <c r="A1551" s="7"/>
      <c r="B1551" s="8"/>
      <c r="C1551" s="221"/>
      <c r="D1551" s="221"/>
    </row>
    <row r="1552" spans="1:4" ht="21.75" customHeight="1" x14ac:dyDescent="0.2">
      <c r="A1552" s="7"/>
      <c r="B1552" s="8"/>
      <c r="C1552" s="221"/>
      <c r="D1552" s="221"/>
    </row>
    <row r="1553" spans="1:4" ht="21.75" customHeight="1" x14ac:dyDescent="0.2">
      <c r="A1553" s="7"/>
      <c r="B1553" s="8"/>
      <c r="C1553" s="221"/>
      <c r="D1553" s="221"/>
    </row>
    <row r="1554" spans="1:4" ht="21.75" customHeight="1" x14ac:dyDescent="0.2">
      <c r="A1554" s="7"/>
      <c r="B1554" s="8"/>
      <c r="C1554" s="221"/>
      <c r="D1554" s="221"/>
    </row>
    <row r="1555" spans="1:4" ht="21.75" customHeight="1" x14ac:dyDescent="0.2">
      <c r="A1555" s="7"/>
      <c r="B1555" s="8"/>
      <c r="C1555" s="221"/>
      <c r="D1555" s="221"/>
    </row>
    <row r="1556" spans="1:4" ht="21.75" customHeight="1" x14ac:dyDescent="0.2">
      <c r="A1556" s="7"/>
      <c r="B1556" s="8"/>
      <c r="C1556" s="221"/>
      <c r="D1556" s="221"/>
    </row>
    <row r="1557" spans="1:4" ht="21.75" customHeight="1" x14ac:dyDescent="0.2">
      <c r="A1557" s="7"/>
      <c r="B1557" s="8"/>
      <c r="C1557" s="221"/>
      <c r="D1557" s="221"/>
    </row>
    <row r="1558" spans="1:4" ht="21.75" customHeight="1" x14ac:dyDescent="0.2">
      <c r="A1558" s="7"/>
      <c r="B1558" s="8"/>
      <c r="C1558" s="221"/>
      <c r="D1558" s="221"/>
    </row>
    <row r="1559" spans="1:4" ht="21.75" customHeight="1" x14ac:dyDescent="0.2">
      <c r="A1559" s="7"/>
      <c r="B1559" s="8"/>
      <c r="C1559" s="221"/>
      <c r="D1559" s="221"/>
    </row>
    <row r="1560" spans="1:4" ht="21.75" customHeight="1" x14ac:dyDescent="0.2">
      <c r="A1560" s="7"/>
      <c r="B1560" s="8"/>
      <c r="C1560" s="221"/>
      <c r="D1560" s="221"/>
    </row>
    <row r="1561" spans="1:4" ht="21.75" customHeight="1" x14ac:dyDescent="0.2">
      <c r="A1561" s="7"/>
      <c r="B1561" s="8"/>
      <c r="C1561" s="221"/>
      <c r="D1561" s="221"/>
    </row>
    <row r="1562" spans="1:4" ht="21.75" customHeight="1" x14ac:dyDescent="0.2">
      <c r="A1562" s="7"/>
      <c r="B1562" s="8"/>
      <c r="C1562" s="221"/>
      <c r="D1562" s="221"/>
    </row>
    <row r="1563" spans="1:4" ht="21.75" customHeight="1" x14ac:dyDescent="0.2">
      <c r="A1563" s="7"/>
      <c r="B1563" s="8"/>
      <c r="C1563" s="221"/>
      <c r="D1563" s="221"/>
    </row>
    <row r="1564" spans="1:4" ht="21.75" customHeight="1" x14ac:dyDescent="0.2">
      <c r="A1564" s="7"/>
      <c r="B1564" s="8"/>
      <c r="C1564" s="221"/>
      <c r="D1564" s="221"/>
    </row>
    <row r="1565" spans="1:4" ht="21.75" customHeight="1" x14ac:dyDescent="0.2">
      <c r="A1565" s="7"/>
      <c r="B1565" s="8"/>
      <c r="C1565" s="221"/>
      <c r="D1565" s="221"/>
    </row>
    <row r="1566" spans="1:4" ht="21.75" customHeight="1" x14ac:dyDescent="0.2">
      <c r="A1566" s="7"/>
      <c r="B1566" s="8"/>
      <c r="C1566" s="221"/>
      <c r="D1566" s="221"/>
    </row>
    <row r="1567" spans="1:4" ht="21.75" customHeight="1" x14ac:dyDescent="0.2">
      <c r="A1567" s="7"/>
      <c r="B1567" s="8"/>
      <c r="C1567" s="221"/>
      <c r="D1567" s="221"/>
    </row>
    <row r="1568" spans="1:4" ht="21.75" customHeight="1" x14ac:dyDescent="0.2">
      <c r="A1568" s="7"/>
      <c r="B1568" s="8"/>
      <c r="C1568" s="221"/>
      <c r="D1568" s="221"/>
    </row>
    <row r="1569" spans="1:4" ht="21.75" customHeight="1" x14ac:dyDescent="0.2">
      <c r="A1569" s="7"/>
      <c r="B1569" s="8"/>
      <c r="C1569" s="221"/>
      <c r="D1569" s="221"/>
    </row>
    <row r="1570" spans="1:4" ht="21.75" customHeight="1" x14ac:dyDescent="0.2">
      <c r="A1570" s="7"/>
      <c r="B1570" s="8"/>
      <c r="C1570" s="221"/>
      <c r="D1570" s="221"/>
    </row>
    <row r="1571" spans="1:4" ht="21.75" customHeight="1" x14ac:dyDescent="0.2">
      <c r="A1571" s="7"/>
      <c r="B1571" s="8"/>
      <c r="C1571" s="221"/>
      <c r="D1571" s="221"/>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workbookViewId="0"/>
  </sheetViews>
  <sheetFormatPr defaultColWidth="11.5703125" defaultRowHeight="12.75" x14ac:dyDescent="0.2"/>
  <cols>
    <col min="1" max="1" width="13.85546875" style="175" customWidth="1"/>
    <col min="2" max="2" width="37.42578125" style="175" bestFit="1" customWidth="1"/>
    <col min="3" max="3" width="19" style="176" customWidth="1"/>
    <col min="4" max="4" width="5.28515625" style="175" bestFit="1" customWidth="1"/>
    <col min="5" max="5" width="4.7109375" style="175" customWidth="1"/>
    <col min="6" max="6" width="29.140625" style="175" bestFit="1" customWidth="1"/>
    <col min="7" max="7" width="11.5703125" style="175"/>
    <col min="8" max="8" width="64.5703125" style="175" bestFit="1" customWidth="1"/>
    <col min="9" max="16384" width="11.5703125" style="175"/>
  </cols>
  <sheetData>
    <row r="1" spans="1:8" ht="26.25" customHeight="1" x14ac:dyDescent="0.35">
      <c r="A1" s="186" t="s">
        <v>22</v>
      </c>
      <c r="H1" s="177"/>
    </row>
    <row r="2" spans="1:8" ht="12.75" customHeight="1" x14ac:dyDescent="0.2">
      <c r="A2" s="178"/>
    </row>
    <row r="3" spans="1:8" ht="12.75" customHeight="1" x14ac:dyDescent="0.2">
      <c r="A3" s="178"/>
    </row>
    <row r="4" spans="1:8" ht="12.75" customHeight="1" x14ac:dyDescent="0.2">
      <c r="A4" s="178"/>
    </row>
    <row r="5" spans="1:8" ht="12.75" customHeight="1" x14ac:dyDescent="0.2">
      <c r="A5" s="178"/>
    </row>
    <row r="6" spans="1:8" ht="12.75" customHeight="1" x14ac:dyDescent="0.2">
      <c r="A6" s="178"/>
    </row>
    <row r="7" spans="1:8" ht="12.75" customHeight="1" x14ac:dyDescent="0.2">
      <c r="A7" s="178"/>
    </row>
    <row r="8" spans="1:8" ht="12.75" customHeight="1" x14ac:dyDescent="0.2">
      <c r="A8" s="178"/>
    </row>
    <row r="9" spans="1:8" ht="12.75" customHeight="1" x14ac:dyDescent="0.2">
      <c r="A9" s="178"/>
    </row>
    <row r="10" spans="1:8" ht="12.75" customHeight="1" x14ac:dyDescent="0.2">
      <c r="A10" s="178"/>
    </row>
    <row r="11" spans="1:8" ht="12.75" customHeight="1" x14ac:dyDescent="0.2">
      <c r="A11" s="178"/>
    </row>
    <row r="12" spans="1:8" ht="12.75" customHeight="1" x14ac:dyDescent="0.2">
      <c r="A12" s="178"/>
    </row>
    <row r="13" spans="1:8" ht="12.75" customHeight="1" x14ac:dyDescent="0.2">
      <c r="A13" s="178"/>
    </row>
    <row r="14" spans="1:8" ht="12.75" customHeight="1" x14ac:dyDescent="0.2">
      <c r="A14" s="178"/>
    </row>
    <row r="15" spans="1:8" ht="12.75" customHeight="1" x14ac:dyDescent="0.2">
      <c r="A15" s="178"/>
    </row>
    <row r="16" spans="1:8" ht="12.75" customHeight="1" x14ac:dyDescent="0.2">
      <c r="A16" s="178"/>
    </row>
    <row r="17" spans="1:8" ht="12.75" customHeight="1" x14ac:dyDescent="0.2">
      <c r="A17" s="178"/>
    </row>
    <row r="18" spans="1:8" ht="12.75" customHeight="1" x14ac:dyDescent="0.2">
      <c r="A18" s="178"/>
    </row>
    <row r="19" spans="1:8" ht="12.75" customHeight="1" x14ac:dyDescent="0.2">
      <c r="A19" s="178"/>
    </row>
    <row r="20" spans="1:8" ht="12.75" customHeight="1" x14ac:dyDescent="0.2">
      <c r="A20" s="178"/>
    </row>
    <row r="21" spans="1:8" ht="12.75" customHeight="1" x14ac:dyDescent="0.2">
      <c r="A21" s="178"/>
    </row>
    <row r="22" spans="1:8" ht="12.75" customHeight="1" x14ac:dyDescent="0.2">
      <c r="A22" s="178"/>
    </row>
    <row r="23" spans="1:8" ht="12.75" customHeight="1" x14ac:dyDescent="0.2">
      <c r="A23" s="178"/>
    </row>
    <row r="24" spans="1:8" ht="12.75" customHeight="1" x14ac:dyDescent="0.2">
      <c r="A24" s="178"/>
    </row>
    <row r="25" spans="1:8" ht="12.75" customHeight="1" x14ac:dyDescent="0.2">
      <c r="A25" s="178"/>
    </row>
    <row r="26" spans="1:8" ht="12.75" customHeight="1" x14ac:dyDescent="0.2">
      <c r="A26" s="178"/>
    </row>
    <row r="27" spans="1:8" ht="12.75" customHeight="1" x14ac:dyDescent="0.2">
      <c r="A27" s="178"/>
    </row>
    <row r="28" spans="1:8" s="180" customFormat="1" ht="51" x14ac:dyDescent="0.2">
      <c r="A28" s="56" t="s">
        <v>181</v>
      </c>
      <c r="B28" s="56" t="s">
        <v>182</v>
      </c>
      <c r="C28" s="56" t="s">
        <v>409</v>
      </c>
      <c r="D28" s="179"/>
      <c r="E28" s="179"/>
      <c r="F28" s="56" t="s">
        <v>410</v>
      </c>
      <c r="G28" s="56" t="s">
        <v>411</v>
      </c>
      <c r="H28" s="56" t="s">
        <v>412</v>
      </c>
    </row>
    <row r="29" spans="1:8" x14ac:dyDescent="0.2">
      <c r="A29" s="188">
        <v>3</v>
      </c>
      <c r="B29" s="181" t="s">
        <v>183</v>
      </c>
      <c r="C29" s="187" t="s">
        <v>418</v>
      </c>
      <c r="F29" s="175" t="s">
        <v>415</v>
      </c>
      <c r="G29" s="182">
        <v>43626</v>
      </c>
      <c r="H29" s="175" t="s">
        <v>416</v>
      </c>
    </row>
    <row r="30" spans="1:8" x14ac:dyDescent="0.2">
      <c r="A30" s="188">
        <v>4</v>
      </c>
      <c r="B30" s="181" t="s">
        <v>183</v>
      </c>
      <c r="C30" s="187" t="s">
        <v>418</v>
      </c>
      <c r="F30" s="175" t="s">
        <v>420</v>
      </c>
      <c r="G30" s="182">
        <v>43626</v>
      </c>
      <c r="H30" s="175" t="s">
        <v>416</v>
      </c>
    </row>
    <row r="31" spans="1:8" x14ac:dyDescent="0.2">
      <c r="A31" s="188">
        <v>5</v>
      </c>
      <c r="B31" s="181" t="s">
        <v>184</v>
      </c>
      <c r="C31" s="187" t="s">
        <v>418</v>
      </c>
      <c r="F31" s="175" t="s">
        <v>419</v>
      </c>
      <c r="G31" s="182">
        <v>43626</v>
      </c>
      <c r="H31" s="175" t="s">
        <v>416</v>
      </c>
    </row>
    <row r="32" spans="1:8" x14ac:dyDescent="0.2">
      <c r="A32" s="188">
        <v>6</v>
      </c>
      <c r="B32" s="181" t="s">
        <v>185</v>
      </c>
      <c r="C32" s="187" t="s">
        <v>418</v>
      </c>
      <c r="F32" s="175" t="s">
        <v>421</v>
      </c>
      <c r="G32" s="182">
        <v>43626</v>
      </c>
      <c r="H32" s="175" t="s">
        <v>422</v>
      </c>
    </row>
    <row r="33" spans="1:8" x14ac:dyDescent="0.2">
      <c r="A33" s="188">
        <v>7</v>
      </c>
      <c r="B33" s="181" t="s">
        <v>185</v>
      </c>
      <c r="C33" s="187" t="s">
        <v>418</v>
      </c>
      <c r="F33" s="185"/>
      <c r="G33" s="182"/>
      <c r="H33" s="184"/>
    </row>
    <row r="34" spans="1:8" x14ac:dyDescent="0.2">
      <c r="A34" s="188">
        <v>8</v>
      </c>
      <c r="B34" s="181" t="s">
        <v>185</v>
      </c>
      <c r="C34" s="187" t="s">
        <v>418</v>
      </c>
      <c r="F34" s="183"/>
      <c r="G34" s="182"/>
    </row>
    <row r="35" spans="1:8" x14ac:dyDescent="0.2">
      <c r="A35" s="188">
        <v>9</v>
      </c>
      <c r="B35" s="181" t="s">
        <v>185</v>
      </c>
      <c r="C35" s="187" t="s">
        <v>418</v>
      </c>
      <c r="G35" s="182"/>
      <c r="H35" s="183"/>
    </row>
    <row r="36" spans="1:8" x14ac:dyDescent="0.2">
      <c r="A36" s="188">
        <v>10</v>
      </c>
      <c r="B36" s="181" t="s">
        <v>185</v>
      </c>
      <c r="C36" s="187" t="s">
        <v>418</v>
      </c>
      <c r="G36" s="182"/>
      <c r="H36" s="183"/>
    </row>
    <row r="37" spans="1:8" x14ac:dyDescent="0.2">
      <c r="A37" s="188">
        <v>11</v>
      </c>
      <c r="B37" s="181" t="s">
        <v>185</v>
      </c>
      <c r="C37" s="187" t="s">
        <v>418</v>
      </c>
      <c r="G37" s="182"/>
    </row>
    <row r="38" spans="1:8" x14ac:dyDescent="0.2">
      <c r="A38" s="188">
        <v>12</v>
      </c>
      <c r="B38" s="181" t="s">
        <v>185</v>
      </c>
      <c r="C38" s="187" t="s">
        <v>418</v>
      </c>
      <c r="G38" s="182"/>
    </row>
    <row r="39" spans="1:8" x14ac:dyDescent="0.2">
      <c r="A39" s="188">
        <v>13</v>
      </c>
      <c r="B39" s="181" t="s">
        <v>186</v>
      </c>
      <c r="C39" s="187" t="s">
        <v>418</v>
      </c>
      <c r="G39" s="182"/>
    </row>
    <row r="40" spans="1:8" x14ac:dyDescent="0.2">
      <c r="A40" s="188">
        <v>15</v>
      </c>
      <c r="B40" s="181" t="s">
        <v>186</v>
      </c>
      <c r="C40" s="187" t="s">
        <v>418</v>
      </c>
      <c r="F40" s="183"/>
      <c r="G40" s="182"/>
      <c r="H40" s="183"/>
    </row>
    <row r="41" spans="1:8" x14ac:dyDescent="0.2">
      <c r="A41" s="188">
        <v>16</v>
      </c>
      <c r="B41" s="181" t="s">
        <v>187</v>
      </c>
      <c r="C41" s="187" t="s">
        <v>418</v>
      </c>
      <c r="G41" s="182"/>
      <c r="H41" s="183"/>
    </row>
    <row r="42" spans="1:8" x14ac:dyDescent="0.2">
      <c r="A42" s="188">
        <v>17</v>
      </c>
      <c r="B42" s="181" t="s">
        <v>187</v>
      </c>
      <c r="C42" s="187" t="s">
        <v>418</v>
      </c>
      <c r="G42" s="182"/>
    </row>
    <row r="43" spans="1:8" x14ac:dyDescent="0.2">
      <c r="A43" s="188">
        <v>18</v>
      </c>
      <c r="B43" s="181" t="s">
        <v>187</v>
      </c>
      <c r="C43" s="187" t="s">
        <v>418</v>
      </c>
      <c r="G43" s="182"/>
    </row>
    <row r="44" spans="1:8" x14ac:dyDescent="0.2">
      <c r="A44" s="188">
        <v>19</v>
      </c>
      <c r="B44" s="181" t="s">
        <v>187</v>
      </c>
      <c r="C44" s="187" t="s">
        <v>418</v>
      </c>
      <c r="G44" s="182"/>
    </row>
    <row r="45" spans="1:8" x14ac:dyDescent="0.2">
      <c r="A45" s="188">
        <v>20</v>
      </c>
      <c r="B45" s="181" t="s">
        <v>187</v>
      </c>
      <c r="C45" s="187" t="s">
        <v>418</v>
      </c>
      <c r="G45" s="182"/>
    </row>
    <row r="46" spans="1:8" x14ac:dyDescent="0.2">
      <c r="A46" s="188">
        <v>21</v>
      </c>
      <c r="B46" s="181" t="s">
        <v>187</v>
      </c>
      <c r="C46" s="187" t="s">
        <v>418</v>
      </c>
      <c r="G46" s="182"/>
    </row>
    <row r="47" spans="1:8" x14ac:dyDescent="0.2">
      <c r="A47" s="188">
        <v>22</v>
      </c>
      <c r="B47" s="181" t="s">
        <v>187</v>
      </c>
      <c r="C47" s="187" t="s">
        <v>418</v>
      </c>
      <c r="G47" s="182"/>
    </row>
    <row r="48" spans="1:8" x14ac:dyDescent="0.2">
      <c r="A48" s="188">
        <v>23</v>
      </c>
      <c r="B48" s="181" t="s">
        <v>188</v>
      </c>
      <c r="C48" s="187" t="s">
        <v>418</v>
      </c>
      <c r="G48" s="182"/>
    </row>
    <row r="49" spans="1:8" x14ac:dyDescent="0.2">
      <c r="A49" s="188">
        <v>24</v>
      </c>
      <c r="B49" s="181" t="s">
        <v>188</v>
      </c>
      <c r="C49" s="187" t="s">
        <v>418</v>
      </c>
      <c r="G49" s="182"/>
    </row>
    <row r="50" spans="1:8" x14ac:dyDescent="0.2">
      <c r="A50" s="188">
        <v>25</v>
      </c>
      <c r="B50" s="181" t="s">
        <v>188</v>
      </c>
      <c r="C50" s="187" t="s">
        <v>418</v>
      </c>
      <c r="G50" s="182"/>
    </row>
    <row r="51" spans="1:8" x14ac:dyDescent="0.2">
      <c r="A51" s="188">
        <v>26</v>
      </c>
      <c r="B51" s="181" t="s">
        <v>188</v>
      </c>
      <c r="C51" s="187" t="s">
        <v>418</v>
      </c>
      <c r="G51" s="182"/>
    </row>
    <row r="52" spans="1:8" x14ac:dyDescent="0.2">
      <c r="A52" s="188">
        <v>28</v>
      </c>
      <c r="B52" s="181" t="s">
        <v>188</v>
      </c>
      <c r="C52" s="187" t="s">
        <v>418</v>
      </c>
      <c r="G52" s="182"/>
    </row>
    <row r="53" spans="1:8" x14ac:dyDescent="0.2">
      <c r="A53" s="188">
        <v>29</v>
      </c>
      <c r="B53" s="181" t="s">
        <v>188</v>
      </c>
      <c r="C53" s="187" t="s">
        <v>418</v>
      </c>
      <c r="G53" s="182"/>
    </row>
    <row r="54" spans="1:8" x14ac:dyDescent="0.2">
      <c r="A54" s="188">
        <v>30</v>
      </c>
      <c r="B54" s="181" t="s">
        <v>188</v>
      </c>
      <c r="C54" s="187" t="s">
        <v>418</v>
      </c>
      <c r="G54" s="182"/>
    </row>
    <row r="55" spans="1:8" x14ac:dyDescent="0.2">
      <c r="A55" s="188">
        <v>31</v>
      </c>
      <c r="B55" s="181" t="s">
        <v>188</v>
      </c>
      <c r="C55" s="187" t="s">
        <v>418</v>
      </c>
      <c r="G55" s="182"/>
    </row>
    <row r="56" spans="1:8" x14ac:dyDescent="0.2">
      <c r="A56" s="188">
        <v>32</v>
      </c>
      <c r="B56" s="181" t="s">
        <v>188</v>
      </c>
      <c r="C56" s="187" t="s">
        <v>418</v>
      </c>
      <c r="F56" s="183"/>
      <c r="G56" s="182"/>
      <c r="H56" s="183"/>
    </row>
    <row r="57" spans="1:8" x14ac:dyDescent="0.2">
      <c r="A57" s="188">
        <v>33</v>
      </c>
      <c r="B57" s="181" t="s">
        <v>188</v>
      </c>
      <c r="C57" s="187" t="s">
        <v>418</v>
      </c>
      <c r="F57" s="183"/>
      <c r="G57" s="182"/>
      <c r="H57" s="183"/>
    </row>
    <row r="58" spans="1:8" x14ac:dyDescent="0.2">
      <c r="A58" s="188">
        <v>34</v>
      </c>
      <c r="B58" s="181" t="s">
        <v>188</v>
      </c>
      <c r="C58" s="187" t="s">
        <v>418</v>
      </c>
      <c r="F58" s="183"/>
      <c r="G58" s="182"/>
      <c r="H58" s="183"/>
    </row>
    <row r="59" spans="1:8" x14ac:dyDescent="0.2">
      <c r="A59" s="188">
        <v>35</v>
      </c>
      <c r="B59" s="181" t="s">
        <v>188</v>
      </c>
      <c r="C59" s="187" t="s">
        <v>418</v>
      </c>
      <c r="F59" s="183"/>
      <c r="G59" s="182"/>
      <c r="H59" s="183"/>
    </row>
    <row r="60" spans="1:8" x14ac:dyDescent="0.2">
      <c r="A60" s="188">
        <v>36</v>
      </c>
      <c r="B60" s="181" t="s">
        <v>188</v>
      </c>
      <c r="C60" s="187" t="s">
        <v>418</v>
      </c>
      <c r="F60" s="183"/>
      <c r="G60" s="182"/>
      <c r="H60" s="183"/>
    </row>
    <row r="61" spans="1:8" x14ac:dyDescent="0.2">
      <c r="A61" s="188">
        <v>37</v>
      </c>
      <c r="B61" s="181" t="s">
        <v>188</v>
      </c>
      <c r="C61" s="187" t="s">
        <v>418</v>
      </c>
      <c r="F61" s="183"/>
      <c r="G61" s="182"/>
      <c r="H61" s="183"/>
    </row>
    <row r="62" spans="1:8" x14ac:dyDescent="0.2">
      <c r="A62" s="188">
        <v>38</v>
      </c>
      <c r="B62" s="181" t="s">
        <v>188</v>
      </c>
      <c r="C62" s="187" t="s">
        <v>418</v>
      </c>
      <c r="F62" s="183"/>
      <c r="G62" s="182"/>
      <c r="H62" s="183"/>
    </row>
    <row r="63" spans="1:8" x14ac:dyDescent="0.2">
      <c r="A63" s="188">
        <v>39</v>
      </c>
      <c r="B63" s="181" t="s">
        <v>188</v>
      </c>
      <c r="C63" s="187" t="s">
        <v>418</v>
      </c>
      <c r="F63" s="183"/>
      <c r="G63" s="182"/>
      <c r="H63" s="183"/>
    </row>
    <row r="64" spans="1:8" x14ac:dyDescent="0.2">
      <c r="A64" s="188">
        <v>40</v>
      </c>
      <c r="B64" s="181" t="s">
        <v>187</v>
      </c>
      <c r="C64" s="187" t="s">
        <v>418</v>
      </c>
      <c r="F64" s="183"/>
      <c r="G64" s="182"/>
      <c r="H64" s="183"/>
    </row>
    <row r="65" spans="1:8" x14ac:dyDescent="0.2">
      <c r="A65" s="188">
        <v>41</v>
      </c>
      <c r="B65" s="181" t="s">
        <v>189</v>
      </c>
      <c r="C65" s="187" t="s">
        <v>418</v>
      </c>
      <c r="F65" s="183"/>
      <c r="G65" s="182"/>
      <c r="H65" s="183"/>
    </row>
    <row r="66" spans="1:8" x14ac:dyDescent="0.2">
      <c r="A66" s="188">
        <v>42</v>
      </c>
      <c r="B66" s="181" t="s">
        <v>190</v>
      </c>
      <c r="C66" s="187" t="s">
        <v>418</v>
      </c>
      <c r="F66" s="183"/>
      <c r="G66" s="182"/>
      <c r="H66" s="183"/>
    </row>
    <row r="67" spans="1:8" x14ac:dyDescent="0.2">
      <c r="A67" s="188">
        <v>43</v>
      </c>
      <c r="B67" s="181" t="s">
        <v>190</v>
      </c>
      <c r="C67" s="187" t="s">
        <v>418</v>
      </c>
      <c r="F67" s="183"/>
      <c r="G67" s="182"/>
      <c r="H67" s="183"/>
    </row>
    <row r="68" spans="1:8" x14ac:dyDescent="0.2">
      <c r="A68" s="188">
        <v>44</v>
      </c>
      <c r="B68" s="181" t="s">
        <v>189</v>
      </c>
      <c r="C68" s="187" t="s">
        <v>418</v>
      </c>
      <c r="F68" s="183"/>
      <c r="G68" s="182"/>
      <c r="H68" s="183"/>
    </row>
    <row r="69" spans="1:8" x14ac:dyDescent="0.2">
      <c r="A69" s="188">
        <v>45</v>
      </c>
      <c r="B69" s="181" t="s">
        <v>191</v>
      </c>
      <c r="C69" s="187" t="s">
        <v>418</v>
      </c>
      <c r="F69" s="183"/>
      <c r="G69" s="182"/>
      <c r="H69" s="183"/>
    </row>
    <row r="70" spans="1:8" x14ac:dyDescent="0.2">
      <c r="A70" s="188">
        <v>46</v>
      </c>
      <c r="B70" s="181" t="s">
        <v>192</v>
      </c>
      <c r="C70" s="187" t="s">
        <v>418</v>
      </c>
      <c r="F70" s="183"/>
      <c r="G70" s="182"/>
      <c r="H70" s="183"/>
    </row>
    <row r="71" spans="1:8" x14ac:dyDescent="0.2">
      <c r="A71" s="188">
        <v>47</v>
      </c>
      <c r="B71" s="181" t="s">
        <v>193</v>
      </c>
      <c r="C71" s="187" t="s">
        <v>418</v>
      </c>
      <c r="F71" s="183"/>
      <c r="G71" s="182"/>
      <c r="H71" s="183"/>
    </row>
    <row r="72" spans="1:8" x14ac:dyDescent="0.2">
      <c r="A72" s="188">
        <v>48</v>
      </c>
      <c r="B72" s="181" t="s">
        <v>194</v>
      </c>
      <c r="C72" s="187" t="s">
        <v>418</v>
      </c>
      <c r="F72" s="183"/>
      <c r="G72" s="182"/>
      <c r="H72" s="183"/>
    </row>
    <row r="73" spans="1:8" x14ac:dyDescent="0.2">
      <c r="A73" s="188">
        <v>49</v>
      </c>
      <c r="B73" s="181" t="s">
        <v>187</v>
      </c>
      <c r="C73" s="187" t="s">
        <v>418</v>
      </c>
      <c r="F73" s="183"/>
      <c r="G73" s="182"/>
      <c r="H73" s="183"/>
    </row>
    <row r="74" spans="1:8" x14ac:dyDescent="0.2">
      <c r="A74" s="188">
        <v>50</v>
      </c>
      <c r="B74" s="181" t="s">
        <v>195</v>
      </c>
      <c r="C74" s="187" t="s">
        <v>418</v>
      </c>
      <c r="F74" s="183"/>
      <c r="G74" s="182"/>
      <c r="H74" s="183"/>
    </row>
    <row r="75" spans="1:8" x14ac:dyDescent="0.2">
      <c r="A75" s="188">
        <v>51</v>
      </c>
      <c r="B75" s="181" t="s">
        <v>196</v>
      </c>
      <c r="C75" s="187" t="s">
        <v>417</v>
      </c>
      <c r="F75" s="183"/>
      <c r="G75" s="182"/>
      <c r="H75" s="183"/>
    </row>
    <row r="76" spans="1:8" x14ac:dyDescent="0.2">
      <c r="A76" s="188">
        <v>52</v>
      </c>
      <c r="B76" s="181" t="s">
        <v>197</v>
      </c>
      <c r="C76" s="187" t="s">
        <v>418</v>
      </c>
      <c r="F76" s="183"/>
      <c r="G76" s="182"/>
      <c r="H76" s="183"/>
    </row>
    <row r="77" spans="1:8" x14ac:dyDescent="0.2">
      <c r="A77" s="188">
        <v>53</v>
      </c>
      <c r="B77" s="181" t="s">
        <v>197</v>
      </c>
      <c r="C77" s="187" t="s">
        <v>418</v>
      </c>
      <c r="F77" s="183"/>
      <c r="G77" s="182"/>
      <c r="H77" s="183"/>
    </row>
    <row r="78" spans="1:8" x14ac:dyDescent="0.2">
      <c r="A78" s="188">
        <v>55</v>
      </c>
      <c r="B78" s="181" t="s">
        <v>197</v>
      </c>
      <c r="C78" s="187" t="s">
        <v>418</v>
      </c>
      <c r="F78" s="183"/>
      <c r="G78" s="182"/>
      <c r="H78" s="183"/>
    </row>
    <row r="79" spans="1:8" x14ac:dyDescent="0.2">
      <c r="A79" s="188">
        <v>56</v>
      </c>
      <c r="B79" s="181" t="s">
        <v>197</v>
      </c>
      <c r="C79" s="187" t="s">
        <v>418</v>
      </c>
      <c r="F79" s="183"/>
      <c r="G79" s="182"/>
      <c r="H79" s="183"/>
    </row>
    <row r="80" spans="1:8" x14ac:dyDescent="0.2">
      <c r="A80" s="188">
        <v>57</v>
      </c>
      <c r="B80" s="181" t="s">
        <v>197</v>
      </c>
      <c r="C80" s="187" t="s">
        <v>418</v>
      </c>
      <c r="F80" s="183"/>
      <c r="G80" s="182"/>
      <c r="H80" s="183"/>
    </row>
    <row r="81" spans="1:8" x14ac:dyDescent="0.2">
      <c r="A81" s="188">
        <v>58</v>
      </c>
      <c r="B81" s="181" t="s">
        <v>198</v>
      </c>
      <c r="C81" s="187" t="s">
        <v>417</v>
      </c>
      <c r="F81" s="183"/>
      <c r="G81" s="182"/>
      <c r="H81" s="183"/>
    </row>
    <row r="82" spans="1:8" x14ac:dyDescent="0.2">
      <c r="A82" s="188">
        <v>59</v>
      </c>
      <c r="B82" s="181" t="s">
        <v>197</v>
      </c>
      <c r="C82" s="187" t="s">
        <v>418</v>
      </c>
      <c r="F82" s="183"/>
      <c r="G82" s="182"/>
      <c r="H82" s="183"/>
    </row>
    <row r="83" spans="1:8" x14ac:dyDescent="0.2">
      <c r="A83" s="188">
        <v>60</v>
      </c>
      <c r="B83" s="181" t="s">
        <v>197</v>
      </c>
      <c r="C83" s="187" t="s">
        <v>418</v>
      </c>
      <c r="F83" s="183"/>
      <c r="G83" s="182"/>
      <c r="H83" s="183"/>
    </row>
    <row r="84" spans="1:8" x14ac:dyDescent="0.2">
      <c r="A84" s="188">
        <v>62</v>
      </c>
      <c r="B84" s="181" t="s">
        <v>199</v>
      </c>
      <c r="C84" s="187" t="s">
        <v>417</v>
      </c>
    </row>
    <row r="85" spans="1:8" x14ac:dyDescent="0.2">
      <c r="A85" s="188">
        <v>63</v>
      </c>
      <c r="B85" s="181" t="s">
        <v>190</v>
      </c>
      <c r="C85" s="187" t="s">
        <v>418</v>
      </c>
    </row>
    <row r="86" spans="1:8" x14ac:dyDescent="0.2">
      <c r="A86" s="188">
        <v>64</v>
      </c>
      <c r="B86" s="181" t="s">
        <v>197</v>
      </c>
      <c r="C86" s="187" t="s">
        <v>418</v>
      </c>
    </row>
    <row r="87" spans="1:8" x14ac:dyDescent="0.2">
      <c r="A87" s="188">
        <v>65</v>
      </c>
      <c r="B87" s="181" t="s">
        <v>200</v>
      </c>
      <c r="C87" s="187" t="s">
        <v>418</v>
      </c>
    </row>
    <row r="88" spans="1:8" x14ac:dyDescent="0.2">
      <c r="A88" s="188">
        <v>66</v>
      </c>
      <c r="B88" s="181" t="s">
        <v>200</v>
      </c>
      <c r="C88" s="187" t="s">
        <v>418</v>
      </c>
    </row>
    <row r="89" spans="1:8" x14ac:dyDescent="0.2">
      <c r="A89" s="188">
        <v>67</v>
      </c>
      <c r="B89" s="181" t="s">
        <v>201</v>
      </c>
      <c r="C89" s="187" t="s">
        <v>418</v>
      </c>
    </row>
    <row r="90" spans="1:8" x14ac:dyDescent="0.2">
      <c r="A90" s="188">
        <v>71</v>
      </c>
      <c r="B90" s="181" t="s">
        <v>201</v>
      </c>
      <c r="C90" s="187" t="s">
        <v>418</v>
      </c>
    </row>
    <row r="91" spans="1:8" x14ac:dyDescent="0.2">
      <c r="A91" s="188">
        <v>72</v>
      </c>
      <c r="B91" s="181" t="s">
        <v>201</v>
      </c>
      <c r="C91" s="187" t="s">
        <v>418</v>
      </c>
    </row>
    <row r="92" spans="1:8" x14ac:dyDescent="0.2">
      <c r="A92" s="188">
        <v>73</v>
      </c>
      <c r="B92" s="181" t="s">
        <v>201</v>
      </c>
      <c r="C92" s="187" t="s">
        <v>418</v>
      </c>
    </row>
    <row r="93" spans="1:8" x14ac:dyDescent="0.2">
      <c r="A93" s="188">
        <v>74</v>
      </c>
      <c r="B93" s="181" t="s">
        <v>202</v>
      </c>
      <c r="C93" s="187" t="s">
        <v>418</v>
      </c>
    </row>
    <row r="94" spans="1:8" x14ac:dyDescent="0.2">
      <c r="A94" s="188">
        <v>75</v>
      </c>
      <c r="B94" s="181" t="s">
        <v>203</v>
      </c>
      <c r="C94" s="187" t="s">
        <v>418</v>
      </c>
    </row>
    <row r="95" spans="1:8" x14ac:dyDescent="0.2">
      <c r="A95" s="188">
        <v>76</v>
      </c>
      <c r="B95" s="181" t="s">
        <v>203</v>
      </c>
      <c r="C95" s="187" t="s">
        <v>418</v>
      </c>
    </row>
    <row r="96" spans="1:8" x14ac:dyDescent="0.2">
      <c r="A96" s="188">
        <v>77</v>
      </c>
      <c r="B96" s="181" t="s">
        <v>203</v>
      </c>
      <c r="C96" s="187" t="s">
        <v>418</v>
      </c>
    </row>
    <row r="97" spans="1:3" x14ac:dyDescent="0.2">
      <c r="A97" s="188">
        <v>78</v>
      </c>
      <c r="B97" s="181" t="s">
        <v>204</v>
      </c>
      <c r="C97" s="187" t="s">
        <v>418</v>
      </c>
    </row>
    <row r="98" spans="1:3" x14ac:dyDescent="0.2">
      <c r="A98" s="188">
        <v>79</v>
      </c>
      <c r="B98" s="181" t="s">
        <v>205</v>
      </c>
      <c r="C98" s="187" t="s">
        <v>417</v>
      </c>
    </row>
    <row r="99" spans="1:3" x14ac:dyDescent="0.2">
      <c r="A99" s="188">
        <v>80</v>
      </c>
      <c r="B99" s="181" t="s">
        <v>206</v>
      </c>
      <c r="C99" s="187" t="s">
        <v>418</v>
      </c>
    </row>
    <row r="100" spans="1:3" x14ac:dyDescent="0.2">
      <c r="A100" s="188">
        <v>81</v>
      </c>
      <c r="B100" s="181" t="s">
        <v>207</v>
      </c>
      <c r="C100" s="187" t="s">
        <v>418</v>
      </c>
    </row>
    <row r="101" spans="1:3" x14ac:dyDescent="0.2">
      <c r="A101" s="188">
        <v>82</v>
      </c>
      <c r="B101" s="181" t="s">
        <v>208</v>
      </c>
      <c r="C101" s="187" t="s">
        <v>418</v>
      </c>
    </row>
    <row r="102" spans="1:3" x14ac:dyDescent="0.2">
      <c r="A102" s="188">
        <v>83</v>
      </c>
      <c r="B102" s="181" t="s">
        <v>208</v>
      </c>
      <c r="C102" s="187" t="s">
        <v>418</v>
      </c>
    </row>
    <row r="103" spans="1:3" x14ac:dyDescent="0.2">
      <c r="A103" s="188">
        <v>84</v>
      </c>
      <c r="B103" s="181" t="s">
        <v>208</v>
      </c>
      <c r="C103" s="187" t="s">
        <v>418</v>
      </c>
    </row>
    <row r="104" spans="1:3" x14ac:dyDescent="0.2">
      <c r="A104" s="188">
        <v>85</v>
      </c>
      <c r="B104" s="181" t="s">
        <v>208</v>
      </c>
      <c r="C104" s="187" t="s">
        <v>418</v>
      </c>
    </row>
    <row r="105" spans="1:3" x14ac:dyDescent="0.2">
      <c r="A105" s="188">
        <v>86</v>
      </c>
      <c r="B105" s="181" t="s">
        <v>208</v>
      </c>
      <c r="C105" s="187" t="s">
        <v>418</v>
      </c>
    </row>
    <row r="106" spans="1:3" x14ac:dyDescent="0.2">
      <c r="A106" s="188">
        <v>87</v>
      </c>
      <c r="B106" s="181" t="s">
        <v>208</v>
      </c>
      <c r="C106" s="187" t="s">
        <v>418</v>
      </c>
    </row>
    <row r="107" spans="1:3" x14ac:dyDescent="0.2">
      <c r="A107" s="188">
        <v>88</v>
      </c>
      <c r="B107" s="181" t="s">
        <v>208</v>
      </c>
      <c r="C107" s="187" t="s">
        <v>418</v>
      </c>
    </row>
    <row r="108" spans="1:3" x14ac:dyDescent="0.2">
      <c r="A108" s="188">
        <v>91</v>
      </c>
      <c r="B108" s="181" t="s">
        <v>209</v>
      </c>
      <c r="C108" s="187" t="s">
        <v>418</v>
      </c>
    </row>
    <row r="109" spans="1:3" x14ac:dyDescent="0.2">
      <c r="A109" s="188">
        <v>92</v>
      </c>
      <c r="B109" s="181" t="s">
        <v>209</v>
      </c>
      <c r="C109" s="187" t="s">
        <v>418</v>
      </c>
    </row>
    <row r="110" spans="1:3" x14ac:dyDescent="0.2">
      <c r="A110" s="188">
        <v>93</v>
      </c>
      <c r="B110" s="181" t="s">
        <v>210</v>
      </c>
      <c r="C110" s="187" t="s">
        <v>417</v>
      </c>
    </row>
    <row r="111" spans="1:3" x14ac:dyDescent="0.2">
      <c r="A111" s="188">
        <v>94</v>
      </c>
      <c r="B111" s="181" t="s">
        <v>209</v>
      </c>
      <c r="C111" s="187" t="s">
        <v>418</v>
      </c>
    </row>
    <row r="112" spans="1:3" x14ac:dyDescent="0.2">
      <c r="A112" s="188">
        <v>95</v>
      </c>
      <c r="B112" s="181" t="s">
        <v>209</v>
      </c>
      <c r="C112" s="187" t="s">
        <v>418</v>
      </c>
    </row>
    <row r="113" spans="1:3" x14ac:dyDescent="0.2">
      <c r="A113" s="188">
        <v>96</v>
      </c>
      <c r="B113" s="181" t="s">
        <v>209</v>
      </c>
      <c r="C113" s="187" t="s">
        <v>418</v>
      </c>
    </row>
    <row r="114" spans="1:3" x14ac:dyDescent="0.2">
      <c r="A114" s="188">
        <v>97</v>
      </c>
      <c r="B114" s="181" t="s">
        <v>211</v>
      </c>
      <c r="C114" s="187" t="s">
        <v>418</v>
      </c>
    </row>
    <row r="115" spans="1:3" x14ac:dyDescent="0.2">
      <c r="A115" s="188">
        <v>98</v>
      </c>
      <c r="B115" s="181" t="s">
        <v>212</v>
      </c>
      <c r="C115" s="187" t="s">
        <v>418</v>
      </c>
    </row>
    <row r="116" spans="1:3" x14ac:dyDescent="0.2">
      <c r="A116" s="188">
        <v>99</v>
      </c>
      <c r="B116" s="181" t="s">
        <v>213</v>
      </c>
      <c r="C116" s="187" t="s">
        <v>418</v>
      </c>
    </row>
    <row r="117" spans="1:3" x14ac:dyDescent="0.2">
      <c r="A117" s="188">
        <v>100</v>
      </c>
      <c r="B117" s="181" t="s">
        <v>213</v>
      </c>
      <c r="C117" s="187" t="s">
        <v>418</v>
      </c>
    </row>
    <row r="118" spans="1:3" x14ac:dyDescent="0.2">
      <c r="A118" s="188">
        <v>101</v>
      </c>
      <c r="B118" s="181" t="s">
        <v>214</v>
      </c>
      <c r="C118" s="187" t="s">
        <v>418</v>
      </c>
    </row>
    <row r="119" spans="1:3" x14ac:dyDescent="0.2">
      <c r="A119" s="188">
        <v>102</v>
      </c>
      <c r="B119" s="181" t="s">
        <v>214</v>
      </c>
      <c r="C119" s="187" t="s">
        <v>418</v>
      </c>
    </row>
    <row r="120" spans="1:3" x14ac:dyDescent="0.2">
      <c r="A120" s="188">
        <v>103</v>
      </c>
      <c r="B120" s="181" t="s">
        <v>214</v>
      </c>
      <c r="C120" s="187" t="s">
        <v>418</v>
      </c>
    </row>
    <row r="121" spans="1:3" x14ac:dyDescent="0.2">
      <c r="A121" s="188">
        <v>104</v>
      </c>
      <c r="B121" s="181" t="s">
        <v>215</v>
      </c>
      <c r="C121" s="187" t="s">
        <v>418</v>
      </c>
    </row>
    <row r="122" spans="1:3" x14ac:dyDescent="0.2">
      <c r="A122" s="188">
        <v>105</v>
      </c>
      <c r="B122" s="181" t="s">
        <v>215</v>
      </c>
      <c r="C122" s="187" t="s">
        <v>418</v>
      </c>
    </row>
    <row r="123" spans="1:3" x14ac:dyDescent="0.2">
      <c r="A123" s="188">
        <v>106</v>
      </c>
      <c r="B123" s="181" t="s">
        <v>215</v>
      </c>
      <c r="C123" s="187" t="s">
        <v>418</v>
      </c>
    </row>
    <row r="124" spans="1:3" x14ac:dyDescent="0.2">
      <c r="A124" s="188">
        <v>107</v>
      </c>
      <c r="B124" s="181" t="s">
        <v>215</v>
      </c>
      <c r="C124" s="187" t="s">
        <v>418</v>
      </c>
    </row>
    <row r="125" spans="1:3" x14ac:dyDescent="0.2">
      <c r="A125" s="188">
        <v>108</v>
      </c>
      <c r="B125" s="181" t="s">
        <v>215</v>
      </c>
      <c r="C125" s="187" t="s">
        <v>418</v>
      </c>
    </row>
    <row r="126" spans="1:3" x14ac:dyDescent="0.2">
      <c r="A126" s="188">
        <v>109</v>
      </c>
      <c r="B126" s="181" t="s">
        <v>215</v>
      </c>
      <c r="C126" s="187" t="s">
        <v>418</v>
      </c>
    </row>
    <row r="127" spans="1:3" x14ac:dyDescent="0.2">
      <c r="A127" s="188">
        <v>110</v>
      </c>
      <c r="B127" s="181" t="s">
        <v>215</v>
      </c>
      <c r="C127" s="187" t="s">
        <v>418</v>
      </c>
    </row>
    <row r="128" spans="1:3" x14ac:dyDescent="0.2">
      <c r="A128" s="188">
        <v>111</v>
      </c>
      <c r="B128" s="181" t="s">
        <v>216</v>
      </c>
      <c r="C128" s="187" t="s">
        <v>418</v>
      </c>
    </row>
    <row r="129" spans="1:3" x14ac:dyDescent="0.2">
      <c r="A129" s="188">
        <v>112</v>
      </c>
      <c r="B129" s="181" t="s">
        <v>217</v>
      </c>
      <c r="C129" s="187" t="s">
        <v>418</v>
      </c>
    </row>
    <row r="130" spans="1:3" x14ac:dyDescent="0.2">
      <c r="A130" s="188">
        <v>113</v>
      </c>
      <c r="B130" s="181" t="s">
        <v>217</v>
      </c>
      <c r="C130" s="187" t="s">
        <v>418</v>
      </c>
    </row>
    <row r="131" spans="1:3" x14ac:dyDescent="0.2">
      <c r="A131" s="188">
        <v>115</v>
      </c>
      <c r="B131" s="181" t="s">
        <v>217</v>
      </c>
      <c r="C131" s="187" t="s">
        <v>418</v>
      </c>
    </row>
    <row r="132" spans="1:3" x14ac:dyDescent="0.2">
      <c r="A132" s="188">
        <v>116</v>
      </c>
      <c r="B132" s="181" t="s">
        <v>217</v>
      </c>
      <c r="C132" s="187" t="s">
        <v>418</v>
      </c>
    </row>
    <row r="133" spans="1:3" x14ac:dyDescent="0.2">
      <c r="A133" s="188">
        <v>117</v>
      </c>
      <c r="B133" s="181" t="s">
        <v>217</v>
      </c>
      <c r="C133" s="187" t="s">
        <v>418</v>
      </c>
    </row>
    <row r="134" spans="1:3" x14ac:dyDescent="0.2">
      <c r="A134" s="188">
        <v>118</v>
      </c>
      <c r="B134" s="181" t="s">
        <v>218</v>
      </c>
      <c r="C134" s="187" t="s">
        <v>418</v>
      </c>
    </row>
    <row r="135" spans="1:3" x14ac:dyDescent="0.2">
      <c r="A135" s="188">
        <v>119</v>
      </c>
      <c r="B135" s="181" t="s">
        <v>218</v>
      </c>
      <c r="C135" s="187" t="s">
        <v>418</v>
      </c>
    </row>
    <row r="136" spans="1:3" x14ac:dyDescent="0.2">
      <c r="A136" s="188">
        <v>120</v>
      </c>
      <c r="B136" s="181" t="s">
        <v>190</v>
      </c>
      <c r="C136" s="187" t="s">
        <v>418</v>
      </c>
    </row>
    <row r="137" spans="1:3" x14ac:dyDescent="0.2">
      <c r="A137" s="188">
        <v>121</v>
      </c>
      <c r="B137" s="181" t="s">
        <v>219</v>
      </c>
      <c r="C137" s="187" t="s">
        <v>417</v>
      </c>
    </row>
    <row r="138" spans="1:3" x14ac:dyDescent="0.2">
      <c r="A138" s="188">
        <v>122</v>
      </c>
      <c r="B138" s="181" t="s">
        <v>220</v>
      </c>
      <c r="C138" s="187" t="s">
        <v>417</v>
      </c>
    </row>
    <row r="139" spans="1:3" x14ac:dyDescent="0.2">
      <c r="A139" s="188">
        <v>123</v>
      </c>
      <c r="B139" s="181" t="s">
        <v>221</v>
      </c>
      <c r="C139" s="187" t="s">
        <v>417</v>
      </c>
    </row>
    <row r="140" spans="1:3" x14ac:dyDescent="0.2">
      <c r="A140" s="188">
        <v>124</v>
      </c>
      <c r="B140" s="181" t="s">
        <v>221</v>
      </c>
      <c r="C140" s="187" t="s">
        <v>417</v>
      </c>
    </row>
    <row r="141" spans="1:3" x14ac:dyDescent="0.2">
      <c r="A141" s="188">
        <v>125</v>
      </c>
      <c r="B141" s="181" t="s">
        <v>221</v>
      </c>
      <c r="C141" s="187" t="s">
        <v>417</v>
      </c>
    </row>
    <row r="142" spans="1:3" x14ac:dyDescent="0.2">
      <c r="A142" s="188">
        <v>126</v>
      </c>
      <c r="B142" s="181" t="s">
        <v>222</v>
      </c>
      <c r="C142" s="187" t="s">
        <v>417</v>
      </c>
    </row>
    <row r="143" spans="1:3" x14ac:dyDescent="0.2">
      <c r="A143" s="188">
        <v>127</v>
      </c>
      <c r="B143" s="181" t="s">
        <v>223</v>
      </c>
      <c r="C143" s="187" t="s">
        <v>417</v>
      </c>
    </row>
    <row r="144" spans="1:3" x14ac:dyDescent="0.2">
      <c r="A144" s="188">
        <v>128</v>
      </c>
      <c r="B144" s="181" t="s">
        <v>224</v>
      </c>
      <c r="C144" s="187" t="s">
        <v>417</v>
      </c>
    </row>
    <row r="145" spans="1:3" x14ac:dyDescent="0.2">
      <c r="A145" s="188">
        <v>129</v>
      </c>
      <c r="B145" s="181" t="s">
        <v>223</v>
      </c>
      <c r="C145" s="187" t="s">
        <v>417</v>
      </c>
    </row>
    <row r="146" spans="1:3" x14ac:dyDescent="0.2">
      <c r="A146" s="188">
        <v>130</v>
      </c>
      <c r="B146" s="181" t="s">
        <v>225</v>
      </c>
      <c r="C146" s="187" t="s">
        <v>417</v>
      </c>
    </row>
    <row r="147" spans="1:3" x14ac:dyDescent="0.2">
      <c r="A147" s="188">
        <v>131</v>
      </c>
      <c r="B147" s="181" t="s">
        <v>225</v>
      </c>
      <c r="C147" s="187" t="s">
        <v>417</v>
      </c>
    </row>
    <row r="148" spans="1:3" x14ac:dyDescent="0.2">
      <c r="A148" s="188">
        <v>132</v>
      </c>
      <c r="B148" s="181" t="s">
        <v>226</v>
      </c>
      <c r="C148" s="187" t="s">
        <v>417</v>
      </c>
    </row>
    <row r="149" spans="1:3" x14ac:dyDescent="0.2">
      <c r="A149" s="188">
        <v>133</v>
      </c>
      <c r="B149" s="181" t="s">
        <v>226</v>
      </c>
      <c r="C149" s="187" t="s">
        <v>417</v>
      </c>
    </row>
    <row r="150" spans="1:3" x14ac:dyDescent="0.2">
      <c r="A150" s="188">
        <v>134</v>
      </c>
      <c r="B150" s="181" t="s">
        <v>226</v>
      </c>
      <c r="C150" s="187" t="s">
        <v>417</v>
      </c>
    </row>
    <row r="151" spans="1:3" x14ac:dyDescent="0.2">
      <c r="A151" s="188">
        <v>135</v>
      </c>
      <c r="B151" s="181" t="s">
        <v>226</v>
      </c>
      <c r="C151" s="187" t="s">
        <v>417</v>
      </c>
    </row>
    <row r="152" spans="1:3" x14ac:dyDescent="0.2">
      <c r="A152" s="188">
        <v>136</v>
      </c>
      <c r="B152" s="181" t="s">
        <v>226</v>
      </c>
      <c r="C152" s="187" t="s">
        <v>417</v>
      </c>
    </row>
    <row r="153" spans="1:3" x14ac:dyDescent="0.2">
      <c r="A153" s="188">
        <v>137</v>
      </c>
      <c r="B153" s="181" t="s">
        <v>226</v>
      </c>
      <c r="C153" s="187" t="s">
        <v>417</v>
      </c>
    </row>
    <row r="154" spans="1:3" x14ac:dyDescent="0.2">
      <c r="A154" s="188">
        <v>138</v>
      </c>
      <c r="B154" s="181" t="s">
        <v>226</v>
      </c>
      <c r="C154" s="187" t="s">
        <v>417</v>
      </c>
    </row>
    <row r="155" spans="1:3" x14ac:dyDescent="0.2">
      <c r="A155" s="188">
        <v>140</v>
      </c>
      <c r="B155" s="181" t="s">
        <v>210</v>
      </c>
      <c r="C155" s="187" t="s">
        <v>417</v>
      </c>
    </row>
    <row r="156" spans="1:3" x14ac:dyDescent="0.2">
      <c r="A156" s="188">
        <v>141</v>
      </c>
      <c r="B156" s="181" t="s">
        <v>227</v>
      </c>
      <c r="C156" s="187" t="s">
        <v>417</v>
      </c>
    </row>
    <row r="157" spans="1:3" x14ac:dyDescent="0.2">
      <c r="A157" s="188">
        <v>142</v>
      </c>
      <c r="B157" s="181" t="s">
        <v>227</v>
      </c>
      <c r="C157" s="187" t="s">
        <v>417</v>
      </c>
    </row>
    <row r="158" spans="1:3" x14ac:dyDescent="0.2">
      <c r="A158" s="188">
        <v>143</v>
      </c>
      <c r="B158" s="181" t="s">
        <v>213</v>
      </c>
      <c r="C158" s="187" t="s">
        <v>418</v>
      </c>
    </row>
    <row r="159" spans="1:3" x14ac:dyDescent="0.2">
      <c r="A159" s="188">
        <v>144</v>
      </c>
      <c r="B159" s="181" t="s">
        <v>228</v>
      </c>
      <c r="C159" s="187" t="s">
        <v>417</v>
      </c>
    </row>
    <row r="160" spans="1:3" x14ac:dyDescent="0.2">
      <c r="A160" s="188">
        <v>145</v>
      </c>
      <c r="B160" s="181" t="s">
        <v>228</v>
      </c>
      <c r="C160" s="187" t="s">
        <v>417</v>
      </c>
    </row>
    <row r="161" spans="1:3" x14ac:dyDescent="0.2">
      <c r="A161" s="188">
        <v>146</v>
      </c>
      <c r="B161" s="181" t="s">
        <v>228</v>
      </c>
      <c r="C161" s="187" t="s">
        <v>417</v>
      </c>
    </row>
    <row r="162" spans="1:3" x14ac:dyDescent="0.2">
      <c r="A162" s="188">
        <v>147</v>
      </c>
      <c r="B162" s="181" t="s">
        <v>228</v>
      </c>
      <c r="C162" s="187" t="s">
        <v>417</v>
      </c>
    </row>
    <row r="163" spans="1:3" x14ac:dyDescent="0.2">
      <c r="A163" s="188">
        <v>148</v>
      </c>
      <c r="B163" s="181" t="s">
        <v>229</v>
      </c>
      <c r="C163" s="187" t="s">
        <v>417</v>
      </c>
    </row>
    <row r="164" spans="1:3" x14ac:dyDescent="0.2">
      <c r="A164" s="188">
        <v>149</v>
      </c>
      <c r="B164" s="181" t="s">
        <v>230</v>
      </c>
      <c r="C164" s="187" t="s">
        <v>417</v>
      </c>
    </row>
    <row r="165" spans="1:3" x14ac:dyDescent="0.2">
      <c r="A165" s="188">
        <v>150</v>
      </c>
      <c r="B165" s="181" t="s">
        <v>222</v>
      </c>
      <c r="C165" s="187" t="s">
        <v>417</v>
      </c>
    </row>
    <row r="166" spans="1:3" x14ac:dyDescent="0.2">
      <c r="A166" s="188">
        <v>151</v>
      </c>
      <c r="B166" s="181" t="s">
        <v>222</v>
      </c>
      <c r="C166" s="187" t="s">
        <v>417</v>
      </c>
    </row>
    <row r="167" spans="1:3" x14ac:dyDescent="0.2">
      <c r="A167" s="188">
        <v>152</v>
      </c>
      <c r="B167" s="181" t="s">
        <v>222</v>
      </c>
      <c r="C167" s="187" t="s">
        <v>417</v>
      </c>
    </row>
    <row r="168" spans="1:3" x14ac:dyDescent="0.2">
      <c r="A168" s="188">
        <v>153</v>
      </c>
      <c r="B168" s="181" t="s">
        <v>222</v>
      </c>
      <c r="C168" s="187" t="s">
        <v>417</v>
      </c>
    </row>
    <row r="169" spans="1:3" x14ac:dyDescent="0.2">
      <c r="A169" s="188">
        <v>154</v>
      </c>
      <c r="B169" s="181" t="s">
        <v>222</v>
      </c>
      <c r="C169" s="187" t="s">
        <v>417</v>
      </c>
    </row>
    <row r="170" spans="1:3" x14ac:dyDescent="0.2">
      <c r="A170" s="188">
        <v>155</v>
      </c>
      <c r="B170" s="181" t="s">
        <v>210</v>
      </c>
      <c r="C170" s="187" t="s">
        <v>418</v>
      </c>
    </row>
    <row r="171" spans="1:3" x14ac:dyDescent="0.2">
      <c r="A171" s="188">
        <v>156</v>
      </c>
      <c r="B171" s="181" t="s">
        <v>222</v>
      </c>
      <c r="C171" s="187" t="s">
        <v>417</v>
      </c>
    </row>
    <row r="172" spans="1:3" x14ac:dyDescent="0.2">
      <c r="A172" s="188">
        <v>157</v>
      </c>
      <c r="B172" s="181" t="s">
        <v>222</v>
      </c>
      <c r="C172" s="187" t="s">
        <v>417</v>
      </c>
    </row>
    <row r="173" spans="1:3" x14ac:dyDescent="0.2">
      <c r="A173" s="188">
        <v>158</v>
      </c>
      <c r="B173" s="181" t="s">
        <v>222</v>
      </c>
      <c r="C173" s="187" t="s">
        <v>417</v>
      </c>
    </row>
    <row r="174" spans="1:3" x14ac:dyDescent="0.2">
      <c r="A174" s="188">
        <v>159</v>
      </c>
      <c r="B174" s="181" t="s">
        <v>197</v>
      </c>
      <c r="C174" s="187" t="s">
        <v>418</v>
      </c>
    </row>
    <row r="175" spans="1:3" x14ac:dyDescent="0.2">
      <c r="A175" s="188">
        <v>160</v>
      </c>
      <c r="B175" s="181" t="s">
        <v>222</v>
      </c>
      <c r="C175" s="187" t="s">
        <v>417</v>
      </c>
    </row>
    <row r="176" spans="1:3" x14ac:dyDescent="0.2">
      <c r="A176" s="188">
        <v>161</v>
      </c>
      <c r="B176" s="181" t="s">
        <v>222</v>
      </c>
      <c r="C176" s="187" t="s">
        <v>417</v>
      </c>
    </row>
    <row r="177" spans="1:3" x14ac:dyDescent="0.2">
      <c r="A177" s="188">
        <v>162</v>
      </c>
      <c r="B177" s="181" t="s">
        <v>222</v>
      </c>
      <c r="C177" s="187" t="s">
        <v>417</v>
      </c>
    </row>
    <row r="178" spans="1:3" x14ac:dyDescent="0.2">
      <c r="A178" s="188">
        <v>163</v>
      </c>
      <c r="B178" s="181" t="s">
        <v>222</v>
      </c>
      <c r="C178" s="187" t="s">
        <v>417</v>
      </c>
    </row>
    <row r="179" spans="1:3" x14ac:dyDescent="0.2">
      <c r="A179" s="188">
        <v>164</v>
      </c>
      <c r="B179" s="181" t="s">
        <v>222</v>
      </c>
      <c r="C179" s="187" t="s">
        <v>417</v>
      </c>
    </row>
    <row r="180" spans="1:3" x14ac:dyDescent="0.2">
      <c r="A180" s="188">
        <v>165</v>
      </c>
      <c r="B180" s="181" t="s">
        <v>222</v>
      </c>
      <c r="C180" s="187" t="s">
        <v>417</v>
      </c>
    </row>
    <row r="181" spans="1:3" x14ac:dyDescent="0.2">
      <c r="A181" s="188">
        <v>166</v>
      </c>
      <c r="B181" s="181" t="s">
        <v>222</v>
      </c>
      <c r="C181" s="187" t="s">
        <v>417</v>
      </c>
    </row>
    <row r="182" spans="1:3" x14ac:dyDescent="0.2">
      <c r="A182" s="188">
        <v>167</v>
      </c>
      <c r="B182" s="181" t="s">
        <v>222</v>
      </c>
      <c r="C182" s="187" t="s">
        <v>417</v>
      </c>
    </row>
    <row r="183" spans="1:3" x14ac:dyDescent="0.2">
      <c r="A183" s="188">
        <v>168</v>
      </c>
      <c r="B183" s="181" t="s">
        <v>222</v>
      </c>
      <c r="C183" s="187" t="s">
        <v>417</v>
      </c>
    </row>
    <row r="184" spans="1:3" x14ac:dyDescent="0.2">
      <c r="A184" s="188">
        <v>169</v>
      </c>
      <c r="B184" s="181" t="s">
        <v>222</v>
      </c>
      <c r="C184" s="187" t="s">
        <v>417</v>
      </c>
    </row>
    <row r="185" spans="1:3" x14ac:dyDescent="0.2">
      <c r="A185" s="188">
        <v>170</v>
      </c>
      <c r="B185" s="181" t="s">
        <v>222</v>
      </c>
      <c r="C185" s="187" t="s">
        <v>417</v>
      </c>
    </row>
    <row r="186" spans="1:3" x14ac:dyDescent="0.2">
      <c r="A186" s="188">
        <v>171</v>
      </c>
      <c r="B186" s="181" t="s">
        <v>222</v>
      </c>
      <c r="C186" s="187" t="s">
        <v>417</v>
      </c>
    </row>
    <row r="187" spans="1:3" x14ac:dyDescent="0.2">
      <c r="A187" s="188">
        <v>172</v>
      </c>
      <c r="B187" s="181" t="s">
        <v>222</v>
      </c>
      <c r="C187" s="187" t="s">
        <v>417</v>
      </c>
    </row>
    <row r="188" spans="1:3" x14ac:dyDescent="0.2">
      <c r="A188" s="188">
        <v>173</v>
      </c>
      <c r="B188" s="181" t="s">
        <v>222</v>
      </c>
      <c r="C188" s="187" t="s">
        <v>417</v>
      </c>
    </row>
    <row r="189" spans="1:3" x14ac:dyDescent="0.2">
      <c r="A189" s="188">
        <v>174</v>
      </c>
      <c r="B189" s="181" t="s">
        <v>222</v>
      </c>
      <c r="C189" s="187" t="s">
        <v>417</v>
      </c>
    </row>
    <row r="190" spans="1:3" x14ac:dyDescent="0.2">
      <c r="A190" s="188">
        <v>175</v>
      </c>
      <c r="B190" s="181" t="s">
        <v>222</v>
      </c>
      <c r="C190" s="187" t="s">
        <v>417</v>
      </c>
    </row>
    <row r="191" spans="1:3" x14ac:dyDescent="0.2">
      <c r="A191" s="188">
        <v>176</v>
      </c>
      <c r="B191" s="181" t="s">
        <v>222</v>
      </c>
      <c r="C191" s="187" t="s">
        <v>417</v>
      </c>
    </row>
    <row r="192" spans="1:3" x14ac:dyDescent="0.2">
      <c r="A192" s="188">
        <v>177</v>
      </c>
      <c r="B192" s="181" t="s">
        <v>222</v>
      </c>
      <c r="C192" s="187" t="s">
        <v>417</v>
      </c>
    </row>
    <row r="193" spans="1:3" x14ac:dyDescent="0.2">
      <c r="A193" s="188">
        <v>178</v>
      </c>
      <c r="B193" s="181" t="s">
        <v>231</v>
      </c>
      <c r="C193" s="187" t="s">
        <v>417</v>
      </c>
    </row>
    <row r="194" spans="1:3" x14ac:dyDescent="0.2">
      <c r="A194" s="188">
        <v>179</v>
      </c>
      <c r="B194" s="181" t="s">
        <v>222</v>
      </c>
      <c r="C194" s="187" t="s">
        <v>417</v>
      </c>
    </row>
    <row r="195" spans="1:3" x14ac:dyDescent="0.2">
      <c r="A195" s="188">
        <v>180</v>
      </c>
      <c r="B195" s="181" t="s">
        <v>222</v>
      </c>
      <c r="C195" s="187" t="s">
        <v>417</v>
      </c>
    </row>
    <row r="196" spans="1:3" x14ac:dyDescent="0.2">
      <c r="A196" s="188">
        <v>181</v>
      </c>
      <c r="B196" s="181" t="s">
        <v>222</v>
      </c>
      <c r="C196" s="187" t="s">
        <v>417</v>
      </c>
    </row>
    <row r="197" spans="1:3" x14ac:dyDescent="0.2">
      <c r="A197" s="188">
        <v>182</v>
      </c>
      <c r="B197" s="181" t="s">
        <v>222</v>
      </c>
      <c r="C197" s="187" t="s">
        <v>417</v>
      </c>
    </row>
    <row r="198" spans="1:3" x14ac:dyDescent="0.2">
      <c r="A198" s="188">
        <v>183</v>
      </c>
      <c r="B198" s="181" t="s">
        <v>222</v>
      </c>
      <c r="C198" s="187" t="s">
        <v>417</v>
      </c>
    </row>
    <row r="199" spans="1:3" x14ac:dyDescent="0.2">
      <c r="A199" s="188">
        <v>184</v>
      </c>
      <c r="B199" s="181" t="s">
        <v>222</v>
      </c>
      <c r="C199" s="187" t="s">
        <v>417</v>
      </c>
    </row>
    <row r="200" spans="1:3" x14ac:dyDescent="0.2">
      <c r="A200" s="188">
        <v>185</v>
      </c>
      <c r="B200" s="181" t="s">
        <v>222</v>
      </c>
      <c r="C200" s="187" t="s">
        <v>417</v>
      </c>
    </row>
    <row r="201" spans="1:3" x14ac:dyDescent="0.2">
      <c r="A201" s="188">
        <v>186</v>
      </c>
      <c r="B201" s="181" t="s">
        <v>222</v>
      </c>
      <c r="C201" s="187" t="s">
        <v>417</v>
      </c>
    </row>
    <row r="202" spans="1:3" x14ac:dyDescent="0.2">
      <c r="A202" s="188">
        <v>187</v>
      </c>
      <c r="B202" s="181" t="s">
        <v>222</v>
      </c>
      <c r="C202" s="187" t="s">
        <v>417</v>
      </c>
    </row>
    <row r="203" spans="1:3" x14ac:dyDescent="0.2">
      <c r="A203" s="188">
        <v>188</v>
      </c>
      <c r="B203" s="181" t="s">
        <v>222</v>
      </c>
      <c r="C203" s="187" t="s">
        <v>417</v>
      </c>
    </row>
    <row r="204" spans="1:3" x14ac:dyDescent="0.2">
      <c r="A204" s="188">
        <v>189</v>
      </c>
      <c r="B204" s="181" t="s">
        <v>222</v>
      </c>
      <c r="C204" s="187" t="s">
        <v>418</v>
      </c>
    </row>
    <row r="205" spans="1:3" x14ac:dyDescent="0.2">
      <c r="A205" s="188">
        <v>190</v>
      </c>
      <c r="B205" s="181" t="s">
        <v>222</v>
      </c>
      <c r="C205" s="187" t="s">
        <v>418</v>
      </c>
    </row>
    <row r="206" spans="1:3" x14ac:dyDescent="0.2">
      <c r="A206" s="188">
        <v>191</v>
      </c>
      <c r="B206" s="181" t="s">
        <v>222</v>
      </c>
      <c r="C206" s="187" t="s">
        <v>418</v>
      </c>
    </row>
    <row r="207" spans="1:3" x14ac:dyDescent="0.2">
      <c r="A207" s="188">
        <v>192</v>
      </c>
      <c r="B207" s="181" t="s">
        <v>222</v>
      </c>
      <c r="C207" s="187" t="s">
        <v>418</v>
      </c>
    </row>
    <row r="208" spans="1:3" x14ac:dyDescent="0.2">
      <c r="A208" s="188">
        <v>193</v>
      </c>
      <c r="B208" s="181" t="s">
        <v>222</v>
      </c>
      <c r="C208" s="187" t="s">
        <v>418</v>
      </c>
    </row>
    <row r="209" spans="1:3" x14ac:dyDescent="0.2">
      <c r="A209" s="188">
        <v>194</v>
      </c>
      <c r="B209" s="181" t="s">
        <v>222</v>
      </c>
      <c r="C209" s="187" t="s">
        <v>418</v>
      </c>
    </row>
    <row r="210" spans="1:3" x14ac:dyDescent="0.2">
      <c r="A210" s="188">
        <v>195</v>
      </c>
      <c r="B210" s="181" t="s">
        <v>222</v>
      </c>
      <c r="C210" s="187" t="s">
        <v>418</v>
      </c>
    </row>
    <row r="211" spans="1:3" x14ac:dyDescent="0.2">
      <c r="A211" s="188">
        <v>196</v>
      </c>
      <c r="B211" s="181" t="s">
        <v>222</v>
      </c>
      <c r="C211" s="187" t="s">
        <v>418</v>
      </c>
    </row>
    <row r="212" spans="1:3" x14ac:dyDescent="0.2">
      <c r="A212" s="188">
        <v>197</v>
      </c>
      <c r="B212" s="181" t="s">
        <v>222</v>
      </c>
      <c r="C212" s="187" t="s">
        <v>418</v>
      </c>
    </row>
    <row r="213" spans="1:3" x14ac:dyDescent="0.2">
      <c r="A213" s="188">
        <v>198</v>
      </c>
      <c r="B213" s="181" t="s">
        <v>222</v>
      </c>
      <c r="C213" s="187" t="s">
        <v>418</v>
      </c>
    </row>
    <row r="214" spans="1:3" x14ac:dyDescent="0.2">
      <c r="A214" s="188">
        <v>199</v>
      </c>
      <c r="B214" s="181" t="s">
        <v>222</v>
      </c>
      <c r="C214" s="187" t="s">
        <v>418</v>
      </c>
    </row>
    <row r="215" spans="1:3" x14ac:dyDescent="0.2">
      <c r="A215" s="188">
        <v>201</v>
      </c>
      <c r="B215" s="181" t="s">
        <v>222</v>
      </c>
      <c r="C215" s="187" t="s">
        <v>418</v>
      </c>
    </row>
    <row r="216" spans="1:3" x14ac:dyDescent="0.2">
      <c r="A216" s="188">
        <v>202</v>
      </c>
      <c r="B216" s="181" t="s">
        <v>222</v>
      </c>
      <c r="C216" s="187" t="s">
        <v>418</v>
      </c>
    </row>
    <row r="217" spans="1:3" x14ac:dyDescent="0.2">
      <c r="A217" s="188">
        <v>203</v>
      </c>
      <c r="B217" s="181" t="s">
        <v>222</v>
      </c>
      <c r="C217" s="187" t="s">
        <v>418</v>
      </c>
    </row>
    <row r="218" spans="1:3" x14ac:dyDescent="0.2">
      <c r="A218" s="188">
        <v>204</v>
      </c>
      <c r="B218" s="181" t="s">
        <v>222</v>
      </c>
      <c r="C218" s="187" t="s">
        <v>418</v>
      </c>
    </row>
    <row r="219" spans="1:3" x14ac:dyDescent="0.2">
      <c r="A219" s="188">
        <v>205</v>
      </c>
      <c r="B219" s="181" t="s">
        <v>222</v>
      </c>
      <c r="C219" s="187" t="s">
        <v>418</v>
      </c>
    </row>
    <row r="220" spans="1:3" x14ac:dyDescent="0.2">
      <c r="A220" s="188">
        <v>206</v>
      </c>
      <c r="B220" s="181" t="s">
        <v>222</v>
      </c>
      <c r="C220" s="187" t="s">
        <v>418</v>
      </c>
    </row>
    <row r="221" spans="1:3" x14ac:dyDescent="0.2">
      <c r="A221" s="188">
        <v>207</v>
      </c>
      <c r="B221" s="181" t="s">
        <v>222</v>
      </c>
      <c r="C221" s="187" t="s">
        <v>418</v>
      </c>
    </row>
    <row r="222" spans="1:3" x14ac:dyDescent="0.2">
      <c r="A222" s="188">
        <v>208</v>
      </c>
      <c r="B222" s="181" t="s">
        <v>222</v>
      </c>
      <c r="C222" s="187" t="s">
        <v>418</v>
      </c>
    </row>
    <row r="223" spans="1:3" x14ac:dyDescent="0.2">
      <c r="A223" s="188">
        <v>209</v>
      </c>
      <c r="B223" s="181" t="s">
        <v>222</v>
      </c>
      <c r="C223" s="187" t="s">
        <v>417</v>
      </c>
    </row>
    <row r="224" spans="1:3" x14ac:dyDescent="0.2">
      <c r="A224" s="188">
        <v>210</v>
      </c>
      <c r="B224" s="181" t="s">
        <v>222</v>
      </c>
      <c r="C224" s="187" t="s">
        <v>417</v>
      </c>
    </row>
    <row r="225" spans="1:3" x14ac:dyDescent="0.2">
      <c r="A225" s="188">
        <v>211</v>
      </c>
      <c r="B225" s="181" t="s">
        <v>222</v>
      </c>
      <c r="C225" s="187" t="s">
        <v>417</v>
      </c>
    </row>
    <row r="226" spans="1:3" x14ac:dyDescent="0.2">
      <c r="A226" s="188">
        <v>212</v>
      </c>
      <c r="B226" s="181" t="s">
        <v>222</v>
      </c>
      <c r="C226" s="187" t="s">
        <v>417</v>
      </c>
    </row>
    <row r="227" spans="1:3" x14ac:dyDescent="0.2">
      <c r="A227" s="188">
        <v>213</v>
      </c>
      <c r="B227" s="181" t="s">
        <v>222</v>
      </c>
      <c r="C227" s="187" t="s">
        <v>417</v>
      </c>
    </row>
    <row r="228" spans="1:3" x14ac:dyDescent="0.2">
      <c r="A228" s="188">
        <v>214</v>
      </c>
      <c r="B228" s="181" t="s">
        <v>222</v>
      </c>
      <c r="C228" s="187" t="s">
        <v>417</v>
      </c>
    </row>
    <row r="229" spans="1:3" x14ac:dyDescent="0.2">
      <c r="A229" s="188">
        <v>215</v>
      </c>
      <c r="B229" s="181" t="s">
        <v>222</v>
      </c>
      <c r="C229" s="187" t="s">
        <v>417</v>
      </c>
    </row>
    <row r="230" spans="1:3" x14ac:dyDescent="0.2">
      <c r="A230" s="188">
        <v>216</v>
      </c>
      <c r="B230" s="181" t="s">
        <v>222</v>
      </c>
      <c r="C230" s="187" t="s">
        <v>417</v>
      </c>
    </row>
    <row r="231" spans="1:3" x14ac:dyDescent="0.2">
      <c r="A231" s="188">
        <v>217</v>
      </c>
      <c r="B231" s="181" t="s">
        <v>222</v>
      </c>
      <c r="C231" s="187" t="s">
        <v>417</v>
      </c>
    </row>
    <row r="232" spans="1:3" x14ac:dyDescent="0.2">
      <c r="A232" s="188">
        <v>218</v>
      </c>
      <c r="B232" s="181" t="s">
        <v>222</v>
      </c>
      <c r="C232" s="187" t="s">
        <v>417</v>
      </c>
    </row>
    <row r="233" spans="1:3" x14ac:dyDescent="0.2">
      <c r="A233" s="188">
        <v>219</v>
      </c>
      <c r="B233" s="181" t="s">
        <v>222</v>
      </c>
      <c r="C233" s="187" t="s">
        <v>417</v>
      </c>
    </row>
    <row r="234" spans="1:3" x14ac:dyDescent="0.2">
      <c r="A234" s="188">
        <v>220</v>
      </c>
      <c r="B234" s="181" t="s">
        <v>222</v>
      </c>
      <c r="C234" s="187" t="s">
        <v>417</v>
      </c>
    </row>
    <row r="235" spans="1:3" x14ac:dyDescent="0.2">
      <c r="A235" s="188">
        <v>221</v>
      </c>
      <c r="B235" s="181" t="s">
        <v>222</v>
      </c>
      <c r="C235" s="187" t="s">
        <v>417</v>
      </c>
    </row>
    <row r="236" spans="1:3" x14ac:dyDescent="0.2">
      <c r="A236" s="188">
        <v>222</v>
      </c>
      <c r="B236" s="181" t="s">
        <v>222</v>
      </c>
      <c r="C236" s="187" t="s">
        <v>417</v>
      </c>
    </row>
    <row r="237" spans="1:3" x14ac:dyDescent="0.2">
      <c r="A237" s="188">
        <v>223</v>
      </c>
      <c r="B237" s="181" t="s">
        <v>222</v>
      </c>
      <c r="C237" s="187" t="s">
        <v>417</v>
      </c>
    </row>
    <row r="238" spans="1:3" x14ac:dyDescent="0.2">
      <c r="A238" s="188">
        <v>224</v>
      </c>
      <c r="B238" s="181" t="s">
        <v>222</v>
      </c>
      <c r="C238" s="187" t="s">
        <v>417</v>
      </c>
    </row>
    <row r="239" spans="1:3" x14ac:dyDescent="0.2">
      <c r="A239" s="188">
        <v>225</v>
      </c>
      <c r="B239" s="181" t="s">
        <v>222</v>
      </c>
      <c r="C239" s="187" t="s">
        <v>417</v>
      </c>
    </row>
    <row r="240" spans="1:3" x14ac:dyDescent="0.2">
      <c r="A240" s="188">
        <v>226</v>
      </c>
      <c r="B240" s="181" t="s">
        <v>222</v>
      </c>
      <c r="C240" s="187" t="s">
        <v>417</v>
      </c>
    </row>
    <row r="241" spans="1:3" x14ac:dyDescent="0.2">
      <c r="A241" s="188">
        <v>227</v>
      </c>
      <c r="B241" s="181" t="s">
        <v>222</v>
      </c>
      <c r="C241" s="187" t="s">
        <v>417</v>
      </c>
    </row>
    <row r="242" spans="1:3" x14ac:dyDescent="0.2">
      <c r="A242" s="188">
        <v>228</v>
      </c>
      <c r="B242" s="181" t="s">
        <v>232</v>
      </c>
      <c r="C242" s="187" t="s">
        <v>418</v>
      </c>
    </row>
    <row r="243" spans="1:3" x14ac:dyDescent="0.2">
      <c r="A243" s="188">
        <v>229</v>
      </c>
      <c r="B243" s="181" t="s">
        <v>232</v>
      </c>
      <c r="C243" s="187" t="s">
        <v>418</v>
      </c>
    </row>
    <row r="244" spans="1:3" x14ac:dyDescent="0.2">
      <c r="A244" s="188">
        <v>230</v>
      </c>
      <c r="B244" s="181" t="s">
        <v>222</v>
      </c>
      <c r="C244" s="187" t="s">
        <v>418</v>
      </c>
    </row>
    <row r="245" spans="1:3" x14ac:dyDescent="0.2">
      <c r="A245" s="188">
        <v>231</v>
      </c>
      <c r="B245" s="181" t="s">
        <v>210</v>
      </c>
      <c r="C245" s="187" t="s">
        <v>417</v>
      </c>
    </row>
    <row r="246" spans="1:3" x14ac:dyDescent="0.2">
      <c r="A246" s="188">
        <v>233</v>
      </c>
      <c r="B246" s="181" t="s">
        <v>210</v>
      </c>
      <c r="C246" s="187" t="s">
        <v>417</v>
      </c>
    </row>
    <row r="247" spans="1:3" x14ac:dyDescent="0.2">
      <c r="A247" s="188">
        <v>234</v>
      </c>
      <c r="B247" s="181" t="s">
        <v>210</v>
      </c>
      <c r="C247" s="187" t="s">
        <v>417</v>
      </c>
    </row>
    <row r="248" spans="1:3" x14ac:dyDescent="0.2">
      <c r="A248" s="188">
        <v>235</v>
      </c>
      <c r="B248" s="181" t="s">
        <v>210</v>
      </c>
      <c r="C248" s="187" t="s">
        <v>417</v>
      </c>
    </row>
    <row r="249" spans="1:3" x14ac:dyDescent="0.2">
      <c r="A249" s="188">
        <v>236</v>
      </c>
      <c r="B249" s="181" t="s">
        <v>210</v>
      </c>
      <c r="C249" s="187" t="s">
        <v>417</v>
      </c>
    </row>
    <row r="250" spans="1:3" x14ac:dyDescent="0.2">
      <c r="A250" s="188">
        <v>237</v>
      </c>
      <c r="B250" s="181" t="s">
        <v>210</v>
      </c>
      <c r="C250" s="187" t="s">
        <v>417</v>
      </c>
    </row>
    <row r="251" spans="1:3" x14ac:dyDescent="0.2">
      <c r="A251" s="188">
        <v>238</v>
      </c>
      <c r="B251" s="181" t="s">
        <v>222</v>
      </c>
      <c r="C251" s="187" t="s">
        <v>417</v>
      </c>
    </row>
    <row r="252" spans="1:3" x14ac:dyDescent="0.2">
      <c r="A252" s="188">
        <v>241</v>
      </c>
      <c r="B252" s="181" t="s">
        <v>233</v>
      </c>
      <c r="C252" s="187" t="s">
        <v>417</v>
      </c>
    </row>
    <row r="253" spans="1:3" x14ac:dyDescent="0.2">
      <c r="A253" s="188">
        <v>242</v>
      </c>
      <c r="B253" s="181" t="s">
        <v>234</v>
      </c>
      <c r="C253" s="187" t="s">
        <v>417</v>
      </c>
    </row>
    <row r="254" spans="1:3" x14ac:dyDescent="0.2">
      <c r="A254" s="188">
        <v>243</v>
      </c>
      <c r="B254" s="181" t="s">
        <v>198</v>
      </c>
      <c r="C254" s="187" t="s">
        <v>417</v>
      </c>
    </row>
    <row r="255" spans="1:3" x14ac:dyDescent="0.2">
      <c r="A255" s="188">
        <v>244</v>
      </c>
      <c r="B255" s="181" t="s">
        <v>222</v>
      </c>
      <c r="C255" s="187" t="s">
        <v>417</v>
      </c>
    </row>
    <row r="256" spans="1:3" x14ac:dyDescent="0.2">
      <c r="A256" s="188">
        <v>245</v>
      </c>
      <c r="B256" s="181" t="s">
        <v>234</v>
      </c>
      <c r="C256" s="187" t="s">
        <v>417</v>
      </c>
    </row>
    <row r="257" spans="1:3" x14ac:dyDescent="0.2">
      <c r="A257" s="188">
        <v>246</v>
      </c>
      <c r="B257" s="181" t="s">
        <v>235</v>
      </c>
      <c r="C257" s="187" t="s">
        <v>417</v>
      </c>
    </row>
    <row r="258" spans="1:3" x14ac:dyDescent="0.2">
      <c r="A258" s="188">
        <v>247</v>
      </c>
      <c r="B258" s="181" t="s">
        <v>234</v>
      </c>
      <c r="C258" s="187" t="s">
        <v>417</v>
      </c>
    </row>
    <row r="259" spans="1:3" x14ac:dyDescent="0.2">
      <c r="A259" s="188">
        <v>248</v>
      </c>
      <c r="B259" s="181" t="s">
        <v>222</v>
      </c>
      <c r="C259" s="187" t="s">
        <v>417</v>
      </c>
    </row>
    <row r="260" spans="1:3" x14ac:dyDescent="0.2">
      <c r="A260" s="188">
        <v>249</v>
      </c>
      <c r="B260" s="181" t="s">
        <v>234</v>
      </c>
      <c r="C260" s="187" t="s">
        <v>417</v>
      </c>
    </row>
    <row r="261" spans="1:3" x14ac:dyDescent="0.2">
      <c r="A261" s="188">
        <v>250</v>
      </c>
      <c r="B261" s="181" t="s">
        <v>236</v>
      </c>
      <c r="C261" s="187" t="s">
        <v>418</v>
      </c>
    </row>
    <row r="262" spans="1:3" x14ac:dyDescent="0.2">
      <c r="A262" s="188">
        <v>251</v>
      </c>
      <c r="B262" s="181" t="s">
        <v>236</v>
      </c>
      <c r="C262" s="187" t="s">
        <v>418</v>
      </c>
    </row>
    <row r="263" spans="1:3" x14ac:dyDescent="0.2">
      <c r="A263" s="188">
        <v>252</v>
      </c>
      <c r="B263" s="181" t="s">
        <v>236</v>
      </c>
      <c r="C263" s="187" t="s">
        <v>418</v>
      </c>
    </row>
    <row r="264" spans="1:3" x14ac:dyDescent="0.2">
      <c r="A264" s="188">
        <v>253</v>
      </c>
      <c r="B264" s="181" t="s">
        <v>236</v>
      </c>
      <c r="C264" s="187" t="s">
        <v>418</v>
      </c>
    </row>
    <row r="265" spans="1:3" x14ac:dyDescent="0.2">
      <c r="A265" s="188">
        <v>254</v>
      </c>
      <c r="B265" s="181" t="s">
        <v>237</v>
      </c>
      <c r="C265" s="187" t="s">
        <v>417</v>
      </c>
    </row>
    <row r="266" spans="1:3" x14ac:dyDescent="0.2">
      <c r="A266" s="188">
        <v>255</v>
      </c>
      <c r="B266" s="181" t="s">
        <v>238</v>
      </c>
      <c r="C266" s="187" t="s">
        <v>417</v>
      </c>
    </row>
    <row r="267" spans="1:3" x14ac:dyDescent="0.2">
      <c r="A267" s="188">
        <v>257</v>
      </c>
      <c r="B267" s="181" t="s">
        <v>239</v>
      </c>
      <c r="C267" s="187" t="s">
        <v>417</v>
      </c>
    </row>
    <row r="268" spans="1:3" x14ac:dyDescent="0.2">
      <c r="A268" s="188">
        <v>258</v>
      </c>
      <c r="B268" s="181" t="s">
        <v>240</v>
      </c>
      <c r="C268" s="187" t="s">
        <v>417</v>
      </c>
    </row>
    <row r="269" spans="1:3" x14ac:dyDescent="0.2">
      <c r="A269" s="188">
        <v>259</v>
      </c>
      <c r="B269" s="181" t="s">
        <v>241</v>
      </c>
      <c r="C269" s="187" t="s">
        <v>417</v>
      </c>
    </row>
    <row r="270" spans="1:3" x14ac:dyDescent="0.2">
      <c r="A270" s="188">
        <v>260</v>
      </c>
      <c r="B270" s="181" t="s">
        <v>240</v>
      </c>
      <c r="C270" s="187" t="s">
        <v>418</v>
      </c>
    </row>
    <row r="271" spans="1:3" x14ac:dyDescent="0.2">
      <c r="A271" s="188">
        <v>261</v>
      </c>
      <c r="B271" s="181" t="s">
        <v>240</v>
      </c>
      <c r="C271" s="187" t="s">
        <v>417</v>
      </c>
    </row>
    <row r="272" spans="1:3" x14ac:dyDescent="0.2">
      <c r="A272" s="188">
        <v>262</v>
      </c>
      <c r="B272" s="181" t="s">
        <v>240</v>
      </c>
      <c r="C272" s="187" t="s">
        <v>417</v>
      </c>
    </row>
    <row r="273" spans="1:3" x14ac:dyDescent="0.2">
      <c r="A273" s="188">
        <v>263</v>
      </c>
      <c r="B273" s="181" t="s">
        <v>240</v>
      </c>
      <c r="C273" s="187" t="s">
        <v>417</v>
      </c>
    </row>
    <row r="274" spans="1:3" x14ac:dyDescent="0.2">
      <c r="A274" s="188">
        <v>264</v>
      </c>
      <c r="B274" s="181" t="s">
        <v>240</v>
      </c>
      <c r="C274" s="187" t="s">
        <v>417</v>
      </c>
    </row>
    <row r="275" spans="1:3" x14ac:dyDescent="0.2">
      <c r="A275" s="188">
        <v>265</v>
      </c>
      <c r="B275" s="181" t="s">
        <v>242</v>
      </c>
      <c r="C275" s="187" t="s">
        <v>418</v>
      </c>
    </row>
    <row r="276" spans="1:3" x14ac:dyDescent="0.2">
      <c r="A276" s="188">
        <v>266</v>
      </c>
      <c r="B276" s="181" t="s">
        <v>242</v>
      </c>
      <c r="C276" s="187" t="s">
        <v>418</v>
      </c>
    </row>
    <row r="277" spans="1:3" x14ac:dyDescent="0.2">
      <c r="A277" s="188">
        <v>267</v>
      </c>
      <c r="B277" s="181" t="s">
        <v>242</v>
      </c>
      <c r="C277" s="187" t="s">
        <v>418</v>
      </c>
    </row>
    <row r="278" spans="1:3" x14ac:dyDescent="0.2">
      <c r="A278" s="188">
        <v>268</v>
      </c>
      <c r="B278" s="181" t="s">
        <v>242</v>
      </c>
      <c r="C278" s="187" t="s">
        <v>418</v>
      </c>
    </row>
    <row r="279" spans="1:3" x14ac:dyDescent="0.2">
      <c r="A279" s="188">
        <v>269</v>
      </c>
      <c r="B279" s="181" t="s">
        <v>242</v>
      </c>
      <c r="C279" s="187" t="s">
        <v>418</v>
      </c>
    </row>
    <row r="280" spans="1:3" x14ac:dyDescent="0.2">
      <c r="A280" s="188">
        <v>270</v>
      </c>
      <c r="B280" s="181" t="s">
        <v>242</v>
      </c>
      <c r="C280" s="187" t="s">
        <v>418</v>
      </c>
    </row>
    <row r="281" spans="1:3" x14ac:dyDescent="0.2">
      <c r="A281" s="188">
        <v>271</v>
      </c>
      <c r="B281" s="181" t="s">
        <v>242</v>
      </c>
      <c r="C281" s="187" t="s">
        <v>418</v>
      </c>
    </row>
    <row r="282" spans="1:3" x14ac:dyDescent="0.2">
      <c r="A282" s="188">
        <v>272</v>
      </c>
      <c r="B282" s="181" t="s">
        <v>242</v>
      </c>
      <c r="C282" s="187" t="s">
        <v>418</v>
      </c>
    </row>
    <row r="283" spans="1:3" x14ac:dyDescent="0.2">
      <c r="A283" s="188">
        <v>273</v>
      </c>
      <c r="B283" s="181" t="s">
        <v>242</v>
      </c>
      <c r="C283" s="187" t="s">
        <v>418</v>
      </c>
    </row>
    <row r="284" spans="1:3" x14ac:dyDescent="0.2">
      <c r="A284" s="188">
        <v>274</v>
      </c>
      <c r="B284" s="181" t="s">
        <v>242</v>
      </c>
      <c r="C284" s="187" t="s">
        <v>418</v>
      </c>
    </row>
    <row r="285" spans="1:3" x14ac:dyDescent="0.2">
      <c r="A285" s="188">
        <v>276</v>
      </c>
      <c r="B285" s="181" t="s">
        <v>242</v>
      </c>
      <c r="C285" s="187" t="s">
        <v>418</v>
      </c>
    </row>
    <row r="286" spans="1:3" x14ac:dyDescent="0.2">
      <c r="A286" s="188">
        <v>277</v>
      </c>
      <c r="B286" s="181" t="s">
        <v>243</v>
      </c>
      <c r="C286" s="187" t="s">
        <v>418</v>
      </c>
    </row>
    <row r="287" spans="1:3" x14ac:dyDescent="0.2">
      <c r="A287" s="188">
        <v>278</v>
      </c>
      <c r="B287" s="181" t="s">
        <v>244</v>
      </c>
      <c r="C287" s="187" t="s">
        <v>418</v>
      </c>
    </row>
    <row r="288" spans="1:3" x14ac:dyDescent="0.2">
      <c r="A288" s="188">
        <v>279</v>
      </c>
      <c r="B288" s="181" t="s">
        <v>245</v>
      </c>
      <c r="C288" s="187" t="s">
        <v>418</v>
      </c>
    </row>
    <row r="289" spans="1:3" x14ac:dyDescent="0.2">
      <c r="A289" s="188">
        <v>280</v>
      </c>
      <c r="B289" s="181" t="s">
        <v>246</v>
      </c>
      <c r="C289" s="187" t="s">
        <v>418</v>
      </c>
    </row>
    <row r="290" spans="1:3" x14ac:dyDescent="0.2">
      <c r="A290" s="188">
        <v>281</v>
      </c>
      <c r="B290" s="181" t="s">
        <v>247</v>
      </c>
      <c r="C290" s="187" t="s">
        <v>417</v>
      </c>
    </row>
    <row r="291" spans="1:3" x14ac:dyDescent="0.2">
      <c r="A291" s="188">
        <v>283</v>
      </c>
      <c r="B291" s="181" t="s">
        <v>248</v>
      </c>
      <c r="C291" s="187" t="s">
        <v>417</v>
      </c>
    </row>
    <row r="292" spans="1:3" x14ac:dyDescent="0.2">
      <c r="A292" s="188">
        <v>284</v>
      </c>
      <c r="B292" s="181" t="s">
        <v>190</v>
      </c>
      <c r="C292" s="187" t="s">
        <v>418</v>
      </c>
    </row>
    <row r="293" spans="1:3" x14ac:dyDescent="0.2">
      <c r="A293" s="188">
        <v>285</v>
      </c>
      <c r="B293" s="181" t="s">
        <v>190</v>
      </c>
      <c r="C293" s="187" t="s">
        <v>418</v>
      </c>
    </row>
    <row r="294" spans="1:3" x14ac:dyDescent="0.2">
      <c r="A294" s="188">
        <v>286</v>
      </c>
      <c r="B294" s="181" t="s">
        <v>249</v>
      </c>
      <c r="C294" s="187" t="s">
        <v>418</v>
      </c>
    </row>
    <row r="295" spans="1:3" x14ac:dyDescent="0.2">
      <c r="A295" s="188">
        <v>287</v>
      </c>
      <c r="B295" s="181" t="s">
        <v>250</v>
      </c>
      <c r="C295" s="187" t="s">
        <v>418</v>
      </c>
    </row>
    <row r="296" spans="1:3" x14ac:dyDescent="0.2">
      <c r="A296" s="188">
        <v>288</v>
      </c>
      <c r="B296" s="181" t="s">
        <v>251</v>
      </c>
      <c r="C296" s="187" t="s">
        <v>418</v>
      </c>
    </row>
    <row r="297" spans="1:3" x14ac:dyDescent="0.2">
      <c r="A297" s="188">
        <v>289</v>
      </c>
      <c r="B297" s="181" t="s">
        <v>251</v>
      </c>
      <c r="C297" s="187" t="s">
        <v>418</v>
      </c>
    </row>
    <row r="298" spans="1:3" x14ac:dyDescent="0.2">
      <c r="A298" s="188">
        <v>290</v>
      </c>
      <c r="B298" s="181" t="s">
        <v>251</v>
      </c>
      <c r="C298" s="187" t="s">
        <v>418</v>
      </c>
    </row>
    <row r="299" spans="1:3" x14ac:dyDescent="0.2">
      <c r="A299" s="188">
        <v>291</v>
      </c>
      <c r="B299" s="181" t="s">
        <v>251</v>
      </c>
      <c r="C299" s="187" t="s">
        <v>418</v>
      </c>
    </row>
    <row r="300" spans="1:3" x14ac:dyDescent="0.2">
      <c r="A300" s="188">
        <v>292</v>
      </c>
      <c r="B300" s="181" t="s">
        <v>251</v>
      </c>
      <c r="C300" s="187" t="s">
        <v>418</v>
      </c>
    </row>
    <row r="301" spans="1:3" x14ac:dyDescent="0.2">
      <c r="A301" s="188">
        <v>297</v>
      </c>
      <c r="B301" s="181" t="s">
        <v>251</v>
      </c>
      <c r="C301" s="187" t="s">
        <v>418</v>
      </c>
    </row>
    <row r="302" spans="1:3" x14ac:dyDescent="0.2">
      <c r="A302" s="188">
        <v>298</v>
      </c>
      <c r="B302" s="181" t="s">
        <v>251</v>
      </c>
      <c r="C302" s="187" t="s">
        <v>418</v>
      </c>
    </row>
    <row r="303" spans="1:3" x14ac:dyDescent="0.2">
      <c r="A303" s="188">
        <v>299</v>
      </c>
      <c r="B303" s="181" t="s">
        <v>251</v>
      </c>
      <c r="C303" s="187" t="s">
        <v>418</v>
      </c>
    </row>
    <row r="304" spans="1:3" x14ac:dyDescent="0.2">
      <c r="A304" s="188">
        <v>300</v>
      </c>
      <c r="B304" s="181" t="s">
        <v>252</v>
      </c>
      <c r="C304" s="187" t="s">
        <v>417</v>
      </c>
    </row>
    <row r="305" spans="1:3" x14ac:dyDescent="0.2">
      <c r="A305" s="188">
        <v>301</v>
      </c>
      <c r="B305" s="181" t="s">
        <v>253</v>
      </c>
      <c r="C305" s="187" t="s">
        <v>417</v>
      </c>
    </row>
    <row r="306" spans="1:3" x14ac:dyDescent="0.2">
      <c r="A306" s="188">
        <v>302</v>
      </c>
      <c r="B306" s="181" t="s">
        <v>254</v>
      </c>
      <c r="C306" s="187" t="s">
        <v>417</v>
      </c>
    </row>
    <row r="307" spans="1:3" x14ac:dyDescent="0.2">
      <c r="A307" s="188">
        <v>303</v>
      </c>
      <c r="B307" s="181" t="s">
        <v>251</v>
      </c>
      <c r="C307" s="187" t="s">
        <v>418</v>
      </c>
    </row>
    <row r="308" spans="1:3" x14ac:dyDescent="0.2">
      <c r="A308" s="188">
        <v>304</v>
      </c>
      <c r="B308" s="181" t="s">
        <v>251</v>
      </c>
      <c r="C308" s="187" t="s">
        <v>418</v>
      </c>
    </row>
    <row r="309" spans="1:3" x14ac:dyDescent="0.2">
      <c r="A309" s="188">
        <v>305</v>
      </c>
      <c r="B309" s="181" t="s">
        <v>255</v>
      </c>
      <c r="C309" s="187" t="s">
        <v>417</v>
      </c>
    </row>
    <row r="310" spans="1:3" x14ac:dyDescent="0.2">
      <c r="A310" s="188">
        <v>306</v>
      </c>
      <c r="B310" s="181" t="s">
        <v>255</v>
      </c>
      <c r="C310" s="187" t="s">
        <v>417</v>
      </c>
    </row>
    <row r="311" spans="1:3" x14ac:dyDescent="0.2">
      <c r="A311" s="188">
        <v>307</v>
      </c>
      <c r="B311" s="181" t="s">
        <v>255</v>
      </c>
      <c r="C311" s="187" t="s">
        <v>417</v>
      </c>
    </row>
    <row r="312" spans="1:3" x14ac:dyDescent="0.2">
      <c r="A312" s="188">
        <v>308</v>
      </c>
      <c r="B312" s="181" t="s">
        <v>255</v>
      </c>
      <c r="C312" s="187" t="s">
        <v>417</v>
      </c>
    </row>
    <row r="313" spans="1:3" x14ac:dyDescent="0.2">
      <c r="A313" s="188">
        <v>309</v>
      </c>
      <c r="B313" s="181" t="s">
        <v>256</v>
      </c>
      <c r="C313" s="187" t="s">
        <v>417</v>
      </c>
    </row>
    <row r="314" spans="1:3" x14ac:dyDescent="0.2">
      <c r="A314" s="188">
        <v>310</v>
      </c>
      <c r="B314" s="181" t="s">
        <v>257</v>
      </c>
      <c r="C314" s="187" t="s">
        <v>417</v>
      </c>
    </row>
    <row r="315" spans="1:3" x14ac:dyDescent="0.2">
      <c r="A315" s="188">
        <v>312</v>
      </c>
      <c r="B315" s="181" t="s">
        <v>258</v>
      </c>
      <c r="C315" s="187" t="s">
        <v>417</v>
      </c>
    </row>
    <row r="316" spans="1:3" x14ac:dyDescent="0.2">
      <c r="A316" s="188">
        <v>313</v>
      </c>
      <c r="B316" s="181" t="s">
        <v>259</v>
      </c>
      <c r="C316" s="187" t="s">
        <v>418</v>
      </c>
    </row>
    <row r="317" spans="1:3" x14ac:dyDescent="0.2">
      <c r="A317" s="188">
        <v>314</v>
      </c>
      <c r="B317" s="181" t="s">
        <v>260</v>
      </c>
      <c r="C317" s="187" t="s">
        <v>418</v>
      </c>
    </row>
    <row r="318" spans="1:3" x14ac:dyDescent="0.2">
      <c r="A318" s="188">
        <v>315</v>
      </c>
      <c r="B318" s="181" t="s">
        <v>261</v>
      </c>
      <c r="C318" s="187" t="s">
        <v>418</v>
      </c>
    </row>
    <row r="319" spans="1:3" x14ac:dyDescent="0.2">
      <c r="A319" s="188">
        <v>316</v>
      </c>
      <c r="B319" s="181" t="s">
        <v>262</v>
      </c>
      <c r="C319" s="187" t="s">
        <v>417</v>
      </c>
    </row>
    <row r="320" spans="1:3" x14ac:dyDescent="0.2">
      <c r="A320" s="188">
        <v>317</v>
      </c>
      <c r="B320" s="181" t="s">
        <v>262</v>
      </c>
      <c r="C320" s="187" t="s">
        <v>417</v>
      </c>
    </row>
    <row r="321" spans="1:3" x14ac:dyDescent="0.2">
      <c r="A321" s="188">
        <v>318</v>
      </c>
      <c r="B321" s="181" t="s">
        <v>262</v>
      </c>
      <c r="C321" s="187" t="s">
        <v>417</v>
      </c>
    </row>
    <row r="322" spans="1:3" x14ac:dyDescent="0.2">
      <c r="A322" s="188">
        <v>319</v>
      </c>
      <c r="B322" s="181" t="s">
        <v>263</v>
      </c>
      <c r="C322" s="187" t="s">
        <v>417</v>
      </c>
    </row>
    <row r="323" spans="1:3" x14ac:dyDescent="0.2">
      <c r="A323" s="188">
        <v>320</v>
      </c>
      <c r="B323" s="181" t="s">
        <v>262</v>
      </c>
      <c r="C323" s="187" t="s">
        <v>417</v>
      </c>
    </row>
    <row r="324" spans="1:3" x14ac:dyDescent="0.2">
      <c r="A324" s="188">
        <v>321</v>
      </c>
      <c r="B324" s="181" t="s">
        <v>262</v>
      </c>
      <c r="C324" s="187" t="s">
        <v>417</v>
      </c>
    </row>
    <row r="325" spans="1:3" x14ac:dyDescent="0.2">
      <c r="A325" s="188">
        <v>322</v>
      </c>
      <c r="B325" s="181" t="s">
        <v>262</v>
      </c>
      <c r="C325" s="187" t="s">
        <v>417</v>
      </c>
    </row>
    <row r="326" spans="1:3" x14ac:dyDescent="0.2">
      <c r="A326" s="188">
        <v>323</v>
      </c>
      <c r="B326" s="181" t="s">
        <v>262</v>
      </c>
      <c r="C326" s="187" t="s">
        <v>417</v>
      </c>
    </row>
    <row r="327" spans="1:3" x14ac:dyDescent="0.2">
      <c r="A327" s="188">
        <v>324</v>
      </c>
      <c r="B327" s="181" t="s">
        <v>264</v>
      </c>
      <c r="C327" s="187" t="s">
        <v>417</v>
      </c>
    </row>
    <row r="328" spans="1:3" x14ac:dyDescent="0.2">
      <c r="A328" s="188">
        <v>325</v>
      </c>
      <c r="B328" s="181" t="s">
        <v>265</v>
      </c>
      <c r="C328" s="187" t="s">
        <v>417</v>
      </c>
    </row>
    <row r="329" spans="1:3" x14ac:dyDescent="0.2">
      <c r="A329" s="188">
        <v>326</v>
      </c>
      <c r="B329" s="181" t="s">
        <v>265</v>
      </c>
      <c r="C329" s="187" t="s">
        <v>417</v>
      </c>
    </row>
    <row r="330" spans="1:3" x14ac:dyDescent="0.2">
      <c r="A330" s="188">
        <v>327</v>
      </c>
      <c r="B330" s="181" t="s">
        <v>265</v>
      </c>
      <c r="C330" s="187" t="s">
        <v>417</v>
      </c>
    </row>
    <row r="331" spans="1:3" x14ac:dyDescent="0.2">
      <c r="A331" s="188">
        <v>328</v>
      </c>
      <c r="B331" s="181" t="s">
        <v>265</v>
      </c>
      <c r="C331" s="187" t="s">
        <v>417</v>
      </c>
    </row>
    <row r="332" spans="1:3" x14ac:dyDescent="0.2">
      <c r="A332" s="188">
        <v>329</v>
      </c>
      <c r="B332" s="181" t="s">
        <v>265</v>
      </c>
      <c r="C332" s="187" t="s">
        <v>417</v>
      </c>
    </row>
    <row r="333" spans="1:3" x14ac:dyDescent="0.2">
      <c r="A333" s="188">
        <v>330</v>
      </c>
      <c r="B333" s="181" t="s">
        <v>265</v>
      </c>
      <c r="C333" s="187" t="s">
        <v>417</v>
      </c>
    </row>
    <row r="334" spans="1:3" x14ac:dyDescent="0.2">
      <c r="A334" s="188">
        <v>331</v>
      </c>
      <c r="B334" s="181" t="s">
        <v>265</v>
      </c>
      <c r="C334" s="187" t="s">
        <v>417</v>
      </c>
    </row>
    <row r="335" spans="1:3" x14ac:dyDescent="0.2">
      <c r="A335" s="188">
        <v>332</v>
      </c>
      <c r="B335" s="181" t="s">
        <v>265</v>
      </c>
      <c r="C335" s="187" t="s">
        <v>418</v>
      </c>
    </row>
    <row r="336" spans="1:3" x14ac:dyDescent="0.2">
      <c r="A336" s="188">
        <v>334</v>
      </c>
      <c r="B336" s="181" t="s">
        <v>266</v>
      </c>
      <c r="C336" s="187" t="s">
        <v>417</v>
      </c>
    </row>
    <row r="337" spans="1:3" x14ac:dyDescent="0.2">
      <c r="A337" s="188">
        <v>335</v>
      </c>
      <c r="B337" s="181" t="s">
        <v>267</v>
      </c>
      <c r="C337" s="187" t="s">
        <v>417</v>
      </c>
    </row>
    <row r="338" spans="1:3" x14ac:dyDescent="0.2">
      <c r="A338" s="188">
        <v>336</v>
      </c>
      <c r="B338" s="181" t="s">
        <v>268</v>
      </c>
      <c r="C338" s="187" t="s">
        <v>418</v>
      </c>
    </row>
    <row r="339" spans="1:3" x14ac:dyDescent="0.2">
      <c r="A339" s="188">
        <v>337</v>
      </c>
      <c r="B339" s="181" t="s">
        <v>268</v>
      </c>
      <c r="C339" s="187" t="s">
        <v>418</v>
      </c>
    </row>
    <row r="340" spans="1:3" x14ac:dyDescent="0.2">
      <c r="A340" s="188">
        <v>338</v>
      </c>
      <c r="B340" s="181" t="s">
        <v>269</v>
      </c>
      <c r="C340" s="187" t="s">
        <v>417</v>
      </c>
    </row>
    <row r="341" spans="1:3" x14ac:dyDescent="0.2">
      <c r="A341" s="188">
        <v>339</v>
      </c>
      <c r="B341" s="181" t="s">
        <v>270</v>
      </c>
      <c r="C341" s="187" t="s">
        <v>418</v>
      </c>
    </row>
    <row r="342" spans="1:3" x14ac:dyDescent="0.2">
      <c r="A342" s="188">
        <v>340</v>
      </c>
      <c r="B342" s="181" t="s">
        <v>270</v>
      </c>
      <c r="C342" s="187" t="s">
        <v>418</v>
      </c>
    </row>
    <row r="343" spans="1:3" x14ac:dyDescent="0.2">
      <c r="A343" s="188">
        <v>341</v>
      </c>
      <c r="B343" s="181" t="s">
        <v>270</v>
      </c>
      <c r="C343" s="187" t="s">
        <v>418</v>
      </c>
    </row>
    <row r="344" spans="1:3" x14ac:dyDescent="0.2">
      <c r="A344" s="188">
        <v>342</v>
      </c>
      <c r="B344" s="181" t="s">
        <v>271</v>
      </c>
      <c r="C344" s="187" t="s">
        <v>417</v>
      </c>
    </row>
    <row r="345" spans="1:3" x14ac:dyDescent="0.2">
      <c r="A345" s="188">
        <v>343</v>
      </c>
      <c r="B345" s="181" t="s">
        <v>272</v>
      </c>
      <c r="C345" s="187" t="s">
        <v>417</v>
      </c>
    </row>
    <row r="346" spans="1:3" x14ac:dyDescent="0.2">
      <c r="A346" s="188">
        <v>344</v>
      </c>
      <c r="B346" s="181" t="s">
        <v>273</v>
      </c>
      <c r="C346" s="187" t="s">
        <v>417</v>
      </c>
    </row>
    <row r="347" spans="1:3" x14ac:dyDescent="0.2">
      <c r="A347" s="188">
        <v>344</v>
      </c>
      <c r="B347" s="181" t="s">
        <v>273</v>
      </c>
      <c r="C347" s="187" t="s">
        <v>418</v>
      </c>
    </row>
    <row r="348" spans="1:3" x14ac:dyDescent="0.2">
      <c r="A348" s="188">
        <v>345</v>
      </c>
      <c r="B348" s="181" t="s">
        <v>274</v>
      </c>
      <c r="C348" s="187" t="s">
        <v>417</v>
      </c>
    </row>
    <row r="349" spans="1:3" x14ac:dyDescent="0.2">
      <c r="A349" s="188">
        <v>346</v>
      </c>
      <c r="B349" s="181" t="s">
        <v>275</v>
      </c>
      <c r="C349" s="187" t="s">
        <v>418</v>
      </c>
    </row>
    <row r="350" spans="1:3" x14ac:dyDescent="0.2">
      <c r="A350" s="188">
        <v>347</v>
      </c>
      <c r="B350" s="181" t="s">
        <v>276</v>
      </c>
      <c r="C350" s="187" t="s">
        <v>418</v>
      </c>
    </row>
    <row r="351" spans="1:3" x14ac:dyDescent="0.2">
      <c r="A351" s="188">
        <v>348</v>
      </c>
      <c r="B351" s="181" t="s">
        <v>276</v>
      </c>
      <c r="C351" s="187" t="s">
        <v>418</v>
      </c>
    </row>
    <row r="352" spans="1:3" x14ac:dyDescent="0.2">
      <c r="A352" s="188">
        <v>349</v>
      </c>
      <c r="B352" s="181" t="s">
        <v>222</v>
      </c>
      <c r="C352" s="187" t="s">
        <v>417</v>
      </c>
    </row>
    <row r="353" spans="1:3" x14ac:dyDescent="0.2">
      <c r="A353" s="188">
        <v>350</v>
      </c>
      <c r="B353" s="181" t="s">
        <v>277</v>
      </c>
      <c r="C353" s="187" t="s">
        <v>418</v>
      </c>
    </row>
    <row r="354" spans="1:3" x14ac:dyDescent="0.2">
      <c r="A354" s="188">
        <v>351</v>
      </c>
      <c r="B354" s="181" t="s">
        <v>278</v>
      </c>
      <c r="C354" s="187" t="s">
        <v>417</v>
      </c>
    </row>
    <row r="355" spans="1:3" x14ac:dyDescent="0.2">
      <c r="A355" s="188">
        <v>352</v>
      </c>
      <c r="B355" s="181" t="s">
        <v>279</v>
      </c>
      <c r="C355" s="187" t="s">
        <v>417</v>
      </c>
    </row>
    <row r="356" spans="1:3" x14ac:dyDescent="0.2">
      <c r="A356" s="188">
        <v>353</v>
      </c>
      <c r="B356" s="181" t="s">
        <v>280</v>
      </c>
      <c r="C356" s="187" t="s">
        <v>417</v>
      </c>
    </row>
    <row r="357" spans="1:3" x14ac:dyDescent="0.2">
      <c r="A357" s="188">
        <v>354</v>
      </c>
      <c r="B357" s="181" t="s">
        <v>197</v>
      </c>
      <c r="C357" s="187" t="s">
        <v>418</v>
      </c>
    </row>
    <row r="358" spans="1:3" x14ac:dyDescent="0.2">
      <c r="A358" s="188">
        <v>355</v>
      </c>
      <c r="B358" s="181" t="s">
        <v>281</v>
      </c>
      <c r="C358" s="187" t="s">
        <v>417</v>
      </c>
    </row>
    <row r="359" spans="1:3" x14ac:dyDescent="0.2">
      <c r="A359" s="188">
        <v>357</v>
      </c>
      <c r="B359" s="181" t="s">
        <v>282</v>
      </c>
      <c r="C359" s="187" t="s">
        <v>418</v>
      </c>
    </row>
    <row r="360" spans="1:3" x14ac:dyDescent="0.2">
      <c r="A360" s="188">
        <v>358</v>
      </c>
      <c r="B360" s="181" t="s">
        <v>282</v>
      </c>
      <c r="C360" s="187" t="s">
        <v>418</v>
      </c>
    </row>
    <row r="361" spans="1:3" x14ac:dyDescent="0.2">
      <c r="A361" s="188">
        <v>359</v>
      </c>
      <c r="B361" s="181" t="s">
        <v>282</v>
      </c>
      <c r="C361" s="187" t="s">
        <v>418</v>
      </c>
    </row>
    <row r="362" spans="1:3" x14ac:dyDescent="0.2">
      <c r="A362" s="188">
        <v>360</v>
      </c>
      <c r="B362" s="181" t="s">
        <v>282</v>
      </c>
      <c r="C362" s="187" t="s">
        <v>418</v>
      </c>
    </row>
    <row r="363" spans="1:3" x14ac:dyDescent="0.2">
      <c r="A363" s="188">
        <v>361</v>
      </c>
      <c r="B363" s="181" t="s">
        <v>282</v>
      </c>
      <c r="C363" s="187" t="s">
        <v>418</v>
      </c>
    </row>
    <row r="364" spans="1:3" x14ac:dyDescent="0.2">
      <c r="A364" s="188">
        <v>362</v>
      </c>
      <c r="B364" s="181" t="s">
        <v>282</v>
      </c>
      <c r="C364" s="187" t="s">
        <v>418</v>
      </c>
    </row>
    <row r="365" spans="1:3" x14ac:dyDescent="0.2">
      <c r="A365" s="188">
        <v>363</v>
      </c>
      <c r="B365" s="181" t="s">
        <v>282</v>
      </c>
      <c r="C365" s="187" t="s">
        <v>418</v>
      </c>
    </row>
    <row r="366" spans="1:3" x14ac:dyDescent="0.2">
      <c r="A366" s="188">
        <v>364</v>
      </c>
      <c r="B366" s="181" t="s">
        <v>282</v>
      </c>
      <c r="C366" s="187" t="s">
        <v>418</v>
      </c>
    </row>
    <row r="367" spans="1:3" x14ac:dyDescent="0.2">
      <c r="A367" s="188">
        <v>365</v>
      </c>
      <c r="B367" s="181" t="s">
        <v>282</v>
      </c>
      <c r="C367" s="187" t="s">
        <v>418</v>
      </c>
    </row>
    <row r="368" spans="1:3" x14ac:dyDescent="0.2">
      <c r="A368" s="188">
        <v>366</v>
      </c>
      <c r="B368" s="181" t="s">
        <v>282</v>
      </c>
      <c r="C368" s="187" t="s">
        <v>418</v>
      </c>
    </row>
    <row r="369" spans="1:3" x14ac:dyDescent="0.2">
      <c r="A369" s="188">
        <v>367</v>
      </c>
      <c r="B369" s="181" t="s">
        <v>282</v>
      </c>
      <c r="C369" s="187" t="s">
        <v>418</v>
      </c>
    </row>
    <row r="370" spans="1:3" x14ac:dyDescent="0.2">
      <c r="A370" s="188">
        <v>368</v>
      </c>
      <c r="B370" s="181" t="s">
        <v>282</v>
      </c>
      <c r="C370" s="187" t="s">
        <v>418</v>
      </c>
    </row>
    <row r="371" spans="1:3" x14ac:dyDescent="0.2">
      <c r="A371" s="188">
        <v>369</v>
      </c>
      <c r="B371" s="181" t="s">
        <v>282</v>
      </c>
      <c r="C371" s="187" t="s">
        <v>418</v>
      </c>
    </row>
    <row r="372" spans="1:3" x14ac:dyDescent="0.2">
      <c r="A372" s="188">
        <v>370</v>
      </c>
      <c r="B372" s="181" t="s">
        <v>282</v>
      </c>
      <c r="C372" s="187" t="s">
        <v>418</v>
      </c>
    </row>
    <row r="373" spans="1:3" x14ac:dyDescent="0.2">
      <c r="A373" s="188">
        <v>371</v>
      </c>
      <c r="B373" s="181" t="s">
        <v>282</v>
      </c>
      <c r="C373" s="187" t="s">
        <v>418</v>
      </c>
    </row>
    <row r="374" spans="1:3" x14ac:dyDescent="0.2">
      <c r="A374" s="188">
        <v>372</v>
      </c>
      <c r="B374" s="181" t="s">
        <v>262</v>
      </c>
      <c r="C374" s="187" t="s">
        <v>417</v>
      </c>
    </row>
    <row r="375" spans="1:3" x14ac:dyDescent="0.2">
      <c r="A375" s="188">
        <v>373</v>
      </c>
      <c r="B375" s="181" t="s">
        <v>210</v>
      </c>
      <c r="C375" s="187" t="s">
        <v>417</v>
      </c>
    </row>
    <row r="376" spans="1:3" x14ac:dyDescent="0.2">
      <c r="A376" s="188">
        <v>374</v>
      </c>
      <c r="B376" s="181" t="s">
        <v>210</v>
      </c>
      <c r="C376" s="187" t="s">
        <v>417</v>
      </c>
    </row>
    <row r="377" spans="1:3" x14ac:dyDescent="0.2">
      <c r="A377" s="188">
        <v>375</v>
      </c>
      <c r="B377" s="181" t="s">
        <v>210</v>
      </c>
      <c r="C377" s="187" t="s">
        <v>417</v>
      </c>
    </row>
    <row r="378" spans="1:3" x14ac:dyDescent="0.2">
      <c r="A378" s="188">
        <v>376</v>
      </c>
      <c r="B378" s="181" t="s">
        <v>210</v>
      </c>
      <c r="C378" s="187" t="s">
        <v>417</v>
      </c>
    </row>
    <row r="379" spans="1:3" x14ac:dyDescent="0.2">
      <c r="A379" s="188">
        <v>377</v>
      </c>
      <c r="B379" s="181" t="s">
        <v>210</v>
      </c>
      <c r="C379" s="187" t="s">
        <v>417</v>
      </c>
    </row>
    <row r="380" spans="1:3" x14ac:dyDescent="0.2">
      <c r="A380" s="188">
        <v>378</v>
      </c>
      <c r="B380" s="181" t="s">
        <v>210</v>
      </c>
      <c r="C380" s="187" t="s">
        <v>417</v>
      </c>
    </row>
    <row r="381" spans="1:3" x14ac:dyDescent="0.2">
      <c r="A381" s="188">
        <v>380</v>
      </c>
      <c r="B381" s="181" t="s">
        <v>210</v>
      </c>
      <c r="C381" s="187" t="s">
        <v>417</v>
      </c>
    </row>
    <row r="382" spans="1:3" x14ac:dyDescent="0.2">
      <c r="A382" s="188">
        <v>381</v>
      </c>
      <c r="B382" s="181" t="s">
        <v>210</v>
      </c>
      <c r="C382" s="187" t="s">
        <v>417</v>
      </c>
    </row>
    <row r="383" spans="1:3" x14ac:dyDescent="0.2">
      <c r="A383" s="188">
        <v>382</v>
      </c>
      <c r="B383" s="181" t="s">
        <v>210</v>
      </c>
      <c r="C383" s="187" t="s">
        <v>417</v>
      </c>
    </row>
    <row r="384" spans="1:3" x14ac:dyDescent="0.2">
      <c r="A384" s="188">
        <v>384</v>
      </c>
      <c r="B384" s="181" t="s">
        <v>222</v>
      </c>
      <c r="C384" s="187" t="s">
        <v>417</v>
      </c>
    </row>
    <row r="385" spans="1:3" x14ac:dyDescent="0.2">
      <c r="A385" s="188">
        <v>385</v>
      </c>
      <c r="B385" s="181" t="s">
        <v>210</v>
      </c>
      <c r="C385" s="187" t="s">
        <v>418</v>
      </c>
    </row>
    <row r="386" spans="1:3" x14ac:dyDescent="0.2">
      <c r="A386" s="188">
        <v>386</v>
      </c>
      <c r="B386" s="181" t="s">
        <v>190</v>
      </c>
      <c r="C386" s="187" t="s">
        <v>418</v>
      </c>
    </row>
    <row r="387" spans="1:3" x14ac:dyDescent="0.2">
      <c r="A387" s="188">
        <v>387</v>
      </c>
      <c r="B387" s="181" t="s">
        <v>215</v>
      </c>
      <c r="C387" s="187" t="s">
        <v>418</v>
      </c>
    </row>
    <row r="388" spans="1:3" x14ac:dyDescent="0.2">
      <c r="A388" s="188">
        <v>388</v>
      </c>
      <c r="B388" s="181" t="s">
        <v>210</v>
      </c>
      <c r="C388" s="187" t="s">
        <v>418</v>
      </c>
    </row>
    <row r="389" spans="1:3" x14ac:dyDescent="0.2">
      <c r="A389" s="188">
        <v>389</v>
      </c>
      <c r="B389" s="181" t="s">
        <v>201</v>
      </c>
      <c r="C389" s="187" t="s">
        <v>418</v>
      </c>
    </row>
    <row r="390" spans="1:3" x14ac:dyDescent="0.2">
      <c r="A390" s="188">
        <v>390</v>
      </c>
      <c r="B390" s="181" t="s">
        <v>210</v>
      </c>
      <c r="C390" s="187" t="s">
        <v>417</v>
      </c>
    </row>
    <row r="391" spans="1:3" x14ac:dyDescent="0.2">
      <c r="A391" s="188">
        <v>391</v>
      </c>
      <c r="B391" s="181" t="s">
        <v>283</v>
      </c>
      <c r="C391" s="187" t="s">
        <v>418</v>
      </c>
    </row>
    <row r="392" spans="1:3" x14ac:dyDescent="0.2">
      <c r="A392" s="188">
        <v>392</v>
      </c>
      <c r="B392" s="181" t="s">
        <v>284</v>
      </c>
      <c r="C392" s="187" t="s">
        <v>417</v>
      </c>
    </row>
    <row r="393" spans="1:3" x14ac:dyDescent="0.2">
      <c r="A393" s="188">
        <v>393</v>
      </c>
      <c r="B393" s="181" t="s">
        <v>285</v>
      </c>
      <c r="C393" s="187" t="s">
        <v>417</v>
      </c>
    </row>
    <row r="394" spans="1:3" x14ac:dyDescent="0.2">
      <c r="A394" s="188">
        <v>394</v>
      </c>
      <c r="B394" s="181" t="s">
        <v>241</v>
      </c>
      <c r="C394" s="187" t="s">
        <v>417</v>
      </c>
    </row>
    <row r="395" spans="1:3" x14ac:dyDescent="0.2">
      <c r="A395" s="188">
        <v>395</v>
      </c>
      <c r="B395" s="181" t="s">
        <v>286</v>
      </c>
      <c r="C395" s="187" t="s">
        <v>417</v>
      </c>
    </row>
    <row r="396" spans="1:3" x14ac:dyDescent="0.2">
      <c r="A396" s="188">
        <v>396</v>
      </c>
      <c r="B396" s="181" t="s">
        <v>220</v>
      </c>
      <c r="C396" s="187" t="s">
        <v>417</v>
      </c>
    </row>
    <row r="397" spans="1:3" x14ac:dyDescent="0.2">
      <c r="A397" s="188">
        <v>397</v>
      </c>
      <c r="B397" s="181" t="s">
        <v>287</v>
      </c>
      <c r="C397" s="187" t="s">
        <v>417</v>
      </c>
    </row>
    <row r="398" spans="1:3" x14ac:dyDescent="0.2">
      <c r="A398" s="188">
        <v>398</v>
      </c>
      <c r="B398" s="181" t="s">
        <v>288</v>
      </c>
      <c r="C398" s="187" t="s">
        <v>417</v>
      </c>
    </row>
    <row r="399" spans="1:3" x14ac:dyDescent="0.2">
      <c r="A399" s="188">
        <v>399</v>
      </c>
      <c r="B399" s="181" t="s">
        <v>289</v>
      </c>
      <c r="C399" s="187" t="s">
        <v>418</v>
      </c>
    </row>
    <row r="400" spans="1:3" x14ac:dyDescent="0.2">
      <c r="A400" s="188">
        <v>400</v>
      </c>
      <c r="B400" s="181" t="s">
        <v>240</v>
      </c>
      <c r="C400" s="187" t="s">
        <v>417</v>
      </c>
    </row>
    <row r="401" spans="1:3" x14ac:dyDescent="0.2">
      <c r="A401" s="188">
        <v>401</v>
      </c>
      <c r="B401" s="181" t="s">
        <v>290</v>
      </c>
      <c r="C401" s="187" t="s">
        <v>418</v>
      </c>
    </row>
    <row r="402" spans="1:3" x14ac:dyDescent="0.2">
      <c r="A402" s="188">
        <v>403</v>
      </c>
      <c r="B402" s="181" t="s">
        <v>196</v>
      </c>
      <c r="C402" s="187" t="s">
        <v>417</v>
      </c>
    </row>
    <row r="403" spans="1:3" x14ac:dyDescent="0.2">
      <c r="A403" s="188">
        <v>404</v>
      </c>
      <c r="B403" s="181" t="s">
        <v>291</v>
      </c>
      <c r="C403" s="187" t="s">
        <v>417</v>
      </c>
    </row>
    <row r="404" spans="1:3" x14ac:dyDescent="0.2">
      <c r="A404" s="188">
        <v>405</v>
      </c>
      <c r="B404" s="181" t="s">
        <v>292</v>
      </c>
      <c r="C404" s="187" t="s">
        <v>418</v>
      </c>
    </row>
    <row r="405" spans="1:3" x14ac:dyDescent="0.2">
      <c r="A405" s="188">
        <v>406</v>
      </c>
      <c r="B405" s="181" t="s">
        <v>293</v>
      </c>
      <c r="C405" s="187" t="s">
        <v>418</v>
      </c>
    </row>
    <row r="406" spans="1:3" x14ac:dyDescent="0.2">
      <c r="A406" s="188">
        <v>407</v>
      </c>
      <c r="B406" s="181" t="s">
        <v>294</v>
      </c>
      <c r="C406" s="187" t="s">
        <v>418</v>
      </c>
    </row>
    <row r="407" spans="1:3" x14ac:dyDescent="0.2">
      <c r="A407" s="188">
        <v>408</v>
      </c>
      <c r="B407" s="181" t="s">
        <v>295</v>
      </c>
      <c r="C407" s="187" t="s">
        <v>418</v>
      </c>
    </row>
    <row r="408" spans="1:3" x14ac:dyDescent="0.2">
      <c r="A408" s="188">
        <v>409</v>
      </c>
      <c r="B408" s="181" t="s">
        <v>296</v>
      </c>
      <c r="C408" s="187" t="s">
        <v>418</v>
      </c>
    </row>
    <row r="409" spans="1:3" x14ac:dyDescent="0.2">
      <c r="A409" s="188">
        <v>410</v>
      </c>
      <c r="B409" s="181" t="s">
        <v>297</v>
      </c>
      <c r="C409" s="187" t="s">
        <v>418</v>
      </c>
    </row>
    <row r="410" spans="1:3" x14ac:dyDescent="0.2">
      <c r="A410" s="188">
        <v>411</v>
      </c>
      <c r="B410" s="181" t="s">
        <v>298</v>
      </c>
      <c r="C410" s="187" t="s">
        <v>418</v>
      </c>
    </row>
    <row r="411" spans="1:3" x14ac:dyDescent="0.2">
      <c r="A411" s="188">
        <v>412</v>
      </c>
      <c r="B411" s="181" t="s">
        <v>299</v>
      </c>
      <c r="C411" s="187" t="s">
        <v>418</v>
      </c>
    </row>
    <row r="412" spans="1:3" x14ac:dyDescent="0.2">
      <c r="A412" s="188">
        <v>413</v>
      </c>
      <c r="B412" s="181" t="s">
        <v>300</v>
      </c>
      <c r="C412" s="187" t="s">
        <v>418</v>
      </c>
    </row>
    <row r="413" spans="1:3" x14ac:dyDescent="0.2">
      <c r="A413" s="188">
        <v>414</v>
      </c>
      <c r="B413" s="181" t="s">
        <v>301</v>
      </c>
      <c r="C413" s="187" t="s">
        <v>418</v>
      </c>
    </row>
    <row r="414" spans="1:3" x14ac:dyDescent="0.2">
      <c r="A414" s="188">
        <v>415</v>
      </c>
      <c r="B414" s="181" t="s">
        <v>302</v>
      </c>
      <c r="C414" s="187" t="s">
        <v>418</v>
      </c>
    </row>
    <row r="415" spans="1:3" x14ac:dyDescent="0.2">
      <c r="A415" s="188">
        <v>416</v>
      </c>
      <c r="B415" s="181" t="s">
        <v>303</v>
      </c>
      <c r="C415" s="187" t="s">
        <v>418</v>
      </c>
    </row>
    <row r="416" spans="1:3" x14ac:dyDescent="0.2">
      <c r="A416" s="188">
        <v>417</v>
      </c>
      <c r="B416" s="181" t="s">
        <v>304</v>
      </c>
      <c r="C416" s="187" t="s">
        <v>418</v>
      </c>
    </row>
    <row r="417" spans="1:3" x14ac:dyDescent="0.2">
      <c r="A417" s="188">
        <v>418</v>
      </c>
      <c r="B417" s="181" t="s">
        <v>305</v>
      </c>
      <c r="C417" s="187" t="s">
        <v>418</v>
      </c>
    </row>
    <row r="418" spans="1:3" x14ac:dyDescent="0.2">
      <c r="A418" s="188">
        <v>419</v>
      </c>
      <c r="B418" s="181" t="s">
        <v>306</v>
      </c>
      <c r="C418" s="187" t="s">
        <v>418</v>
      </c>
    </row>
    <row r="419" spans="1:3" x14ac:dyDescent="0.2">
      <c r="A419" s="188">
        <v>420</v>
      </c>
      <c r="B419" s="181" t="s">
        <v>307</v>
      </c>
      <c r="C419" s="187" t="s">
        <v>418</v>
      </c>
    </row>
    <row r="420" spans="1:3" x14ac:dyDescent="0.2">
      <c r="A420" s="188">
        <v>421</v>
      </c>
      <c r="B420" s="181" t="s">
        <v>308</v>
      </c>
      <c r="C420" s="187" t="s">
        <v>418</v>
      </c>
    </row>
    <row r="421" spans="1:3" x14ac:dyDescent="0.2">
      <c r="A421" s="188">
        <v>422</v>
      </c>
      <c r="B421" s="181" t="s">
        <v>309</v>
      </c>
      <c r="C421" s="187" t="s">
        <v>418</v>
      </c>
    </row>
    <row r="422" spans="1:3" x14ac:dyDescent="0.2">
      <c r="A422" s="188">
        <v>423</v>
      </c>
      <c r="B422" s="181" t="s">
        <v>310</v>
      </c>
      <c r="C422" s="187" t="s">
        <v>418</v>
      </c>
    </row>
    <row r="423" spans="1:3" x14ac:dyDescent="0.2">
      <c r="A423" s="188">
        <v>424</v>
      </c>
      <c r="B423" s="181" t="s">
        <v>311</v>
      </c>
      <c r="C423" s="187" t="s">
        <v>418</v>
      </c>
    </row>
    <row r="424" spans="1:3" x14ac:dyDescent="0.2">
      <c r="A424" s="188">
        <v>425</v>
      </c>
      <c r="B424" s="181" t="s">
        <v>312</v>
      </c>
      <c r="C424" s="187" t="s">
        <v>417</v>
      </c>
    </row>
    <row r="425" spans="1:3" x14ac:dyDescent="0.2">
      <c r="A425" s="188">
        <v>426</v>
      </c>
      <c r="B425" s="181" t="s">
        <v>222</v>
      </c>
      <c r="C425" s="187" t="s">
        <v>417</v>
      </c>
    </row>
    <row r="426" spans="1:3" x14ac:dyDescent="0.2">
      <c r="A426" s="188">
        <v>427</v>
      </c>
      <c r="B426" s="181" t="s">
        <v>313</v>
      </c>
      <c r="C426" s="187" t="s">
        <v>417</v>
      </c>
    </row>
    <row r="427" spans="1:3" x14ac:dyDescent="0.2">
      <c r="A427" s="188">
        <v>428</v>
      </c>
      <c r="B427" s="181" t="s">
        <v>314</v>
      </c>
      <c r="C427" s="187" t="s">
        <v>413</v>
      </c>
    </row>
    <row r="428" spans="1:3" x14ac:dyDescent="0.2">
      <c r="A428" s="188">
        <v>429</v>
      </c>
      <c r="B428" s="181" t="s">
        <v>315</v>
      </c>
      <c r="C428" s="187" t="s">
        <v>413</v>
      </c>
    </row>
    <row r="429" spans="1:3" x14ac:dyDescent="0.2">
      <c r="A429" s="188">
        <v>430</v>
      </c>
      <c r="B429" s="181" t="s">
        <v>316</v>
      </c>
      <c r="C429" s="187" t="s">
        <v>413</v>
      </c>
    </row>
    <row r="430" spans="1:3" x14ac:dyDescent="0.2">
      <c r="A430" s="188">
        <v>431</v>
      </c>
      <c r="B430" s="181" t="s">
        <v>317</v>
      </c>
      <c r="C430" s="187" t="s">
        <v>413</v>
      </c>
    </row>
    <row r="431" spans="1:3" x14ac:dyDescent="0.2">
      <c r="A431" s="188">
        <v>432</v>
      </c>
      <c r="B431" s="181" t="s">
        <v>222</v>
      </c>
      <c r="C431" s="187" t="s">
        <v>417</v>
      </c>
    </row>
    <row r="432" spans="1:3" x14ac:dyDescent="0.2">
      <c r="A432" s="188">
        <v>434</v>
      </c>
      <c r="B432" s="181" t="s">
        <v>318</v>
      </c>
      <c r="C432" s="187" t="s">
        <v>418</v>
      </c>
    </row>
    <row r="433" spans="1:3" x14ac:dyDescent="0.2">
      <c r="A433" s="188">
        <v>435</v>
      </c>
      <c r="B433" s="181" t="s">
        <v>319</v>
      </c>
      <c r="C433" s="187" t="s">
        <v>417</v>
      </c>
    </row>
    <row r="434" spans="1:3" x14ac:dyDescent="0.2">
      <c r="A434" s="188">
        <v>436</v>
      </c>
      <c r="B434" s="181" t="s">
        <v>320</v>
      </c>
      <c r="C434" s="187" t="s">
        <v>417</v>
      </c>
    </row>
    <row r="435" spans="1:3" x14ac:dyDescent="0.2">
      <c r="A435" s="188">
        <v>437</v>
      </c>
      <c r="B435" s="181" t="s">
        <v>321</v>
      </c>
      <c r="C435" s="187" t="s">
        <v>417</v>
      </c>
    </row>
    <row r="436" spans="1:3" x14ac:dyDescent="0.2">
      <c r="A436" s="188">
        <v>439</v>
      </c>
      <c r="B436" s="181" t="s">
        <v>322</v>
      </c>
      <c r="C436" s="187" t="s">
        <v>417</v>
      </c>
    </row>
    <row r="437" spans="1:3" x14ac:dyDescent="0.2">
      <c r="A437" s="188">
        <v>440</v>
      </c>
      <c r="B437" s="181" t="s">
        <v>323</v>
      </c>
      <c r="C437" s="187" t="s">
        <v>417</v>
      </c>
    </row>
    <row r="438" spans="1:3" x14ac:dyDescent="0.2">
      <c r="A438" s="188">
        <v>441</v>
      </c>
      <c r="B438" s="181" t="s">
        <v>226</v>
      </c>
      <c r="C438" s="187" t="s">
        <v>417</v>
      </c>
    </row>
    <row r="439" spans="1:3" x14ac:dyDescent="0.2">
      <c r="A439" s="188">
        <v>442</v>
      </c>
      <c r="B439" s="181" t="s">
        <v>222</v>
      </c>
      <c r="C439" s="187" t="s">
        <v>418</v>
      </c>
    </row>
    <row r="440" spans="1:3" x14ac:dyDescent="0.2">
      <c r="A440" s="188">
        <v>443</v>
      </c>
      <c r="B440" s="181" t="s">
        <v>262</v>
      </c>
      <c r="C440" s="187" t="s">
        <v>417</v>
      </c>
    </row>
    <row r="441" spans="1:3" x14ac:dyDescent="0.2">
      <c r="A441" s="188">
        <v>444</v>
      </c>
      <c r="B441" s="181" t="s">
        <v>265</v>
      </c>
      <c r="C441" s="187" t="s">
        <v>417</v>
      </c>
    </row>
    <row r="442" spans="1:3" x14ac:dyDescent="0.2">
      <c r="A442" s="188">
        <v>444</v>
      </c>
      <c r="B442" s="181" t="s">
        <v>265</v>
      </c>
      <c r="C442" s="187" t="s">
        <v>418</v>
      </c>
    </row>
    <row r="443" spans="1:3" x14ac:dyDescent="0.2">
      <c r="A443" s="188">
        <v>445</v>
      </c>
      <c r="B443" s="181" t="s">
        <v>324</v>
      </c>
      <c r="C443" s="187" t="s">
        <v>417</v>
      </c>
    </row>
    <row r="444" spans="1:3" x14ac:dyDescent="0.2">
      <c r="A444" s="188">
        <v>446</v>
      </c>
      <c r="B444" s="181" t="s">
        <v>324</v>
      </c>
      <c r="C444" s="187" t="s">
        <v>417</v>
      </c>
    </row>
    <row r="445" spans="1:3" x14ac:dyDescent="0.2">
      <c r="A445" s="188">
        <v>447</v>
      </c>
      <c r="B445" s="181" t="s">
        <v>236</v>
      </c>
      <c r="C445" s="187" t="s">
        <v>417</v>
      </c>
    </row>
    <row r="446" spans="1:3" x14ac:dyDescent="0.2">
      <c r="A446" s="188">
        <v>448</v>
      </c>
      <c r="B446" s="181" t="s">
        <v>236</v>
      </c>
      <c r="C446" s="187" t="s">
        <v>417</v>
      </c>
    </row>
    <row r="447" spans="1:3" x14ac:dyDescent="0.2">
      <c r="A447" s="188">
        <v>449</v>
      </c>
      <c r="B447" s="181" t="s">
        <v>236</v>
      </c>
      <c r="C447" s="187" t="s">
        <v>417</v>
      </c>
    </row>
    <row r="448" spans="1:3" x14ac:dyDescent="0.2">
      <c r="A448" s="188">
        <v>450</v>
      </c>
      <c r="B448" s="181" t="s">
        <v>236</v>
      </c>
      <c r="C448" s="187" t="s">
        <v>417</v>
      </c>
    </row>
    <row r="449" spans="1:3" x14ac:dyDescent="0.2">
      <c r="A449" s="188">
        <v>451</v>
      </c>
      <c r="B449" s="181" t="s">
        <v>236</v>
      </c>
      <c r="C449" s="187" t="s">
        <v>417</v>
      </c>
    </row>
    <row r="450" spans="1:3" x14ac:dyDescent="0.2">
      <c r="A450" s="188">
        <v>452</v>
      </c>
      <c r="B450" s="181" t="s">
        <v>236</v>
      </c>
      <c r="C450" s="187" t="s">
        <v>417</v>
      </c>
    </row>
    <row r="451" spans="1:3" x14ac:dyDescent="0.2">
      <c r="A451" s="188">
        <v>453</v>
      </c>
      <c r="B451" s="181" t="s">
        <v>236</v>
      </c>
      <c r="C451" s="187" t="s">
        <v>417</v>
      </c>
    </row>
    <row r="452" spans="1:3" x14ac:dyDescent="0.2">
      <c r="A452" s="188">
        <v>454</v>
      </c>
      <c r="B452" s="181" t="s">
        <v>236</v>
      </c>
      <c r="C452" s="187" t="s">
        <v>417</v>
      </c>
    </row>
    <row r="453" spans="1:3" x14ac:dyDescent="0.2">
      <c r="A453" s="188">
        <v>455</v>
      </c>
      <c r="B453" s="181" t="s">
        <v>236</v>
      </c>
      <c r="C453" s="187" t="s">
        <v>417</v>
      </c>
    </row>
    <row r="454" spans="1:3" x14ac:dyDescent="0.2">
      <c r="A454" s="188">
        <v>456</v>
      </c>
      <c r="B454" s="181" t="s">
        <v>236</v>
      </c>
      <c r="C454" s="187" t="s">
        <v>417</v>
      </c>
    </row>
    <row r="455" spans="1:3" x14ac:dyDescent="0.2">
      <c r="A455" s="188">
        <v>459</v>
      </c>
      <c r="B455" s="181" t="s">
        <v>236</v>
      </c>
      <c r="C455" s="187" t="s">
        <v>417</v>
      </c>
    </row>
    <row r="456" spans="1:3" x14ac:dyDescent="0.2">
      <c r="A456" s="188">
        <v>460</v>
      </c>
      <c r="B456" s="181" t="s">
        <v>325</v>
      </c>
      <c r="C456" s="187" t="s">
        <v>418</v>
      </c>
    </row>
    <row r="457" spans="1:3" x14ac:dyDescent="0.2">
      <c r="A457" s="188">
        <v>461</v>
      </c>
      <c r="B457" s="181" t="s">
        <v>325</v>
      </c>
      <c r="C457" s="187" t="s">
        <v>418</v>
      </c>
    </row>
    <row r="458" spans="1:3" x14ac:dyDescent="0.2">
      <c r="A458" s="188">
        <v>462</v>
      </c>
      <c r="B458" s="181" t="s">
        <v>326</v>
      </c>
      <c r="C458" s="187" t="s">
        <v>418</v>
      </c>
    </row>
    <row r="459" spans="1:3" x14ac:dyDescent="0.2">
      <c r="A459" s="188">
        <v>463</v>
      </c>
      <c r="B459" s="181" t="s">
        <v>327</v>
      </c>
      <c r="C459" s="187" t="s">
        <v>418</v>
      </c>
    </row>
    <row r="460" spans="1:3" x14ac:dyDescent="0.2">
      <c r="A460" s="188">
        <v>464</v>
      </c>
      <c r="B460" s="181" t="s">
        <v>328</v>
      </c>
      <c r="C460" s="187" t="s">
        <v>417</v>
      </c>
    </row>
    <row r="461" spans="1:3" x14ac:dyDescent="0.2">
      <c r="A461" s="188">
        <v>465</v>
      </c>
      <c r="B461" s="181" t="s">
        <v>329</v>
      </c>
      <c r="C461" s="187" t="s">
        <v>417</v>
      </c>
    </row>
    <row r="462" spans="1:3" x14ac:dyDescent="0.2">
      <c r="A462" s="188">
        <v>466</v>
      </c>
      <c r="B462" s="181" t="s">
        <v>330</v>
      </c>
      <c r="C462" s="187" t="s">
        <v>417</v>
      </c>
    </row>
    <row r="463" spans="1:3" x14ac:dyDescent="0.2">
      <c r="A463" s="188">
        <v>467</v>
      </c>
      <c r="B463" s="181" t="s">
        <v>330</v>
      </c>
      <c r="C463" s="187" t="s">
        <v>417</v>
      </c>
    </row>
    <row r="464" spans="1:3" x14ac:dyDescent="0.2">
      <c r="A464" s="188">
        <v>468</v>
      </c>
      <c r="B464" s="181" t="s">
        <v>330</v>
      </c>
      <c r="C464" s="187" t="s">
        <v>417</v>
      </c>
    </row>
    <row r="465" spans="1:3" x14ac:dyDescent="0.2">
      <c r="A465" s="188">
        <v>469</v>
      </c>
      <c r="B465" s="181" t="s">
        <v>330</v>
      </c>
      <c r="C465" s="187" t="s">
        <v>417</v>
      </c>
    </row>
    <row r="466" spans="1:3" x14ac:dyDescent="0.2">
      <c r="A466" s="188">
        <v>470</v>
      </c>
      <c r="B466" s="181" t="s">
        <v>330</v>
      </c>
      <c r="C466" s="187" t="s">
        <v>417</v>
      </c>
    </row>
    <row r="467" spans="1:3" x14ac:dyDescent="0.2">
      <c r="A467" s="188">
        <v>473</v>
      </c>
      <c r="B467" s="181" t="s">
        <v>331</v>
      </c>
      <c r="C467" s="187" t="s">
        <v>417</v>
      </c>
    </row>
    <row r="468" spans="1:3" x14ac:dyDescent="0.2">
      <c r="A468" s="188">
        <v>474</v>
      </c>
      <c r="B468" s="181" t="s">
        <v>332</v>
      </c>
      <c r="C468" s="187" t="s">
        <v>418</v>
      </c>
    </row>
    <row r="469" spans="1:3" x14ac:dyDescent="0.2">
      <c r="A469" s="188">
        <v>475</v>
      </c>
      <c r="B469" s="181" t="s">
        <v>333</v>
      </c>
      <c r="C469" s="187" t="s">
        <v>417</v>
      </c>
    </row>
    <row r="470" spans="1:3" x14ac:dyDescent="0.2">
      <c r="A470" s="188">
        <v>476</v>
      </c>
      <c r="B470" s="181" t="s">
        <v>334</v>
      </c>
      <c r="C470" s="187" t="s">
        <v>418</v>
      </c>
    </row>
    <row r="471" spans="1:3" x14ac:dyDescent="0.2">
      <c r="A471" s="188">
        <v>477</v>
      </c>
      <c r="B471" s="181" t="s">
        <v>334</v>
      </c>
      <c r="C471" s="187" t="s">
        <v>418</v>
      </c>
    </row>
    <row r="472" spans="1:3" x14ac:dyDescent="0.2">
      <c r="A472" s="188">
        <v>478</v>
      </c>
      <c r="B472" s="181" t="s">
        <v>265</v>
      </c>
      <c r="C472" s="187" t="s">
        <v>417</v>
      </c>
    </row>
    <row r="473" spans="1:3" x14ac:dyDescent="0.2">
      <c r="A473" s="188">
        <v>479</v>
      </c>
      <c r="B473" s="181" t="s">
        <v>322</v>
      </c>
      <c r="C473" s="187" t="s">
        <v>417</v>
      </c>
    </row>
    <row r="474" spans="1:3" x14ac:dyDescent="0.2">
      <c r="A474" s="188">
        <v>480</v>
      </c>
      <c r="B474" s="181" t="s">
        <v>322</v>
      </c>
      <c r="C474" s="187" t="s">
        <v>417</v>
      </c>
    </row>
    <row r="475" spans="1:3" x14ac:dyDescent="0.2">
      <c r="A475" s="188">
        <v>481</v>
      </c>
      <c r="B475" s="181" t="s">
        <v>322</v>
      </c>
      <c r="C475" s="187" t="s">
        <v>417</v>
      </c>
    </row>
    <row r="476" spans="1:3" x14ac:dyDescent="0.2">
      <c r="A476" s="188">
        <v>482</v>
      </c>
      <c r="B476" s="181" t="s">
        <v>335</v>
      </c>
      <c r="C476" s="187" t="s">
        <v>414</v>
      </c>
    </row>
    <row r="477" spans="1:3" x14ac:dyDescent="0.2">
      <c r="A477" s="188">
        <v>483</v>
      </c>
      <c r="B477" s="181" t="s">
        <v>336</v>
      </c>
      <c r="C477" s="187" t="s">
        <v>414</v>
      </c>
    </row>
    <row r="478" spans="1:3" x14ac:dyDescent="0.2">
      <c r="A478" s="188">
        <v>484</v>
      </c>
      <c r="B478" s="181" t="s">
        <v>337</v>
      </c>
      <c r="C478" s="187" t="s">
        <v>414</v>
      </c>
    </row>
    <row r="479" spans="1:3" x14ac:dyDescent="0.2">
      <c r="A479" s="188">
        <v>485</v>
      </c>
      <c r="B479" s="181" t="s">
        <v>338</v>
      </c>
      <c r="C479" s="187" t="s">
        <v>414</v>
      </c>
    </row>
    <row r="480" spans="1:3" x14ac:dyDescent="0.2">
      <c r="A480" s="188">
        <v>486</v>
      </c>
      <c r="B480" s="181" t="s">
        <v>339</v>
      </c>
      <c r="C480" s="187" t="s">
        <v>414</v>
      </c>
    </row>
    <row r="481" spans="1:3" x14ac:dyDescent="0.2">
      <c r="A481" s="188">
        <v>487</v>
      </c>
      <c r="B481" s="181" t="s">
        <v>340</v>
      </c>
      <c r="C481" s="187" t="s">
        <v>414</v>
      </c>
    </row>
    <row r="482" spans="1:3" x14ac:dyDescent="0.2">
      <c r="A482" s="188">
        <v>488</v>
      </c>
      <c r="B482" s="181" t="s">
        <v>341</v>
      </c>
      <c r="C482" s="187" t="s">
        <v>414</v>
      </c>
    </row>
    <row r="483" spans="1:3" x14ac:dyDescent="0.2">
      <c r="A483" s="188">
        <v>489</v>
      </c>
      <c r="B483" s="181" t="s">
        <v>342</v>
      </c>
      <c r="C483" s="187" t="s">
        <v>414</v>
      </c>
    </row>
    <row r="484" spans="1:3" x14ac:dyDescent="0.2">
      <c r="A484" s="188">
        <v>490</v>
      </c>
      <c r="B484" s="181" t="s">
        <v>343</v>
      </c>
      <c r="C484" s="187" t="s">
        <v>414</v>
      </c>
    </row>
    <row r="485" spans="1:3" x14ac:dyDescent="0.2">
      <c r="A485" s="188">
        <v>491</v>
      </c>
      <c r="B485" s="181" t="s">
        <v>344</v>
      </c>
      <c r="C485" s="187" t="s">
        <v>414</v>
      </c>
    </row>
    <row r="486" spans="1:3" x14ac:dyDescent="0.2">
      <c r="A486" s="188">
        <v>492</v>
      </c>
      <c r="B486" s="181" t="s">
        <v>345</v>
      </c>
      <c r="C486" s="187" t="s">
        <v>414</v>
      </c>
    </row>
    <row r="487" spans="1:3" x14ac:dyDescent="0.2">
      <c r="A487" s="188">
        <v>493</v>
      </c>
      <c r="B487" s="181" t="s">
        <v>346</v>
      </c>
      <c r="C487" s="187" t="s">
        <v>414</v>
      </c>
    </row>
    <row r="488" spans="1:3" x14ac:dyDescent="0.2">
      <c r="A488" s="188">
        <v>494</v>
      </c>
      <c r="B488" s="181" t="s">
        <v>347</v>
      </c>
      <c r="C488" s="187" t="s">
        <v>414</v>
      </c>
    </row>
    <row r="489" spans="1:3" x14ac:dyDescent="0.2">
      <c r="A489" s="188">
        <v>495</v>
      </c>
      <c r="B489" s="181" t="s">
        <v>348</v>
      </c>
      <c r="C489" s="187" t="s">
        <v>414</v>
      </c>
    </row>
    <row r="490" spans="1:3" x14ac:dyDescent="0.2">
      <c r="A490" s="188">
        <v>496</v>
      </c>
      <c r="B490" s="181" t="s">
        <v>349</v>
      </c>
      <c r="C490" s="187" t="s">
        <v>414</v>
      </c>
    </row>
    <row r="491" spans="1:3" x14ac:dyDescent="0.2">
      <c r="A491" s="188">
        <v>497</v>
      </c>
      <c r="B491" s="181" t="s">
        <v>350</v>
      </c>
      <c r="C491" s="187" t="s">
        <v>414</v>
      </c>
    </row>
    <row r="492" spans="1:3" x14ac:dyDescent="0.2">
      <c r="A492" s="188">
        <v>498</v>
      </c>
      <c r="B492" s="181" t="s">
        <v>351</v>
      </c>
      <c r="C492" s="187" t="s">
        <v>414</v>
      </c>
    </row>
    <row r="493" spans="1:3" x14ac:dyDescent="0.2">
      <c r="A493" s="188">
        <v>701</v>
      </c>
      <c r="B493" s="181" t="s">
        <v>352</v>
      </c>
      <c r="C493" s="187" t="s">
        <v>418</v>
      </c>
    </row>
    <row r="494" spans="1:3" x14ac:dyDescent="0.2">
      <c r="A494" s="188">
        <v>702</v>
      </c>
      <c r="B494" s="181" t="s">
        <v>352</v>
      </c>
      <c r="C494" s="187" t="s">
        <v>418</v>
      </c>
    </row>
    <row r="495" spans="1:3" x14ac:dyDescent="0.2">
      <c r="A495" s="188">
        <v>703</v>
      </c>
      <c r="B495" s="181" t="s">
        <v>288</v>
      </c>
      <c r="C495" s="187" t="s">
        <v>418</v>
      </c>
    </row>
    <row r="496" spans="1:3" x14ac:dyDescent="0.2">
      <c r="A496" s="188">
        <v>704</v>
      </c>
      <c r="B496" s="181" t="s">
        <v>288</v>
      </c>
      <c r="C496" s="187" t="s">
        <v>418</v>
      </c>
    </row>
    <row r="497" spans="1:3" x14ac:dyDescent="0.2">
      <c r="A497" s="188">
        <v>705</v>
      </c>
      <c r="B497" s="181" t="s">
        <v>288</v>
      </c>
      <c r="C497" s="187" t="s">
        <v>418</v>
      </c>
    </row>
    <row r="498" spans="1:3" x14ac:dyDescent="0.2">
      <c r="A498" s="188">
        <v>706</v>
      </c>
      <c r="B498" s="181" t="s">
        <v>288</v>
      </c>
      <c r="C498" s="187" t="s">
        <v>418</v>
      </c>
    </row>
    <row r="499" spans="1:3" x14ac:dyDescent="0.2">
      <c r="A499" s="188">
        <v>707</v>
      </c>
      <c r="B499" s="181" t="s">
        <v>288</v>
      </c>
      <c r="C499" s="187" t="s">
        <v>418</v>
      </c>
    </row>
    <row r="500" spans="1:3" x14ac:dyDescent="0.2">
      <c r="A500" s="188">
        <v>708</v>
      </c>
      <c r="B500" s="181" t="s">
        <v>288</v>
      </c>
      <c r="C500" s="187" t="s">
        <v>418</v>
      </c>
    </row>
    <row r="501" spans="1:3" x14ac:dyDescent="0.2">
      <c r="A501" s="188">
        <v>709</v>
      </c>
      <c r="B501" s="181" t="s">
        <v>288</v>
      </c>
      <c r="C501" s="187" t="s">
        <v>418</v>
      </c>
    </row>
    <row r="502" spans="1:3" x14ac:dyDescent="0.2">
      <c r="A502" s="188">
        <v>710</v>
      </c>
      <c r="B502" s="181" t="s">
        <v>288</v>
      </c>
      <c r="C502" s="187" t="s">
        <v>418</v>
      </c>
    </row>
    <row r="503" spans="1:3" x14ac:dyDescent="0.2">
      <c r="A503" s="188">
        <v>711</v>
      </c>
      <c r="B503" s="181" t="s">
        <v>288</v>
      </c>
      <c r="C503" s="187" t="s">
        <v>418</v>
      </c>
    </row>
    <row r="504" spans="1:3" x14ac:dyDescent="0.2">
      <c r="A504" s="188">
        <v>712</v>
      </c>
      <c r="B504" s="181" t="s">
        <v>353</v>
      </c>
      <c r="C504" s="187" t="s">
        <v>418</v>
      </c>
    </row>
    <row r="505" spans="1:3" x14ac:dyDescent="0.2">
      <c r="A505" s="188">
        <v>713</v>
      </c>
      <c r="B505" s="181" t="s">
        <v>353</v>
      </c>
      <c r="C505" s="187" t="s">
        <v>418</v>
      </c>
    </row>
    <row r="506" spans="1:3" x14ac:dyDescent="0.2">
      <c r="A506" s="188">
        <v>714</v>
      </c>
      <c r="B506" s="181" t="s">
        <v>353</v>
      </c>
      <c r="C506" s="187" t="s">
        <v>418</v>
      </c>
    </row>
    <row r="507" spans="1:3" x14ac:dyDescent="0.2">
      <c r="A507" s="188">
        <v>715</v>
      </c>
      <c r="B507" s="181" t="s">
        <v>353</v>
      </c>
      <c r="C507" s="187" t="s">
        <v>418</v>
      </c>
    </row>
    <row r="508" spans="1:3" x14ac:dyDescent="0.2">
      <c r="A508" s="188">
        <v>716</v>
      </c>
      <c r="B508" s="181" t="s">
        <v>354</v>
      </c>
      <c r="C508" s="187" t="s">
        <v>418</v>
      </c>
    </row>
    <row r="509" spans="1:3" x14ac:dyDescent="0.2">
      <c r="A509" s="188">
        <v>717</v>
      </c>
      <c r="B509" s="181" t="s">
        <v>354</v>
      </c>
      <c r="C509" s="187" t="s">
        <v>418</v>
      </c>
    </row>
    <row r="510" spans="1:3" x14ac:dyDescent="0.2">
      <c r="A510" s="188">
        <v>718</v>
      </c>
      <c r="B510" s="181" t="s">
        <v>355</v>
      </c>
      <c r="C510" s="187" t="s">
        <v>418</v>
      </c>
    </row>
    <row r="511" spans="1:3" x14ac:dyDescent="0.2">
      <c r="A511" s="188">
        <v>719</v>
      </c>
      <c r="B511" s="181" t="s">
        <v>355</v>
      </c>
      <c r="C511" s="187" t="s">
        <v>418</v>
      </c>
    </row>
    <row r="512" spans="1:3" x14ac:dyDescent="0.2">
      <c r="A512" s="188">
        <v>720</v>
      </c>
      <c r="B512" s="181" t="s">
        <v>223</v>
      </c>
      <c r="C512" s="187" t="s">
        <v>417</v>
      </c>
    </row>
    <row r="513" spans="1:3" x14ac:dyDescent="0.2">
      <c r="A513" s="188">
        <v>721</v>
      </c>
      <c r="B513" s="181" t="s">
        <v>356</v>
      </c>
      <c r="C513" s="187" t="s">
        <v>417</v>
      </c>
    </row>
    <row r="514" spans="1:3" x14ac:dyDescent="0.2">
      <c r="A514" s="188">
        <v>722</v>
      </c>
      <c r="B514" s="181" t="s">
        <v>356</v>
      </c>
      <c r="C514" s="187" t="s">
        <v>417</v>
      </c>
    </row>
    <row r="515" spans="1:3" x14ac:dyDescent="0.2">
      <c r="A515" s="188">
        <v>723</v>
      </c>
      <c r="B515" s="181" t="s">
        <v>356</v>
      </c>
      <c r="C515" s="187" t="s">
        <v>417</v>
      </c>
    </row>
    <row r="516" spans="1:3" x14ac:dyDescent="0.2">
      <c r="A516" s="188">
        <v>724</v>
      </c>
      <c r="B516" s="181" t="s">
        <v>356</v>
      </c>
      <c r="C516" s="187" t="s">
        <v>417</v>
      </c>
    </row>
    <row r="517" spans="1:3" x14ac:dyDescent="0.2">
      <c r="A517" s="188">
        <v>725</v>
      </c>
      <c r="B517" s="181" t="s">
        <v>356</v>
      </c>
      <c r="C517" s="187" t="s">
        <v>417</v>
      </c>
    </row>
    <row r="518" spans="1:3" x14ac:dyDescent="0.2">
      <c r="A518" s="188">
        <v>726</v>
      </c>
      <c r="B518" s="181" t="s">
        <v>356</v>
      </c>
      <c r="C518" s="187" t="s">
        <v>417</v>
      </c>
    </row>
    <row r="519" spans="1:3" x14ac:dyDescent="0.2">
      <c r="A519" s="188">
        <v>727</v>
      </c>
      <c r="B519" s="181" t="s">
        <v>356</v>
      </c>
      <c r="C519" s="187" t="s">
        <v>417</v>
      </c>
    </row>
    <row r="520" spans="1:3" x14ac:dyDescent="0.2">
      <c r="A520" s="188">
        <v>728</v>
      </c>
      <c r="B520" s="181" t="s">
        <v>357</v>
      </c>
      <c r="C520" s="187" t="s">
        <v>417</v>
      </c>
    </row>
    <row r="521" spans="1:3" x14ac:dyDescent="0.2">
      <c r="A521" s="188">
        <v>729</v>
      </c>
      <c r="B521" s="181" t="s">
        <v>356</v>
      </c>
      <c r="C521" s="187" t="s">
        <v>417</v>
      </c>
    </row>
    <row r="522" spans="1:3" x14ac:dyDescent="0.2">
      <c r="A522" s="188">
        <v>730</v>
      </c>
      <c r="B522" s="181" t="s">
        <v>357</v>
      </c>
      <c r="C522" s="187" t="s">
        <v>417</v>
      </c>
    </row>
    <row r="523" spans="1:3" x14ac:dyDescent="0.2">
      <c r="A523" s="188">
        <v>731</v>
      </c>
      <c r="B523" s="181" t="s">
        <v>356</v>
      </c>
      <c r="C523" s="187" t="s">
        <v>417</v>
      </c>
    </row>
    <row r="524" spans="1:3" x14ac:dyDescent="0.2">
      <c r="A524" s="188">
        <v>732</v>
      </c>
      <c r="B524" s="181" t="s">
        <v>357</v>
      </c>
      <c r="C524" s="187" t="s">
        <v>417</v>
      </c>
    </row>
    <row r="525" spans="1:3" x14ac:dyDescent="0.2">
      <c r="A525" s="188">
        <v>733</v>
      </c>
      <c r="B525" s="181" t="s">
        <v>356</v>
      </c>
      <c r="C525" s="187" t="s">
        <v>417</v>
      </c>
    </row>
    <row r="526" spans="1:3" x14ac:dyDescent="0.2">
      <c r="A526" s="188">
        <v>734</v>
      </c>
      <c r="B526" s="181" t="s">
        <v>357</v>
      </c>
      <c r="C526" s="187" t="s">
        <v>417</v>
      </c>
    </row>
    <row r="527" spans="1:3" x14ac:dyDescent="0.2">
      <c r="A527" s="188">
        <v>735</v>
      </c>
      <c r="B527" s="181" t="s">
        <v>356</v>
      </c>
      <c r="C527" s="187" t="s">
        <v>417</v>
      </c>
    </row>
    <row r="528" spans="1:3" x14ac:dyDescent="0.2">
      <c r="A528" s="188">
        <v>736</v>
      </c>
      <c r="B528" s="181" t="s">
        <v>357</v>
      </c>
      <c r="C528" s="187" t="s">
        <v>417</v>
      </c>
    </row>
    <row r="529" spans="1:3" x14ac:dyDescent="0.2">
      <c r="A529" s="188">
        <v>737</v>
      </c>
      <c r="B529" s="181" t="s">
        <v>356</v>
      </c>
      <c r="C529" s="187" t="s">
        <v>417</v>
      </c>
    </row>
    <row r="530" spans="1:3" x14ac:dyDescent="0.2">
      <c r="A530" s="188">
        <v>738</v>
      </c>
      <c r="B530" s="181" t="s">
        <v>357</v>
      </c>
      <c r="C530" s="187" t="s">
        <v>417</v>
      </c>
    </row>
    <row r="531" spans="1:3" x14ac:dyDescent="0.2">
      <c r="A531" s="188">
        <v>739</v>
      </c>
      <c r="B531" s="181" t="s">
        <v>356</v>
      </c>
      <c r="C531" s="187" t="s">
        <v>417</v>
      </c>
    </row>
    <row r="532" spans="1:3" x14ac:dyDescent="0.2">
      <c r="A532" s="188">
        <v>740</v>
      </c>
      <c r="B532" s="181" t="s">
        <v>357</v>
      </c>
      <c r="C532" s="187" t="s">
        <v>417</v>
      </c>
    </row>
    <row r="533" spans="1:3" x14ac:dyDescent="0.2">
      <c r="A533" s="188">
        <v>741</v>
      </c>
      <c r="B533" s="181" t="s">
        <v>356</v>
      </c>
      <c r="C533" s="187" t="s">
        <v>417</v>
      </c>
    </row>
    <row r="534" spans="1:3" x14ac:dyDescent="0.2">
      <c r="A534" s="188">
        <v>742</v>
      </c>
      <c r="B534" s="181" t="s">
        <v>357</v>
      </c>
      <c r="C534" s="187" t="s">
        <v>417</v>
      </c>
    </row>
    <row r="535" spans="1:3" x14ac:dyDescent="0.2">
      <c r="A535" s="188">
        <v>743</v>
      </c>
      <c r="B535" s="181" t="s">
        <v>356</v>
      </c>
      <c r="C535" s="187" t="s">
        <v>417</v>
      </c>
    </row>
    <row r="536" spans="1:3" x14ac:dyDescent="0.2">
      <c r="A536" s="188">
        <v>744</v>
      </c>
      <c r="B536" s="181" t="s">
        <v>357</v>
      </c>
      <c r="C536" s="187" t="s">
        <v>417</v>
      </c>
    </row>
    <row r="537" spans="1:3" x14ac:dyDescent="0.2">
      <c r="A537" s="188">
        <v>745</v>
      </c>
      <c r="B537" s="181" t="s">
        <v>356</v>
      </c>
      <c r="C537" s="187" t="s">
        <v>417</v>
      </c>
    </row>
    <row r="538" spans="1:3" x14ac:dyDescent="0.2">
      <c r="A538" s="188">
        <v>746</v>
      </c>
      <c r="B538" s="181" t="s">
        <v>357</v>
      </c>
      <c r="C538" s="187" t="s">
        <v>417</v>
      </c>
    </row>
    <row r="539" spans="1:3" x14ac:dyDescent="0.2">
      <c r="A539" s="188">
        <v>747</v>
      </c>
      <c r="B539" s="181" t="s">
        <v>356</v>
      </c>
      <c r="C539" s="187" t="s">
        <v>417</v>
      </c>
    </row>
    <row r="540" spans="1:3" x14ac:dyDescent="0.2">
      <c r="A540" s="188">
        <v>748</v>
      </c>
      <c r="B540" s="181" t="s">
        <v>356</v>
      </c>
      <c r="C540" s="187" t="s">
        <v>417</v>
      </c>
    </row>
    <row r="541" spans="1:3" x14ac:dyDescent="0.2">
      <c r="A541" s="188">
        <v>749</v>
      </c>
      <c r="B541" s="181" t="s">
        <v>357</v>
      </c>
      <c r="C541" s="187" t="s">
        <v>417</v>
      </c>
    </row>
    <row r="542" spans="1:3" x14ac:dyDescent="0.2">
      <c r="A542" s="188">
        <v>752</v>
      </c>
      <c r="B542" s="181" t="s">
        <v>356</v>
      </c>
      <c r="C542" s="187" t="s">
        <v>417</v>
      </c>
    </row>
    <row r="543" spans="1:3" x14ac:dyDescent="0.2">
      <c r="A543" s="188">
        <v>753</v>
      </c>
      <c r="B543" s="181" t="s">
        <v>358</v>
      </c>
      <c r="C543" s="187" t="s">
        <v>417</v>
      </c>
    </row>
    <row r="544" spans="1:3" x14ac:dyDescent="0.2">
      <c r="A544" s="188">
        <v>754</v>
      </c>
      <c r="B544" s="181" t="s">
        <v>356</v>
      </c>
      <c r="C544" s="187" t="s">
        <v>417</v>
      </c>
    </row>
    <row r="545" spans="1:3" x14ac:dyDescent="0.2">
      <c r="A545" s="188">
        <v>755</v>
      </c>
      <c r="B545" s="181" t="s">
        <v>358</v>
      </c>
      <c r="C545" s="187" t="s">
        <v>417</v>
      </c>
    </row>
    <row r="546" spans="1:3" x14ac:dyDescent="0.2">
      <c r="A546" s="188">
        <v>756</v>
      </c>
      <c r="B546" s="181" t="s">
        <v>356</v>
      </c>
      <c r="C546" s="187" t="s">
        <v>417</v>
      </c>
    </row>
    <row r="547" spans="1:3" x14ac:dyDescent="0.2">
      <c r="A547" s="188">
        <v>757</v>
      </c>
      <c r="B547" s="181" t="s">
        <v>358</v>
      </c>
      <c r="C547" s="187" t="s">
        <v>417</v>
      </c>
    </row>
    <row r="548" spans="1:3" x14ac:dyDescent="0.2">
      <c r="A548" s="188">
        <v>758</v>
      </c>
      <c r="B548" s="181" t="s">
        <v>356</v>
      </c>
      <c r="C548" s="187" t="s">
        <v>417</v>
      </c>
    </row>
    <row r="549" spans="1:3" x14ac:dyDescent="0.2">
      <c r="A549" s="188">
        <v>759</v>
      </c>
      <c r="B549" s="181" t="s">
        <v>358</v>
      </c>
      <c r="C549" s="187" t="s">
        <v>417</v>
      </c>
    </row>
    <row r="550" spans="1:3" x14ac:dyDescent="0.2">
      <c r="A550" s="188">
        <v>760</v>
      </c>
      <c r="B550" s="181" t="s">
        <v>356</v>
      </c>
      <c r="C550" s="187" t="s">
        <v>417</v>
      </c>
    </row>
    <row r="551" spans="1:3" x14ac:dyDescent="0.2">
      <c r="A551" s="188">
        <v>761</v>
      </c>
      <c r="B551" s="181" t="s">
        <v>358</v>
      </c>
      <c r="C551" s="187" t="s">
        <v>417</v>
      </c>
    </row>
    <row r="552" spans="1:3" x14ac:dyDescent="0.2">
      <c r="A552" s="188">
        <v>762</v>
      </c>
      <c r="B552" s="181" t="s">
        <v>356</v>
      </c>
      <c r="C552" s="187" t="s">
        <v>417</v>
      </c>
    </row>
    <row r="553" spans="1:3" x14ac:dyDescent="0.2">
      <c r="A553" s="188">
        <v>763</v>
      </c>
      <c r="B553" s="181" t="s">
        <v>358</v>
      </c>
      <c r="C553" s="187" t="s">
        <v>417</v>
      </c>
    </row>
    <row r="554" spans="1:3" x14ac:dyDescent="0.2">
      <c r="A554" s="188">
        <v>764</v>
      </c>
      <c r="B554" s="181" t="s">
        <v>356</v>
      </c>
      <c r="C554" s="187" t="s">
        <v>417</v>
      </c>
    </row>
    <row r="555" spans="1:3" x14ac:dyDescent="0.2">
      <c r="A555" s="188">
        <v>765</v>
      </c>
      <c r="B555" s="181" t="s">
        <v>358</v>
      </c>
      <c r="C555" s="187" t="s">
        <v>417</v>
      </c>
    </row>
    <row r="556" spans="1:3" x14ac:dyDescent="0.2">
      <c r="A556" s="188">
        <v>766</v>
      </c>
      <c r="B556" s="181" t="s">
        <v>356</v>
      </c>
      <c r="C556" s="187" t="s">
        <v>417</v>
      </c>
    </row>
    <row r="557" spans="1:3" x14ac:dyDescent="0.2">
      <c r="A557" s="188">
        <v>767</v>
      </c>
      <c r="B557" s="181" t="s">
        <v>358</v>
      </c>
      <c r="C557" s="187" t="s">
        <v>417</v>
      </c>
    </row>
    <row r="558" spans="1:3" x14ac:dyDescent="0.2">
      <c r="A558" s="188">
        <v>768</v>
      </c>
      <c r="B558" s="181" t="s">
        <v>356</v>
      </c>
      <c r="C558" s="187" t="s">
        <v>417</v>
      </c>
    </row>
    <row r="559" spans="1:3" x14ac:dyDescent="0.2">
      <c r="A559" s="188">
        <v>769</v>
      </c>
      <c r="B559" s="181" t="s">
        <v>358</v>
      </c>
      <c r="C559" s="187" t="s">
        <v>417</v>
      </c>
    </row>
    <row r="560" spans="1:3" x14ac:dyDescent="0.2">
      <c r="A560" s="188">
        <v>770</v>
      </c>
      <c r="B560" s="181" t="s">
        <v>359</v>
      </c>
      <c r="C560" s="187" t="s">
        <v>417</v>
      </c>
    </row>
    <row r="561" spans="1:3" x14ac:dyDescent="0.2">
      <c r="A561" s="188">
        <v>775</v>
      </c>
      <c r="B561" s="181" t="s">
        <v>360</v>
      </c>
      <c r="C561" s="187" t="s">
        <v>417</v>
      </c>
    </row>
    <row r="562" spans="1:3" x14ac:dyDescent="0.2">
      <c r="A562" s="188">
        <v>776</v>
      </c>
      <c r="B562" s="181" t="s">
        <v>360</v>
      </c>
      <c r="C562" s="187" t="s">
        <v>417</v>
      </c>
    </row>
    <row r="563" spans="1:3" x14ac:dyDescent="0.2">
      <c r="A563" s="188">
        <v>781</v>
      </c>
      <c r="B563" s="181" t="s">
        <v>356</v>
      </c>
      <c r="C563" s="187" t="s">
        <v>418</v>
      </c>
    </row>
    <row r="564" spans="1:3" x14ac:dyDescent="0.2">
      <c r="A564" s="188">
        <v>782</v>
      </c>
      <c r="B564" s="181" t="s">
        <v>356</v>
      </c>
      <c r="C564" s="187" t="s">
        <v>417</v>
      </c>
    </row>
    <row r="565" spans="1:3" x14ac:dyDescent="0.2">
      <c r="A565" s="188">
        <v>783</v>
      </c>
      <c r="B565" s="181" t="s">
        <v>356</v>
      </c>
      <c r="C565" s="187" t="s">
        <v>417</v>
      </c>
    </row>
    <row r="566" spans="1:3" x14ac:dyDescent="0.2">
      <c r="A566" s="188">
        <v>784</v>
      </c>
      <c r="B566" s="181" t="s">
        <v>356</v>
      </c>
      <c r="C566" s="187" t="s">
        <v>417</v>
      </c>
    </row>
    <row r="567" spans="1:3" x14ac:dyDescent="0.2">
      <c r="A567" s="188">
        <v>785</v>
      </c>
      <c r="B567" s="181" t="s">
        <v>356</v>
      </c>
      <c r="C567" s="187" t="s">
        <v>417</v>
      </c>
    </row>
    <row r="568" spans="1:3" x14ac:dyDescent="0.2">
      <c r="A568" s="188">
        <v>786</v>
      </c>
      <c r="B568" s="181" t="s">
        <v>356</v>
      </c>
      <c r="C568" s="187" t="s">
        <v>417</v>
      </c>
    </row>
    <row r="569" spans="1:3" x14ac:dyDescent="0.2">
      <c r="A569" s="188">
        <v>787</v>
      </c>
      <c r="B569" s="181" t="s">
        <v>361</v>
      </c>
      <c r="C569" s="187" t="s">
        <v>417</v>
      </c>
    </row>
    <row r="570" spans="1:3" x14ac:dyDescent="0.2">
      <c r="A570" s="188">
        <v>788</v>
      </c>
      <c r="B570" s="181" t="s">
        <v>362</v>
      </c>
      <c r="C570" s="187" t="s">
        <v>417</v>
      </c>
    </row>
    <row r="571" spans="1:3" x14ac:dyDescent="0.2">
      <c r="A571" s="188">
        <v>789</v>
      </c>
      <c r="B571" s="181" t="s">
        <v>363</v>
      </c>
      <c r="C571" s="187" t="s">
        <v>417</v>
      </c>
    </row>
    <row r="572" spans="1:3" x14ac:dyDescent="0.2">
      <c r="A572" s="188">
        <v>790</v>
      </c>
      <c r="B572" s="181" t="s">
        <v>364</v>
      </c>
      <c r="C572" s="187" t="s">
        <v>417</v>
      </c>
    </row>
    <row r="573" spans="1:3" x14ac:dyDescent="0.2">
      <c r="A573" s="188">
        <v>791</v>
      </c>
      <c r="B573" s="181" t="s">
        <v>365</v>
      </c>
      <c r="C573" s="187" t="s">
        <v>417</v>
      </c>
    </row>
    <row r="574" spans="1:3" x14ac:dyDescent="0.2">
      <c r="A574" s="188">
        <v>792</v>
      </c>
      <c r="B574" s="181" t="s">
        <v>366</v>
      </c>
      <c r="C574" s="187" t="s">
        <v>417</v>
      </c>
    </row>
    <row r="575" spans="1:3" x14ac:dyDescent="0.2">
      <c r="A575" s="188">
        <v>793</v>
      </c>
      <c r="B575" s="181" t="s">
        <v>356</v>
      </c>
      <c r="C575" s="187" t="s">
        <v>417</v>
      </c>
    </row>
    <row r="576" spans="1:3" x14ac:dyDescent="0.2">
      <c r="A576" s="188">
        <v>794</v>
      </c>
      <c r="B576" s="181" t="s">
        <v>357</v>
      </c>
      <c r="C576" s="187" t="s">
        <v>417</v>
      </c>
    </row>
    <row r="577" spans="1:3" x14ac:dyDescent="0.2">
      <c r="A577" s="188">
        <v>801</v>
      </c>
      <c r="B577" s="181" t="s">
        <v>285</v>
      </c>
      <c r="C577" s="187" t="s">
        <v>417</v>
      </c>
    </row>
    <row r="578" spans="1:3" x14ac:dyDescent="0.2">
      <c r="A578" s="188">
        <v>802</v>
      </c>
      <c r="B578" s="181" t="s">
        <v>367</v>
      </c>
      <c r="C578" s="187" t="s">
        <v>417</v>
      </c>
    </row>
    <row r="579" spans="1:3" x14ac:dyDescent="0.2">
      <c r="A579" s="188">
        <v>803</v>
      </c>
      <c r="B579" s="181" t="s">
        <v>368</v>
      </c>
      <c r="C579" s="187" t="s">
        <v>418</v>
      </c>
    </row>
    <row r="580" spans="1:3" x14ac:dyDescent="0.2">
      <c r="A580" s="188">
        <v>804</v>
      </c>
      <c r="B580" s="181" t="s">
        <v>367</v>
      </c>
      <c r="C580" s="187" t="s">
        <v>417</v>
      </c>
    </row>
    <row r="581" spans="1:3" x14ac:dyDescent="0.2">
      <c r="A581" s="188">
        <v>805</v>
      </c>
      <c r="B581" s="181" t="s">
        <v>368</v>
      </c>
      <c r="C581" s="187" t="s">
        <v>418</v>
      </c>
    </row>
    <row r="582" spans="1:3" x14ac:dyDescent="0.2">
      <c r="A582" s="188">
        <v>806</v>
      </c>
      <c r="B582" s="181" t="s">
        <v>367</v>
      </c>
      <c r="C582" s="187" t="s">
        <v>417</v>
      </c>
    </row>
    <row r="583" spans="1:3" x14ac:dyDescent="0.2">
      <c r="A583" s="188">
        <v>807</v>
      </c>
      <c r="B583" s="181" t="s">
        <v>368</v>
      </c>
      <c r="C583" s="187" t="s">
        <v>418</v>
      </c>
    </row>
    <row r="584" spans="1:3" x14ac:dyDescent="0.2">
      <c r="A584" s="188">
        <v>808</v>
      </c>
      <c r="B584" s="181" t="s">
        <v>367</v>
      </c>
      <c r="C584" s="187" t="s">
        <v>417</v>
      </c>
    </row>
    <row r="585" spans="1:3" x14ac:dyDescent="0.2">
      <c r="A585" s="188">
        <v>809</v>
      </c>
      <c r="B585" s="181" t="s">
        <v>368</v>
      </c>
      <c r="C585" s="187" t="s">
        <v>418</v>
      </c>
    </row>
    <row r="586" spans="1:3" x14ac:dyDescent="0.2">
      <c r="A586" s="188">
        <v>810</v>
      </c>
      <c r="B586" s="181" t="s">
        <v>367</v>
      </c>
      <c r="C586" s="187" t="s">
        <v>417</v>
      </c>
    </row>
    <row r="587" spans="1:3" x14ac:dyDescent="0.2">
      <c r="A587" s="188">
        <v>811</v>
      </c>
      <c r="B587" s="181" t="s">
        <v>368</v>
      </c>
      <c r="C587" s="187" t="s">
        <v>418</v>
      </c>
    </row>
    <row r="588" spans="1:3" x14ac:dyDescent="0.2">
      <c r="A588" s="188">
        <v>812</v>
      </c>
      <c r="B588" s="181" t="s">
        <v>367</v>
      </c>
      <c r="C588" s="187" t="s">
        <v>417</v>
      </c>
    </row>
    <row r="589" spans="1:3" x14ac:dyDescent="0.2">
      <c r="A589" s="188">
        <v>813</v>
      </c>
      <c r="B589" s="181" t="s">
        <v>368</v>
      </c>
      <c r="C589" s="187" t="s">
        <v>418</v>
      </c>
    </row>
    <row r="590" spans="1:3" x14ac:dyDescent="0.2">
      <c r="A590" s="188">
        <v>814</v>
      </c>
      <c r="B590" s="181" t="s">
        <v>367</v>
      </c>
      <c r="C590" s="187" t="s">
        <v>417</v>
      </c>
    </row>
    <row r="591" spans="1:3" x14ac:dyDescent="0.2">
      <c r="A591" s="188">
        <v>815</v>
      </c>
      <c r="B591" s="181" t="s">
        <v>368</v>
      </c>
      <c r="C591" s="187" t="s">
        <v>418</v>
      </c>
    </row>
    <row r="592" spans="1:3" x14ac:dyDescent="0.2">
      <c r="A592" s="188">
        <v>816</v>
      </c>
      <c r="B592" s="181" t="s">
        <v>367</v>
      </c>
      <c r="C592" s="187" t="s">
        <v>417</v>
      </c>
    </row>
    <row r="593" spans="1:3" x14ac:dyDescent="0.2">
      <c r="A593" s="188">
        <v>817</v>
      </c>
      <c r="B593" s="181" t="s">
        <v>368</v>
      </c>
      <c r="C593" s="187" t="s">
        <v>418</v>
      </c>
    </row>
    <row r="594" spans="1:3" x14ac:dyDescent="0.2">
      <c r="A594" s="188">
        <v>818</v>
      </c>
      <c r="B594" s="181" t="s">
        <v>367</v>
      </c>
      <c r="C594" s="187" t="s">
        <v>417</v>
      </c>
    </row>
    <row r="595" spans="1:3" x14ac:dyDescent="0.2">
      <c r="A595" s="188">
        <v>819</v>
      </c>
      <c r="B595" s="181" t="s">
        <v>368</v>
      </c>
      <c r="C595" s="187" t="s">
        <v>418</v>
      </c>
    </row>
    <row r="596" spans="1:3" x14ac:dyDescent="0.2">
      <c r="A596" s="188">
        <v>820</v>
      </c>
      <c r="B596" s="181" t="s">
        <v>367</v>
      </c>
      <c r="C596" s="187" t="s">
        <v>417</v>
      </c>
    </row>
    <row r="597" spans="1:3" x14ac:dyDescent="0.2">
      <c r="A597" s="188">
        <v>821</v>
      </c>
      <c r="B597" s="181" t="s">
        <v>368</v>
      </c>
      <c r="C597" s="187" t="s">
        <v>418</v>
      </c>
    </row>
    <row r="598" spans="1:3" x14ac:dyDescent="0.2">
      <c r="A598" s="188">
        <v>822</v>
      </c>
      <c r="B598" s="181" t="s">
        <v>367</v>
      </c>
      <c r="C598" s="187" t="s">
        <v>417</v>
      </c>
    </row>
    <row r="599" spans="1:3" x14ac:dyDescent="0.2">
      <c r="A599" s="188">
        <v>823</v>
      </c>
      <c r="B599" s="181" t="s">
        <v>368</v>
      </c>
      <c r="C599" s="187" t="s">
        <v>418</v>
      </c>
    </row>
    <row r="600" spans="1:3" x14ac:dyDescent="0.2">
      <c r="A600" s="188">
        <v>824</v>
      </c>
      <c r="B600" s="181" t="s">
        <v>367</v>
      </c>
      <c r="C600" s="187" t="s">
        <v>417</v>
      </c>
    </row>
    <row r="601" spans="1:3" x14ac:dyDescent="0.2">
      <c r="A601" s="188">
        <v>825</v>
      </c>
      <c r="B601" s="181" t="s">
        <v>368</v>
      </c>
      <c r="C601" s="187" t="s">
        <v>418</v>
      </c>
    </row>
    <row r="602" spans="1:3" x14ac:dyDescent="0.2">
      <c r="A602" s="188">
        <v>826</v>
      </c>
      <c r="B602" s="181" t="s">
        <v>367</v>
      </c>
      <c r="C602" s="187" t="s">
        <v>417</v>
      </c>
    </row>
    <row r="603" spans="1:3" x14ac:dyDescent="0.2">
      <c r="A603" s="188">
        <v>827</v>
      </c>
      <c r="B603" s="181" t="s">
        <v>368</v>
      </c>
      <c r="C603" s="187" t="s">
        <v>418</v>
      </c>
    </row>
    <row r="604" spans="1:3" x14ac:dyDescent="0.2">
      <c r="A604" s="188">
        <v>828</v>
      </c>
      <c r="B604" s="181" t="s">
        <v>367</v>
      </c>
      <c r="C604" s="187" t="s">
        <v>417</v>
      </c>
    </row>
    <row r="605" spans="1:3" x14ac:dyDescent="0.2">
      <c r="A605" s="188">
        <v>829</v>
      </c>
      <c r="B605" s="181" t="s">
        <v>368</v>
      </c>
      <c r="C605" s="187" t="s">
        <v>418</v>
      </c>
    </row>
    <row r="606" spans="1:3" x14ac:dyDescent="0.2">
      <c r="A606" s="188">
        <v>830</v>
      </c>
      <c r="B606" s="181" t="s">
        <v>367</v>
      </c>
      <c r="C606" s="187" t="s">
        <v>417</v>
      </c>
    </row>
    <row r="607" spans="1:3" x14ac:dyDescent="0.2">
      <c r="A607" s="188">
        <v>831</v>
      </c>
      <c r="B607" s="181" t="s">
        <v>368</v>
      </c>
      <c r="C607" s="187" t="s">
        <v>418</v>
      </c>
    </row>
    <row r="608" spans="1:3" x14ac:dyDescent="0.2">
      <c r="A608" s="188">
        <v>832</v>
      </c>
      <c r="B608" s="181" t="s">
        <v>367</v>
      </c>
      <c r="C608" s="187" t="s">
        <v>417</v>
      </c>
    </row>
    <row r="609" spans="1:3" x14ac:dyDescent="0.2">
      <c r="A609" s="188">
        <v>833</v>
      </c>
      <c r="B609" s="181" t="s">
        <v>368</v>
      </c>
      <c r="C609" s="187" t="s">
        <v>418</v>
      </c>
    </row>
    <row r="610" spans="1:3" x14ac:dyDescent="0.2">
      <c r="A610" s="188">
        <v>834</v>
      </c>
      <c r="B610" s="181" t="s">
        <v>367</v>
      </c>
      <c r="C610" s="187" t="s">
        <v>417</v>
      </c>
    </row>
    <row r="611" spans="1:3" x14ac:dyDescent="0.2">
      <c r="A611" s="188">
        <v>835</v>
      </c>
      <c r="B611" s="181" t="s">
        <v>368</v>
      </c>
      <c r="C611" s="187" t="s">
        <v>418</v>
      </c>
    </row>
    <row r="612" spans="1:3" x14ac:dyDescent="0.2">
      <c r="A612" s="188">
        <v>836</v>
      </c>
      <c r="B612" s="181" t="s">
        <v>367</v>
      </c>
      <c r="C612" s="187" t="s">
        <v>417</v>
      </c>
    </row>
    <row r="613" spans="1:3" x14ac:dyDescent="0.2">
      <c r="A613" s="188">
        <v>837</v>
      </c>
      <c r="B613" s="181" t="s">
        <v>368</v>
      </c>
      <c r="C613" s="187" t="s">
        <v>418</v>
      </c>
    </row>
    <row r="614" spans="1:3" x14ac:dyDescent="0.2">
      <c r="A614" s="188">
        <v>838</v>
      </c>
      <c r="B614" s="181" t="s">
        <v>367</v>
      </c>
      <c r="C614" s="187" t="s">
        <v>417</v>
      </c>
    </row>
    <row r="615" spans="1:3" x14ac:dyDescent="0.2">
      <c r="A615" s="188">
        <v>839</v>
      </c>
      <c r="B615" s="181" t="s">
        <v>368</v>
      </c>
      <c r="C615" s="187" t="s">
        <v>418</v>
      </c>
    </row>
    <row r="616" spans="1:3" x14ac:dyDescent="0.2">
      <c r="A616" s="188">
        <v>840</v>
      </c>
      <c r="B616" s="181" t="s">
        <v>367</v>
      </c>
      <c r="C616" s="187" t="s">
        <v>417</v>
      </c>
    </row>
    <row r="617" spans="1:3" x14ac:dyDescent="0.2">
      <c r="A617" s="188">
        <v>841</v>
      </c>
      <c r="B617" s="181" t="s">
        <v>368</v>
      </c>
      <c r="C617" s="187" t="s">
        <v>418</v>
      </c>
    </row>
    <row r="618" spans="1:3" x14ac:dyDescent="0.2">
      <c r="A618" s="188">
        <v>842</v>
      </c>
      <c r="B618" s="181" t="s">
        <v>367</v>
      </c>
      <c r="C618" s="187" t="s">
        <v>417</v>
      </c>
    </row>
    <row r="619" spans="1:3" x14ac:dyDescent="0.2">
      <c r="A619" s="188">
        <v>843</v>
      </c>
      <c r="B619" s="181" t="s">
        <v>368</v>
      </c>
      <c r="C619" s="187" t="s">
        <v>418</v>
      </c>
    </row>
    <row r="620" spans="1:3" x14ac:dyDescent="0.2">
      <c r="A620" s="188">
        <v>844</v>
      </c>
      <c r="B620" s="181" t="s">
        <v>367</v>
      </c>
      <c r="C620" s="187" t="s">
        <v>417</v>
      </c>
    </row>
    <row r="621" spans="1:3" x14ac:dyDescent="0.2">
      <c r="A621" s="188">
        <v>845</v>
      </c>
      <c r="B621" s="181" t="s">
        <v>368</v>
      </c>
      <c r="C621" s="187" t="s">
        <v>418</v>
      </c>
    </row>
    <row r="622" spans="1:3" x14ac:dyDescent="0.2">
      <c r="A622" s="188">
        <v>846</v>
      </c>
      <c r="B622" s="181" t="s">
        <v>367</v>
      </c>
      <c r="C622" s="187" t="s">
        <v>417</v>
      </c>
    </row>
    <row r="623" spans="1:3" x14ac:dyDescent="0.2">
      <c r="A623" s="188">
        <v>847</v>
      </c>
      <c r="B623" s="181" t="s">
        <v>368</v>
      </c>
      <c r="C623" s="187" t="s">
        <v>418</v>
      </c>
    </row>
    <row r="624" spans="1:3" x14ac:dyDescent="0.2">
      <c r="A624" s="188">
        <v>848</v>
      </c>
      <c r="B624" s="181" t="s">
        <v>367</v>
      </c>
      <c r="C624" s="187" t="s">
        <v>417</v>
      </c>
    </row>
    <row r="625" spans="1:3" x14ac:dyDescent="0.2">
      <c r="A625" s="188">
        <v>849</v>
      </c>
      <c r="B625" s="181" t="s">
        <v>368</v>
      </c>
      <c r="C625" s="187" t="s">
        <v>418</v>
      </c>
    </row>
    <row r="626" spans="1:3" x14ac:dyDescent="0.2">
      <c r="A626" s="188">
        <v>850</v>
      </c>
      <c r="B626" s="181" t="s">
        <v>368</v>
      </c>
      <c r="C626" s="187" t="s">
        <v>418</v>
      </c>
    </row>
    <row r="627" spans="1:3" x14ac:dyDescent="0.2">
      <c r="A627" s="188">
        <v>851</v>
      </c>
      <c r="B627" s="181" t="s">
        <v>368</v>
      </c>
      <c r="C627" s="187" t="s">
        <v>418</v>
      </c>
    </row>
    <row r="628" spans="1:3" x14ac:dyDescent="0.2">
      <c r="A628" s="188">
        <v>852</v>
      </c>
      <c r="B628" s="181" t="s">
        <v>367</v>
      </c>
      <c r="C628" s="187" t="s">
        <v>417</v>
      </c>
    </row>
    <row r="629" spans="1:3" x14ac:dyDescent="0.2">
      <c r="A629" s="188">
        <v>853</v>
      </c>
      <c r="B629" s="181" t="s">
        <v>367</v>
      </c>
      <c r="C629" s="187" t="s">
        <v>417</v>
      </c>
    </row>
    <row r="630" spans="1:3" x14ac:dyDescent="0.2">
      <c r="A630" s="188">
        <v>854</v>
      </c>
      <c r="B630" s="181" t="s">
        <v>367</v>
      </c>
      <c r="C630" s="187" t="s">
        <v>417</v>
      </c>
    </row>
    <row r="631" spans="1:3" x14ac:dyDescent="0.2">
      <c r="A631" s="188">
        <v>855</v>
      </c>
      <c r="B631" s="181" t="s">
        <v>367</v>
      </c>
      <c r="C631" s="187" t="s">
        <v>417</v>
      </c>
    </row>
    <row r="632" spans="1:3" x14ac:dyDescent="0.2">
      <c r="A632" s="188">
        <v>856</v>
      </c>
      <c r="B632" s="181" t="s">
        <v>367</v>
      </c>
      <c r="C632" s="187" t="s">
        <v>417</v>
      </c>
    </row>
    <row r="633" spans="1:3" x14ac:dyDescent="0.2">
      <c r="A633" s="188">
        <v>857</v>
      </c>
      <c r="B633" s="181" t="s">
        <v>367</v>
      </c>
      <c r="C633" s="187" t="s">
        <v>417</v>
      </c>
    </row>
    <row r="634" spans="1:3" x14ac:dyDescent="0.2">
      <c r="A634" s="188">
        <v>858</v>
      </c>
      <c r="B634" s="181" t="s">
        <v>367</v>
      </c>
      <c r="C634" s="187" t="s">
        <v>417</v>
      </c>
    </row>
    <row r="635" spans="1:3" x14ac:dyDescent="0.2">
      <c r="A635" s="188">
        <v>859</v>
      </c>
      <c r="B635" s="181" t="s">
        <v>367</v>
      </c>
      <c r="C635" s="187" t="s">
        <v>417</v>
      </c>
    </row>
    <row r="636" spans="1:3" x14ac:dyDescent="0.2">
      <c r="A636" s="188">
        <v>860</v>
      </c>
      <c r="B636" s="181" t="s">
        <v>367</v>
      </c>
      <c r="C636" s="187" t="s">
        <v>417</v>
      </c>
    </row>
    <row r="637" spans="1:3" x14ac:dyDescent="0.2">
      <c r="A637" s="188">
        <v>861</v>
      </c>
      <c r="B637" s="181" t="s">
        <v>367</v>
      </c>
      <c r="C637" s="187" t="s">
        <v>417</v>
      </c>
    </row>
    <row r="638" spans="1:3" x14ac:dyDescent="0.2">
      <c r="A638" s="188">
        <v>862</v>
      </c>
      <c r="B638" s="181" t="s">
        <v>367</v>
      </c>
      <c r="C638" s="187" t="s">
        <v>417</v>
      </c>
    </row>
    <row r="639" spans="1:3" x14ac:dyDescent="0.2">
      <c r="A639" s="188">
        <v>863</v>
      </c>
      <c r="B639" s="181" t="s">
        <v>367</v>
      </c>
      <c r="C639" s="187" t="s">
        <v>417</v>
      </c>
    </row>
    <row r="640" spans="1:3" x14ac:dyDescent="0.2">
      <c r="A640" s="188">
        <v>864</v>
      </c>
      <c r="B640" s="181" t="s">
        <v>367</v>
      </c>
      <c r="C640" s="187" t="s">
        <v>417</v>
      </c>
    </row>
    <row r="641" spans="1:3" x14ac:dyDescent="0.2">
      <c r="A641" s="188">
        <v>865</v>
      </c>
      <c r="B641" s="181" t="s">
        <v>367</v>
      </c>
      <c r="C641" s="187" t="s">
        <v>417</v>
      </c>
    </row>
    <row r="642" spans="1:3" x14ac:dyDescent="0.2">
      <c r="A642" s="188">
        <v>866</v>
      </c>
      <c r="B642" s="181" t="s">
        <v>368</v>
      </c>
      <c r="C642" s="187" t="s">
        <v>418</v>
      </c>
    </row>
    <row r="643" spans="1:3" x14ac:dyDescent="0.2">
      <c r="A643" s="188">
        <v>867</v>
      </c>
      <c r="B643" s="181" t="s">
        <v>367</v>
      </c>
      <c r="C643" s="187" t="s">
        <v>417</v>
      </c>
    </row>
    <row r="644" spans="1:3" x14ac:dyDescent="0.2">
      <c r="A644" s="188">
        <v>868</v>
      </c>
      <c r="B644" s="181" t="s">
        <v>368</v>
      </c>
      <c r="C644" s="187" t="s">
        <v>418</v>
      </c>
    </row>
    <row r="645" spans="1:3" x14ac:dyDescent="0.2">
      <c r="A645" s="188">
        <v>869</v>
      </c>
      <c r="B645" s="181" t="s">
        <v>367</v>
      </c>
      <c r="C645" s="187" t="s">
        <v>417</v>
      </c>
    </row>
    <row r="646" spans="1:3" x14ac:dyDescent="0.2">
      <c r="A646" s="188">
        <v>870</v>
      </c>
      <c r="B646" s="181" t="s">
        <v>368</v>
      </c>
      <c r="C646" s="187" t="s">
        <v>418</v>
      </c>
    </row>
    <row r="647" spans="1:3" x14ac:dyDescent="0.2">
      <c r="A647" s="188">
        <v>871</v>
      </c>
      <c r="B647" s="181" t="s">
        <v>367</v>
      </c>
      <c r="C647" s="187" t="s">
        <v>417</v>
      </c>
    </row>
    <row r="648" spans="1:3" x14ac:dyDescent="0.2">
      <c r="A648" s="188">
        <v>872</v>
      </c>
      <c r="B648" s="181" t="s">
        <v>368</v>
      </c>
      <c r="C648" s="187" t="s">
        <v>418</v>
      </c>
    </row>
    <row r="649" spans="1:3" x14ac:dyDescent="0.2">
      <c r="A649" s="188">
        <v>873</v>
      </c>
      <c r="B649" s="181" t="s">
        <v>367</v>
      </c>
      <c r="C649" s="187" t="s">
        <v>417</v>
      </c>
    </row>
    <row r="650" spans="1:3" x14ac:dyDescent="0.2">
      <c r="A650" s="188">
        <v>874</v>
      </c>
      <c r="B650" s="181" t="s">
        <v>368</v>
      </c>
      <c r="C650" s="187" t="s">
        <v>418</v>
      </c>
    </row>
    <row r="651" spans="1:3" x14ac:dyDescent="0.2">
      <c r="A651" s="188">
        <v>875</v>
      </c>
      <c r="B651" s="181" t="s">
        <v>367</v>
      </c>
      <c r="C651" s="187" t="s">
        <v>417</v>
      </c>
    </row>
    <row r="652" spans="1:3" x14ac:dyDescent="0.2">
      <c r="A652" s="188">
        <v>876</v>
      </c>
      <c r="B652" s="181" t="s">
        <v>368</v>
      </c>
      <c r="C652" s="187" t="s">
        <v>418</v>
      </c>
    </row>
    <row r="653" spans="1:3" x14ac:dyDescent="0.2">
      <c r="A653" s="188">
        <v>877</v>
      </c>
      <c r="B653" s="181" t="s">
        <v>367</v>
      </c>
      <c r="C653" s="187" t="s">
        <v>417</v>
      </c>
    </row>
    <row r="654" spans="1:3" x14ac:dyDescent="0.2">
      <c r="A654" s="188">
        <v>878</v>
      </c>
      <c r="B654" s="181" t="s">
        <v>368</v>
      </c>
      <c r="C654" s="187" t="s">
        <v>418</v>
      </c>
    </row>
    <row r="655" spans="1:3" x14ac:dyDescent="0.2">
      <c r="A655" s="188">
        <v>879</v>
      </c>
      <c r="B655" s="181" t="s">
        <v>367</v>
      </c>
      <c r="C655" s="187" t="s">
        <v>417</v>
      </c>
    </row>
    <row r="656" spans="1:3" x14ac:dyDescent="0.2">
      <c r="A656" s="188">
        <v>880</v>
      </c>
      <c r="B656" s="181" t="s">
        <v>368</v>
      </c>
      <c r="C656" s="187" t="s">
        <v>418</v>
      </c>
    </row>
    <row r="657" spans="1:3" x14ac:dyDescent="0.2">
      <c r="A657" s="188">
        <v>881</v>
      </c>
      <c r="B657" s="181" t="s">
        <v>367</v>
      </c>
      <c r="C657" s="187" t="s">
        <v>417</v>
      </c>
    </row>
    <row r="658" spans="1:3" x14ac:dyDescent="0.2">
      <c r="A658" s="188">
        <v>882</v>
      </c>
      <c r="B658" s="181" t="s">
        <v>368</v>
      </c>
      <c r="C658" s="187" t="s">
        <v>418</v>
      </c>
    </row>
    <row r="659" spans="1:3" x14ac:dyDescent="0.2">
      <c r="A659" s="188">
        <v>883</v>
      </c>
      <c r="B659" s="181" t="s">
        <v>367</v>
      </c>
      <c r="C659" s="187" t="s">
        <v>417</v>
      </c>
    </row>
    <row r="660" spans="1:3" x14ac:dyDescent="0.2">
      <c r="A660" s="188">
        <v>884</v>
      </c>
      <c r="B660" s="181" t="s">
        <v>368</v>
      </c>
      <c r="C660" s="187" t="s">
        <v>418</v>
      </c>
    </row>
    <row r="661" spans="1:3" x14ac:dyDescent="0.2">
      <c r="A661" s="188">
        <v>885</v>
      </c>
      <c r="B661" s="181" t="s">
        <v>367</v>
      </c>
      <c r="C661" s="187" t="s">
        <v>417</v>
      </c>
    </row>
    <row r="662" spans="1:3" x14ac:dyDescent="0.2">
      <c r="A662" s="188">
        <v>886</v>
      </c>
      <c r="B662" s="181" t="s">
        <v>368</v>
      </c>
      <c r="C662" s="187" t="s">
        <v>418</v>
      </c>
    </row>
    <row r="663" spans="1:3" x14ac:dyDescent="0.2">
      <c r="A663" s="188">
        <v>887</v>
      </c>
      <c r="B663" s="181" t="s">
        <v>367</v>
      </c>
      <c r="C663" s="187" t="s">
        <v>417</v>
      </c>
    </row>
    <row r="664" spans="1:3" x14ac:dyDescent="0.2">
      <c r="A664" s="188">
        <v>888</v>
      </c>
      <c r="B664" s="181" t="s">
        <v>368</v>
      </c>
      <c r="C664" s="187" t="s">
        <v>418</v>
      </c>
    </row>
    <row r="665" spans="1:3" x14ac:dyDescent="0.2">
      <c r="A665" s="188">
        <v>889</v>
      </c>
      <c r="B665" s="181" t="s">
        <v>367</v>
      </c>
      <c r="C665" s="187" t="s">
        <v>417</v>
      </c>
    </row>
    <row r="666" spans="1:3" x14ac:dyDescent="0.2">
      <c r="A666" s="188">
        <v>890</v>
      </c>
      <c r="B666" s="181" t="s">
        <v>368</v>
      </c>
      <c r="C666" s="187" t="s">
        <v>418</v>
      </c>
    </row>
    <row r="667" spans="1:3" x14ac:dyDescent="0.2">
      <c r="A667" s="188">
        <v>891</v>
      </c>
      <c r="B667" s="181" t="s">
        <v>368</v>
      </c>
      <c r="C667" s="187" t="s">
        <v>418</v>
      </c>
    </row>
    <row r="668" spans="1:3" x14ac:dyDescent="0.2">
      <c r="A668" s="188">
        <v>892</v>
      </c>
      <c r="B668" s="181" t="s">
        <v>368</v>
      </c>
      <c r="C668" s="187" t="s">
        <v>418</v>
      </c>
    </row>
    <row r="669" spans="1:3" x14ac:dyDescent="0.2">
      <c r="A669" s="188">
        <v>893</v>
      </c>
      <c r="B669" s="181" t="s">
        <v>368</v>
      </c>
      <c r="C669" s="187" t="s">
        <v>418</v>
      </c>
    </row>
    <row r="670" spans="1:3" x14ac:dyDescent="0.2">
      <c r="A670" s="188">
        <v>894</v>
      </c>
      <c r="B670" s="181" t="s">
        <v>326</v>
      </c>
      <c r="C670" s="187" t="s">
        <v>418</v>
      </c>
    </row>
    <row r="671" spans="1:3" x14ac:dyDescent="0.2">
      <c r="A671" s="188">
        <v>895</v>
      </c>
      <c r="B671" s="181" t="s">
        <v>326</v>
      </c>
      <c r="C671" s="187" t="s">
        <v>418</v>
      </c>
    </row>
    <row r="672" spans="1:3" x14ac:dyDescent="0.2">
      <c r="A672" s="188">
        <v>896</v>
      </c>
      <c r="B672" s="181" t="s">
        <v>326</v>
      </c>
      <c r="C672" s="187" t="s">
        <v>418</v>
      </c>
    </row>
    <row r="673" spans="1:3" x14ac:dyDescent="0.2">
      <c r="A673" s="188">
        <v>897</v>
      </c>
      <c r="B673" s="181" t="s">
        <v>368</v>
      </c>
      <c r="C673" s="187" t="s">
        <v>418</v>
      </c>
    </row>
    <row r="674" spans="1:3" x14ac:dyDescent="0.2">
      <c r="A674" s="188">
        <v>898</v>
      </c>
      <c r="B674" s="181" t="s">
        <v>368</v>
      </c>
      <c r="C674" s="187" t="s">
        <v>418</v>
      </c>
    </row>
    <row r="675" spans="1:3" x14ac:dyDescent="0.2">
      <c r="A675" s="188">
        <v>899</v>
      </c>
      <c r="B675" s="181" t="s">
        <v>369</v>
      </c>
      <c r="C675" s="187" t="s">
        <v>418</v>
      </c>
    </row>
    <row r="676" spans="1:3" x14ac:dyDescent="0.2">
      <c r="A676" s="188">
        <v>900</v>
      </c>
      <c r="B676" s="181" t="s">
        <v>369</v>
      </c>
      <c r="C676" s="187" t="s">
        <v>418</v>
      </c>
    </row>
    <row r="677" spans="1:3" x14ac:dyDescent="0.2">
      <c r="A677" s="188">
        <v>901</v>
      </c>
      <c r="B677" s="181" t="s">
        <v>369</v>
      </c>
      <c r="C677" s="187" t="s">
        <v>418</v>
      </c>
    </row>
    <row r="678" spans="1:3" x14ac:dyDescent="0.2">
      <c r="A678" s="188">
        <v>902</v>
      </c>
      <c r="B678" s="181" t="s">
        <v>369</v>
      </c>
      <c r="C678" s="187" t="s">
        <v>418</v>
      </c>
    </row>
    <row r="679" spans="1:3" x14ac:dyDescent="0.2">
      <c r="A679" s="188">
        <v>903</v>
      </c>
      <c r="B679" s="181" t="s">
        <v>369</v>
      </c>
      <c r="C679" s="187" t="s">
        <v>418</v>
      </c>
    </row>
    <row r="680" spans="1:3" x14ac:dyDescent="0.2">
      <c r="A680" s="188">
        <v>904</v>
      </c>
      <c r="B680" s="181" t="s">
        <v>370</v>
      </c>
      <c r="C680" s="187" t="s">
        <v>418</v>
      </c>
    </row>
    <row r="681" spans="1:3" x14ac:dyDescent="0.2">
      <c r="A681" s="188">
        <v>905</v>
      </c>
      <c r="B681" s="181" t="s">
        <v>370</v>
      </c>
      <c r="C681" s="187" t="s">
        <v>418</v>
      </c>
    </row>
    <row r="682" spans="1:3" x14ac:dyDescent="0.2">
      <c r="A682" s="188">
        <v>906</v>
      </c>
      <c r="B682" s="181" t="s">
        <v>370</v>
      </c>
      <c r="C682" s="187" t="s">
        <v>418</v>
      </c>
    </row>
    <row r="683" spans="1:3" x14ac:dyDescent="0.2">
      <c r="A683" s="188">
        <v>907</v>
      </c>
      <c r="B683" s="181" t="s">
        <v>371</v>
      </c>
      <c r="C683" s="187" t="s">
        <v>418</v>
      </c>
    </row>
    <row r="684" spans="1:3" x14ac:dyDescent="0.2">
      <c r="A684" s="188">
        <v>908</v>
      </c>
      <c r="B684" s="181" t="s">
        <v>371</v>
      </c>
      <c r="C684" s="187" t="s">
        <v>418</v>
      </c>
    </row>
    <row r="685" spans="1:3" x14ac:dyDescent="0.2">
      <c r="A685" s="188">
        <v>909</v>
      </c>
      <c r="B685" s="181" t="s">
        <v>371</v>
      </c>
      <c r="C685" s="187" t="s">
        <v>418</v>
      </c>
    </row>
    <row r="686" spans="1:3" x14ac:dyDescent="0.2">
      <c r="A686" s="188">
        <v>910</v>
      </c>
      <c r="B686" s="181" t="s">
        <v>371</v>
      </c>
      <c r="C686" s="187" t="s">
        <v>418</v>
      </c>
    </row>
    <row r="687" spans="1:3" x14ac:dyDescent="0.2">
      <c r="A687" s="188">
        <v>911</v>
      </c>
      <c r="B687" s="181" t="s">
        <v>371</v>
      </c>
      <c r="C687" s="187" t="s">
        <v>418</v>
      </c>
    </row>
    <row r="688" spans="1:3" x14ac:dyDescent="0.2">
      <c r="A688" s="188">
        <v>912</v>
      </c>
      <c r="B688" s="181" t="s">
        <v>371</v>
      </c>
      <c r="C688" s="187" t="s">
        <v>418</v>
      </c>
    </row>
    <row r="689" spans="1:3" x14ac:dyDescent="0.2">
      <c r="A689" s="188">
        <v>913</v>
      </c>
      <c r="B689" s="181" t="s">
        <v>371</v>
      </c>
      <c r="C689" s="187" t="s">
        <v>418</v>
      </c>
    </row>
    <row r="690" spans="1:3" x14ac:dyDescent="0.2">
      <c r="A690" s="188">
        <v>914</v>
      </c>
      <c r="B690" s="181" t="s">
        <v>372</v>
      </c>
      <c r="C690" s="187" t="s">
        <v>417</v>
      </c>
    </row>
    <row r="691" spans="1:3" x14ac:dyDescent="0.2">
      <c r="A691" s="188">
        <v>915</v>
      </c>
      <c r="B691" s="181" t="s">
        <v>326</v>
      </c>
      <c r="C691" s="187" t="s">
        <v>417</v>
      </c>
    </row>
    <row r="692" spans="1:3" x14ac:dyDescent="0.2">
      <c r="A692" s="188">
        <v>916</v>
      </c>
      <c r="B692" s="181" t="s">
        <v>326</v>
      </c>
      <c r="C692" s="187" t="s">
        <v>417</v>
      </c>
    </row>
    <row r="693" spans="1:3" x14ac:dyDescent="0.2">
      <c r="A693" s="188">
        <v>917</v>
      </c>
      <c r="B693" s="181" t="s">
        <v>326</v>
      </c>
      <c r="C693" s="187" t="s">
        <v>417</v>
      </c>
    </row>
    <row r="694" spans="1:3" x14ac:dyDescent="0.2">
      <c r="A694" s="188">
        <v>918</v>
      </c>
      <c r="B694" s="181" t="s">
        <v>262</v>
      </c>
      <c r="C694" s="187" t="s">
        <v>417</v>
      </c>
    </row>
    <row r="695" spans="1:3" x14ac:dyDescent="0.2">
      <c r="A695" s="188">
        <v>919</v>
      </c>
      <c r="B695" s="181" t="s">
        <v>373</v>
      </c>
      <c r="C695" s="187" t="s">
        <v>417</v>
      </c>
    </row>
    <row r="696" spans="1:3" x14ac:dyDescent="0.2">
      <c r="A696" s="188">
        <v>920</v>
      </c>
      <c r="B696" s="181" t="s">
        <v>373</v>
      </c>
      <c r="C696" s="187" t="s">
        <v>417</v>
      </c>
    </row>
    <row r="697" spans="1:3" x14ac:dyDescent="0.2">
      <c r="A697" s="188">
        <v>922</v>
      </c>
      <c r="B697" s="181" t="s">
        <v>285</v>
      </c>
      <c r="C697" s="187" t="s">
        <v>417</v>
      </c>
    </row>
    <row r="698" spans="1:3" x14ac:dyDescent="0.2">
      <c r="A698" s="188">
        <v>923</v>
      </c>
      <c r="B698" s="181" t="s">
        <v>285</v>
      </c>
      <c r="C698" s="187" t="s">
        <v>417</v>
      </c>
    </row>
    <row r="699" spans="1:3" x14ac:dyDescent="0.2">
      <c r="A699" s="188">
        <v>924</v>
      </c>
      <c r="B699" s="181" t="s">
        <v>285</v>
      </c>
      <c r="C699" s="187" t="s">
        <v>417</v>
      </c>
    </row>
    <row r="700" spans="1:3" x14ac:dyDescent="0.2">
      <c r="A700" s="188">
        <v>925</v>
      </c>
      <c r="B700" s="181" t="s">
        <v>374</v>
      </c>
      <c r="C700" s="187" t="s">
        <v>413</v>
      </c>
    </row>
    <row r="701" spans="1:3" x14ac:dyDescent="0.2">
      <c r="A701" s="188">
        <v>926</v>
      </c>
      <c r="B701" s="181" t="s">
        <v>315</v>
      </c>
      <c r="C701" s="187" t="s">
        <v>413</v>
      </c>
    </row>
    <row r="702" spans="1:3" x14ac:dyDescent="0.2">
      <c r="A702" s="188">
        <v>927</v>
      </c>
      <c r="B702" s="181" t="s">
        <v>317</v>
      </c>
      <c r="C702" s="187" t="s">
        <v>413</v>
      </c>
    </row>
    <row r="703" spans="1:3" x14ac:dyDescent="0.2">
      <c r="A703" s="188">
        <v>928</v>
      </c>
      <c r="B703" s="181" t="s">
        <v>316</v>
      </c>
      <c r="C703" s="187" t="s">
        <v>413</v>
      </c>
    </row>
    <row r="704" spans="1:3" x14ac:dyDescent="0.2">
      <c r="A704" s="188">
        <v>929</v>
      </c>
      <c r="B704" s="181" t="s">
        <v>369</v>
      </c>
      <c r="C704" s="187" t="s">
        <v>418</v>
      </c>
    </row>
    <row r="705" spans="1:3" x14ac:dyDescent="0.2">
      <c r="A705" s="188">
        <v>930</v>
      </c>
      <c r="B705" s="181" t="s">
        <v>369</v>
      </c>
      <c r="C705" s="187" t="s">
        <v>418</v>
      </c>
    </row>
    <row r="706" spans="1:3" x14ac:dyDescent="0.2">
      <c r="A706" s="188">
        <v>931</v>
      </c>
      <c r="B706" s="181" t="s">
        <v>369</v>
      </c>
      <c r="C706" s="187" t="s">
        <v>418</v>
      </c>
    </row>
    <row r="707" spans="1:3" x14ac:dyDescent="0.2">
      <c r="A707" s="188">
        <v>932</v>
      </c>
      <c r="B707" s="181" t="s">
        <v>375</v>
      </c>
      <c r="C707" s="187" t="s">
        <v>417</v>
      </c>
    </row>
    <row r="708" spans="1:3" x14ac:dyDescent="0.2">
      <c r="A708" s="188">
        <v>933</v>
      </c>
      <c r="B708" s="181" t="s">
        <v>367</v>
      </c>
      <c r="C708" s="187" t="s">
        <v>417</v>
      </c>
    </row>
    <row r="709" spans="1:3" x14ac:dyDescent="0.2">
      <c r="A709" s="188">
        <v>934</v>
      </c>
      <c r="B709" s="181" t="s">
        <v>368</v>
      </c>
      <c r="C709" s="187" t="s">
        <v>418</v>
      </c>
    </row>
    <row r="710" spans="1:3" x14ac:dyDescent="0.2">
      <c r="A710" s="188">
        <v>935</v>
      </c>
      <c r="B710" s="181" t="s">
        <v>376</v>
      </c>
      <c r="C710" s="187" t="s">
        <v>417</v>
      </c>
    </row>
    <row r="711" spans="1:3" x14ac:dyDescent="0.2">
      <c r="A711" s="188">
        <v>936</v>
      </c>
      <c r="B711" s="181" t="s">
        <v>376</v>
      </c>
      <c r="C711" s="187" t="s">
        <v>417</v>
      </c>
    </row>
    <row r="712" spans="1:3" x14ac:dyDescent="0.2">
      <c r="A712" s="188">
        <v>937</v>
      </c>
      <c r="B712" s="181" t="s">
        <v>376</v>
      </c>
      <c r="C712" s="187" t="s">
        <v>417</v>
      </c>
    </row>
    <row r="713" spans="1:3" x14ac:dyDescent="0.2">
      <c r="A713" s="188">
        <v>938</v>
      </c>
      <c r="B713" s="181" t="s">
        <v>376</v>
      </c>
      <c r="C713" s="187" t="s">
        <v>417</v>
      </c>
    </row>
    <row r="714" spans="1:3" x14ac:dyDescent="0.2">
      <c r="A714" s="188">
        <v>939</v>
      </c>
      <c r="B714" s="181" t="s">
        <v>376</v>
      </c>
      <c r="C714" s="187" t="s">
        <v>417</v>
      </c>
    </row>
    <row r="715" spans="1:3" x14ac:dyDescent="0.2">
      <c r="A715" s="188">
        <v>940</v>
      </c>
      <c r="B715" s="181" t="s">
        <v>377</v>
      </c>
      <c r="C715" s="187" t="s">
        <v>414</v>
      </c>
    </row>
    <row r="716" spans="1:3" x14ac:dyDescent="0.2">
      <c r="A716" s="188">
        <v>941</v>
      </c>
      <c r="B716" s="181" t="s">
        <v>378</v>
      </c>
      <c r="C716" s="187" t="s">
        <v>414</v>
      </c>
    </row>
    <row r="717" spans="1:3" x14ac:dyDescent="0.2">
      <c r="A717" s="188">
        <v>942</v>
      </c>
      <c r="B717" s="181" t="s">
        <v>231</v>
      </c>
      <c r="C717" s="187" t="s">
        <v>417</v>
      </c>
    </row>
    <row r="718" spans="1:3" x14ac:dyDescent="0.2">
      <c r="A718" s="188">
        <v>943</v>
      </c>
      <c r="B718" s="181" t="s">
        <v>222</v>
      </c>
      <c r="C718" s="187" t="s">
        <v>417</v>
      </c>
    </row>
    <row r="719" spans="1:3" x14ac:dyDescent="0.2">
      <c r="A719" s="188">
        <v>944</v>
      </c>
      <c r="B719" s="181" t="s">
        <v>222</v>
      </c>
      <c r="C719" s="187" t="s">
        <v>417</v>
      </c>
    </row>
    <row r="720" spans="1:3" x14ac:dyDescent="0.2">
      <c r="A720" s="188">
        <v>945</v>
      </c>
      <c r="B720" s="181" t="s">
        <v>222</v>
      </c>
      <c r="C720" s="187" t="s">
        <v>417</v>
      </c>
    </row>
    <row r="721" spans="1:3" x14ac:dyDescent="0.2">
      <c r="A721" s="188">
        <v>946</v>
      </c>
      <c r="B721" s="181" t="s">
        <v>222</v>
      </c>
      <c r="C721" s="187" t="s">
        <v>417</v>
      </c>
    </row>
    <row r="722" spans="1:3" x14ac:dyDescent="0.2">
      <c r="A722" s="188">
        <v>947</v>
      </c>
      <c r="B722" s="181" t="s">
        <v>379</v>
      </c>
      <c r="C722" s="187" t="s">
        <v>417</v>
      </c>
    </row>
    <row r="723" spans="1:3" x14ac:dyDescent="0.2">
      <c r="A723" s="188">
        <v>948</v>
      </c>
      <c r="B723" s="181" t="s">
        <v>380</v>
      </c>
      <c r="C723" s="187" t="s">
        <v>417</v>
      </c>
    </row>
    <row r="724" spans="1:3" x14ac:dyDescent="0.2">
      <c r="A724" s="188">
        <v>949</v>
      </c>
      <c r="B724" s="181" t="s">
        <v>381</v>
      </c>
      <c r="C724" s="187" t="s">
        <v>417</v>
      </c>
    </row>
    <row r="725" spans="1:3" x14ac:dyDescent="0.2">
      <c r="A725" s="188">
        <v>950</v>
      </c>
      <c r="B725" s="181" t="s">
        <v>382</v>
      </c>
      <c r="C725" s="187" t="s">
        <v>418</v>
      </c>
    </row>
    <row r="726" spans="1:3" x14ac:dyDescent="0.2">
      <c r="A726" s="188">
        <v>951</v>
      </c>
      <c r="B726" s="181" t="s">
        <v>383</v>
      </c>
      <c r="C726" s="187" t="s">
        <v>418</v>
      </c>
    </row>
    <row r="727" spans="1:3" x14ac:dyDescent="0.2">
      <c r="A727" s="188">
        <v>952</v>
      </c>
      <c r="B727" s="181" t="s">
        <v>384</v>
      </c>
      <c r="C727" s="187" t="s">
        <v>417</v>
      </c>
    </row>
    <row r="728" spans="1:3" x14ac:dyDescent="0.2">
      <c r="A728" s="188">
        <v>953</v>
      </c>
      <c r="B728" s="181" t="s">
        <v>385</v>
      </c>
      <c r="C728" s="187" t="s">
        <v>417</v>
      </c>
    </row>
    <row r="729" spans="1:3" x14ac:dyDescent="0.2">
      <c r="A729" s="188">
        <v>954</v>
      </c>
      <c r="B729" s="181" t="s">
        <v>386</v>
      </c>
      <c r="C729" s="187" t="s">
        <v>417</v>
      </c>
    </row>
    <row r="730" spans="1:3" x14ac:dyDescent="0.2">
      <c r="A730" s="188">
        <v>955</v>
      </c>
      <c r="B730" s="181" t="s">
        <v>387</v>
      </c>
      <c r="C730" s="187" t="s">
        <v>417</v>
      </c>
    </row>
    <row r="731" spans="1:3" x14ac:dyDescent="0.2">
      <c r="A731" s="188">
        <v>956</v>
      </c>
      <c r="B731" s="181" t="s">
        <v>388</v>
      </c>
      <c r="C731" s="187" t="s">
        <v>417</v>
      </c>
    </row>
    <row r="732" spans="1:3" x14ac:dyDescent="0.2">
      <c r="A732" s="188">
        <v>957</v>
      </c>
      <c r="B732" s="181" t="s">
        <v>389</v>
      </c>
      <c r="C732" s="187" t="s">
        <v>417</v>
      </c>
    </row>
    <row r="733" spans="1:3" x14ac:dyDescent="0.2">
      <c r="A733" s="188">
        <v>958</v>
      </c>
      <c r="B733" s="181" t="s">
        <v>390</v>
      </c>
      <c r="C733" s="187" t="s">
        <v>417</v>
      </c>
    </row>
    <row r="734" spans="1:3" x14ac:dyDescent="0.2">
      <c r="A734" s="188">
        <v>959</v>
      </c>
      <c r="B734" s="181" t="s">
        <v>391</v>
      </c>
      <c r="C734" s="187" t="s">
        <v>417</v>
      </c>
    </row>
    <row r="735" spans="1:3" x14ac:dyDescent="0.2">
      <c r="A735" s="188">
        <v>960</v>
      </c>
      <c r="B735" s="181" t="s">
        <v>392</v>
      </c>
      <c r="C735" s="187" t="s">
        <v>417</v>
      </c>
    </row>
    <row r="736" spans="1:3" x14ac:dyDescent="0.2">
      <c r="A736" s="188">
        <v>961</v>
      </c>
      <c r="B736" s="181" t="s">
        <v>393</v>
      </c>
      <c r="C736" s="187" t="s">
        <v>417</v>
      </c>
    </row>
    <row r="737" spans="1:3" x14ac:dyDescent="0.2">
      <c r="A737" s="188">
        <v>962</v>
      </c>
      <c r="B737" s="181" t="s">
        <v>394</v>
      </c>
      <c r="C737" s="187" t="s">
        <v>417</v>
      </c>
    </row>
    <row r="738" spans="1:3" x14ac:dyDescent="0.2">
      <c r="A738" s="188">
        <v>963</v>
      </c>
      <c r="B738" s="181" t="s">
        <v>395</v>
      </c>
      <c r="C738" s="187" t="s">
        <v>417</v>
      </c>
    </row>
    <row r="739" spans="1:3" x14ac:dyDescent="0.2">
      <c r="A739" s="188">
        <v>964</v>
      </c>
      <c r="B739" s="181" t="s">
        <v>396</v>
      </c>
      <c r="C739" s="187" t="s">
        <v>417</v>
      </c>
    </row>
    <row r="740" spans="1:3" x14ac:dyDescent="0.2">
      <c r="A740" s="188">
        <v>965</v>
      </c>
      <c r="B740" s="181" t="s">
        <v>397</v>
      </c>
      <c r="C740" s="187" t="s">
        <v>417</v>
      </c>
    </row>
    <row r="741" spans="1:3" x14ac:dyDescent="0.2">
      <c r="A741" s="188">
        <v>966</v>
      </c>
      <c r="B741" s="181" t="s">
        <v>242</v>
      </c>
      <c r="C741" s="187" t="s">
        <v>418</v>
      </c>
    </row>
    <row r="742" spans="1:3" x14ac:dyDescent="0.2">
      <c r="A742" s="188">
        <v>967</v>
      </c>
      <c r="B742" s="181" t="s">
        <v>254</v>
      </c>
      <c r="C742" s="187" t="s">
        <v>417</v>
      </c>
    </row>
    <row r="743" spans="1:3" x14ac:dyDescent="0.2">
      <c r="A743" s="188">
        <v>968</v>
      </c>
      <c r="B743" s="181" t="s">
        <v>254</v>
      </c>
      <c r="C743" s="187" t="s">
        <v>417</v>
      </c>
    </row>
    <row r="744" spans="1:3" x14ac:dyDescent="0.2">
      <c r="A744" s="188">
        <v>969</v>
      </c>
      <c r="B744" s="181" t="s">
        <v>397</v>
      </c>
      <c r="C744" s="187" t="s">
        <v>417</v>
      </c>
    </row>
    <row r="745" spans="1:3" x14ac:dyDescent="0.2">
      <c r="A745" s="188">
        <v>970</v>
      </c>
      <c r="B745" s="181" t="s">
        <v>210</v>
      </c>
      <c r="C745" s="187" t="s">
        <v>417</v>
      </c>
    </row>
    <row r="746" spans="1:3" x14ac:dyDescent="0.2">
      <c r="A746" s="188">
        <v>971</v>
      </c>
      <c r="B746" s="181" t="s">
        <v>398</v>
      </c>
      <c r="C746" s="187" t="s">
        <v>417</v>
      </c>
    </row>
    <row r="747" spans="1:3" x14ac:dyDescent="0.2">
      <c r="A747" s="188">
        <v>972</v>
      </c>
      <c r="B747" s="181" t="s">
        <v>399</v>
      </c>
      <c r="C747" s="187" t="s">
        <v>417</v>
      </c>
    </row>
    <row r="748" spans="1:3" x14ac:dyDescent="0.2">
      <c r="A748" s="188">
        <v>973</v>
      </c>
      <c r="B748" s="181" t="s">
        <v>252</v>
      </c>
      <c r="C748" s="187" t="s">
        <v>417</v>
      </c>
    </row>
    <row r="749" spans="1:3" x14ac:dyDescent="0.2">
      <c r="A749" s="188">
        <v>974</v>
      </c>
      <c r="B749" s="181" t="s">
        <v>278</v>
      </c>
      <c r="C749" s="187" t="s">
        <v>417</v>
      </c>
    </row>
    <row r="750" spans="1:3" x14ac:dyDescent="0.2">
      <c r="A750" s="188">
        <v>975</v>
      </c>
      <c r="B750" s="181" t="s">
        <v>400</v>
      </c>
      <c r="C750" s="187" t="s">
        <v>417</v>
      </c>
    </row>
    <row r="751" spans="1:3" x14ac:dyDescent="0.2">
      <c r="A751" s="188">
        <v>976</v>
      </c>
      <c r="B751" s="181" t="s">
        <v>401</v>
      </c>
      <c r="C751" s="187" t="s">
        <v>417</v>
      </c>
    </row>
    <row r="752" spans="1:3" x14ac:dyDescent="0.2">
      <c r="A752" s="188">
        <v>978</v>
      </c>
      <c r="B752" s="181" t="s">
        <v>236</v>
      </c>
      <c r="C752" s="187" t="s">
        <v>418</v>
      </c>
    </row>
    <row r="753" spans="1:3" x14ac:dyDescent="0.2">
      <c r="A753" s="188">
        <v>979</v>
      </c>
      <c r="B753" s="181" t="s">
        <v>275</v>
      </c>
      <c r="C753" s="187" t="s">
        <v>418</v>
      </c>
    </row>
    <row r="754" spans="1:3" x14ac:dyDescent="0.2">
      <c r="A754" s="188">
        <v>980</v>
      </c>
      <c r="B754" s="181" t="s">
        <v>402</v>
      </c>
      <c r="C754" s="187" t="s">
        <v>417</v>
      </c>
    </row>
    <row r="755" spans="1:3" x14ac:dyDescent="0.2">
      <c r="A755" s="188">
        <v>981</v>
      </c>
      <c r="B755" s="181" t="s">
        <v>403</v>
      </c>
      <c r="C755" s="187" t="s">
        <v>418</v>
      </c>
    </row>
    <row r="756" spans="1:3" x14ac:dyDescent="0.2">
      <c r="A756" s="188">
        <v>982</v>
      </c>
      <c r="B756" s="181" t="s">
        <v>404</v>
      </c>
      <c r="C756" s="187" t="s">
        <v>417</v>
      </c>
    </row>
    <row r="757" spans="1:3" x14ac:dyDescent="0.2">
      <c r="A757" s="188">
        <v>983</v>
      </c>
      <c r="B757" s="181" t="s">
        <v>405</v>
      </c>
      <c r="C757" s="187" t="s">
        <v>417</v>
      </c>
    </row>
    <row r="758" spans="1:3" x14ac:dyDescent="0.2">
      <c r="A758" s="188">
        <v>984</v>
      </c>
      <c r="B758" s="181" t="s">
        <v>406</v>
      </c>
      <c r="C758" s="187" t="s">
        <v>417</v>
      </c>
    </row>
    <row r="759" spans="1:3" x14ac:dyDescent="0.2">
      <c r="A759" s="188">
        <v>985</v>
      </c>
      <c r="B759" s="181" t="s">
        <v>407</v>
      </c>
      <c r="C759" s="187" t="s">
        <v>417</v>
      </c>
    </row>
    <row r="760" spans="1:3" x14ac:dyDescent="0.2">
      <c r="A760" s="188">
        <v>989</v>
      </c>
      <c r="B760" s="181" t="s">
        <v>291</v>
      </c>
      <c r="C760" s="187" t="s">
        <v>417</v>
      </c>
    </row>
    <row r="761" spans="1:3" x14ac:dyDescent="0.2">
      <c r="A761" s="188">
        <v>990</v>
      </c>
      <c r="B761" s="181" t="s">
        <v>292</v>
      </c>
      <c r="C761" s="187" t="s">
        <v>418</v>
      </c>
    </row>
    <row r="762" spans="1:3" x14ac:dyDescent="0.2">
      <c r="A762" s="188">
        <v>991</v>
      </c>
      <c r="B762" s="181" t="s">
        <v>242</v>
      </c>
      <c r="C762" s="187" t="s">
        <v>418</v>
      </c>
    </row>
    <row r="763" spans="1:3" x14ac:dyDescent="0.2">
      <c r="A763" s="188">
        <v>996</v>
      </c>
      <c r="B763" s="181" t="s">
        <v>321</v>
      </c>
      <c r="C763" s="187" t="s">
        <v>417</v>
      </c>
    </row>
    <row r="764" spans="1:3" x14ac:dyDescent="0.2">
      <c r="A764" s="188">
        <v>997</v>
      </c>
      <c r="B764" s="181" t="s">
        <v>408</v>
      </c>
      <c r="C764" s="187" t="s">
        <v>417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86" t="s">
        <v>22</v>
      </c>
      <c r="B1" s="186"/>
    </row>
    <row r="2" spans="1:6" ht="36.75" customHeight="1" x14ac:dyDescent="0.2">
      <c r="A2" s="270" t="str">
        <f>Overview!B4&amp; " - Effective from "&amp;Overview!C4&amp;" - "&amp;Overview!E4&amp;" Residual Charging Bands"</f>
        <v>Fulcrum Electricity Assets Ltd - GSP_G - Effective from 2023/24 - v2 Final, with LLFs and new sites Residual Charging Bands</v>
      </c>
      <c r="B2" s="271"/>
      <c r="C2" s="271"/>
      <c r="D2" s="271"/>
      <c r="E2" s="271"/>
      <c r="F2" s="271"/>
    </row>
    <row r="3" spans="1:6" x14ac:dyDescent="0.2">
      <c r="A3" s="206"/>
      <c r="B3" s="206"/>
      <c r="C3" s="206"/>
      <c r="D3" s="206"/>
    </row>
    <row r="4" spans="1:6" ht="25.5" x14ac:dyDescent="0.2">
      <c r="A4" s="207" t="s">
        <v>653</v>
      </c>
      <c r="B4" s="207" t="s">
        <v>649</v>
      </c>
      <c r="C4" s="207" t="s">
        <v>663</v>
      </c>
      <c r="D4" s="207" t="s">
        <v>667</v>
      </c>
      <c r="E4" s="207" t="s">
        <v>668</v>
      </c>
      <c r="F4" s="22" t="s">
        <v>670</v>
      </c>
    </row>
    <row r="5" spans="1:6" ht="14.25" x14ac:dyDescent="0.2">
      <c r="A5" s="208" t="s">
        <v>146</v>
      </c>
      <c r="B5" s="209" t="s">
        <v>651</v>
      </c>
      <c r="C5" s="209" t="s">
        <v>652</v>
      </c>
      <c r="D5" s="214" t="s">
        <v>652</v>
      </c>
      <c r="E5" s="214" t="s">
        <v>652</v>
      </c>
      <c r="F5" s="220">
        <v>23.983446265022668</v>
      </c>
    </row>
    <row r="6" spans="1:6" ht="14.25" customHeight="1" x14ac:dyDescent="0.2">
      <c r="A6" s="302" t="s">
        <v>671</v>
      </c>
      <c r="B6" s="209">
        <v>1</v>
      </c>
      <c r="C6" s="209" t="s">
        <v>664</v>
      </c>
      <c r="D6" s="215">
        <v>0</v>
      </c>
      <c r="E6" s="215">
        <v>3571</v>
      </c>
      <c r="F6" s="220">
        <v>11.361920908917863</v>
      </c>
    </row>
    <row r="7" spans="1:6" ht="14.25" x14ac:dyDescent="0.2">
      <c r="A7" s="303"/>
      <c r="B7" s="209">
        <v>2</v>
      </c>
      <c r="C7" s="209" t="s">
        <v>664</v>
      </c>
      <c r="D7" s="215">
        <v>3571</v>
      </c>
      <c r="E7" s="215">
        <v>12553</v>
      </c>
      <c r="F7" s="220">
        <v>56.05555099544484</v>
      </c>
    </row>
    <row r="8" spans="1:6" ht="14.25" x14ac:dyDescent="0.2">
      <c r="A8" s="303"/>
      <c r="B8" s="209">
        <v>3</v>
      </c>
      <c r="C8" s="209" t="s">
        <v>664</v>
      </c>
      <c r="D8" s="215">
        <v>12553</v>
      </c>
      <c r="E8" s="215">
        <v>25279</v>
      </c>
      <c r="F8" s="220">
        <v>138.88270281727017</v>
      </c>
    </row>
    <row r="9" spans="1:6" ht="14.25" x14ac:dyDescent="0.2">
      <c r="A9" s="304"/>
      <c r="B9" s="209">
        <v>4</v>
      </c>
      <c r="C9" s="209" t="s">
        <v>664</v>
      </c>
      <c r="D9" s="215">
        <v>25279</v>
      </c>
      <c r="E9" s="215" t="s">
        <v>666</v>
      </c>
      <c r="F9" s="220">
        <v>432.5028459172525</v>
      </c>
    </row>
    <row r="10" spans="1:6" ht="14.25" x14ac:dyDescent="0.2">
      <c r="A10" s="302" t="s">
        <v>674</v>
      </c>
      <c r="B10" s="209">
        <v>1</v>
      </c>
      <c r="C10" s="209" t="s">
        <v>665</v>
      </c>
      <c r="D10" s="215">
        <v>0</v>
      </c>
      <c r="E10" s="215">
        <v>80</v>
      </c>
      <c r="F10" s="220">
        <v>568.63125902808042</v>
      </c>
    </row>
    <row r="11" spans="1:6" ht="14.25" x14ac:dyDescent="0.2">
      <c r="A11" s="303"/>
      <c r="B11" s="209">
        <v>2</v>
      </c>
      <c r="C11" s="209" t="s">
        <v>665</v>
      </c>
      <c r="D11" s="215">
        <v>80</v>
      </c>
      <c r="E11" s="215">
        <v>150</v>
      </c>
      <c r="F11" s="220">
        <v>1417.9297466153805</v>
      </c>
    </row>
    <row r="12" spans="1:6" ht="14.25" x14ac:dyDescent="0.2">
      <c r="A12" s="303"/>
      <c r="B12" s="209">
        <v>3</v>
      </c>
      <c r="C12" s="209" t="s">
        <v>665</v>
      </c>
      <c r="D12" s="215">
        <v>150</v>
      </c>
      <c r="E12" s="215">
        <v>231</v>
      </c>
      <c r="F12" s="220">
        <v>2312.7216146038045</v>
      </c>
    </row>
    <row r="13" spans="1:6" ht="14.25" x14ac:dyDescent="0.2">
      <c r="A13" s="304"/>
      <c r="B13" s="209">
        <v>4</v>
      </c>
      <c r="C13" s="209" t="s">
        <v>665</v>
      </c>
      <c r="D13" s="215">
        <v>231</v>
      </c>
      <c r="E13" s="215" t="s">
        <v>666</v>
      </c>
      <c r="F13" s="220">
        <v>4855.5302812349655</v>
      </c>
    </row>
    <row r="14" spans="1:6" ht="14.25" x14ac:dyDescent="0.2">
      <c r="A14" s="302" t="s">
        <v>673</v>
      </c>
      <c r="B14" s="209">
        <v>1</v>
      </c>
      <c r="C14" s="209" t="s">
        <v>665</v>
      </c>
      <c r="D14" s="215">
        <v>0</v>
      </c>
      <c r="E14" s="215">
        <v>422</v>
      </c>
      <c r="F14" s="220">
        <v>3626.6174628517347</v>
      </c>
    </row>
    <row r="15" spans="1:6" ht="14.25" x14ac:dyDescent="0.2">
      <c r="A15" s="303"/>
      <c r="B15" s="209">
        <v>2</v>
      </c>
      <c r="C15" s="209" t="s">
        <v>665</v>
      </c>
      <c r="D15" s="215">
        <v>422</v>
      </c>
      <c r="E15" s="215">
        <v>1000</v>
      </c>
      <c r="F15" s="220">
        <v>11854.345096507575</v>
      </c>
    </row>
    <row r="16" spans="1:6" ht="14.25" x14ac:dyDescent="0.2">
      <c r="A16" s="303"/>
      <c r="B16" s="209">
        <v>3</v>
      </c>
      <c r="C16" s="209" t="s">
        <v>665</v>
      </c>
      <c r="D16" s="215">
        <v>1000</v>
      </c>
      <c r="E16" s="215">
        <v>1800</v>
      </c>
      <c r="F16" s="220">
        <v>24849.598671241347</v>
      </c>
    </row>
    <row r="17" spans="1:6" ht="14.25" x14ac:dyDescent="0.2">
      <c r="A17" s="304"/>
      <c r="B17" s="209">
        <v>4</v>
      </c>
      <c r="C17" s="209" t="s">
        <v>665</v>
      </c>
      <c r="D17" s="215">
        <v>1800</v>
      </c>
      <c r="E17" s="215" t="s">
        <v>666</v>
      </c>
      <c r="F17" s="220">
        <v>57949.823281917248</v>
      </c>
    </row>
    <row r="18" spans="1:6" ht="14.25" x14ac:dyDescent="0.2">
      <c r="A18" s="305" t="s">
        <v>672</v>
      </c>
      <c r="B18" s="209">
        <v>1</v>
      </c>
      <c r="C18" s="209" t="s">
        <v>665</v>
      </c>
      <c r="D18" s="215">
        <v>0</v>
      </c>
      <c r="E18" s="215">
        <v>5000</v>
      </c>
      <c r="F18" s="220">
        <v>32916.04241440192</v>
      </c>
    </row>
    <row r="19" spans="1:6" ht="14.25" x14ac:dyDescent="0.2">
      <c r="A19" s="306"/>
      <c r="B19" s="209">
        <v>2</v>
      </c>
      <c r="C19" s="209" t="s">
        <v>665</v>
      </c>
      <c r="D19" s="215">
        <v>5000</v>
      </c>
      <c r="E19" s="215">
        <v>12000</v>
      </c>
      <c r="F19" s="220">
        <v>129232.2258687954</v>
      </c>
    </row>
    <row r="20" spans="1:6" ht="14.25" x14ac:dyDescent="0.2">
      <c r="A20" s="306"/>
      <c r="B20" s="209">
        <v>3</v>
      </c>
      <c r="C20" s="209" t="s">
        <v>665</v>
      </c>
      <c r="D20" s="215">
        <v>12000</v>
      </c>
      <c r="E20" s="215">
        <v>21500</v>
      </c>
      <c r="F20" s="220">
        <v>228400.05058264587</v>
      </c>
    </row>
    <row r="21" spans="1:6" ht="14.25" x14ac:dyDescent="0.2">
      <c r="A21" s="307"/>
      <c r="B21" s="209">
        <v>4</v>
      </c>
      <c r="C21" s="209" t="s">
        <v>665</v>
      </c>
      <c r="D21" s="215">
        <v>21500</v>
      </c>
      <c r="E21" s="215" t="s">
        <v>666</v>
      </c>
      <c r="F21" s="220">
        <v>244067.81621595344</v>
      </c>
    </row>
    <row r="22" spans="1:6" x14ac:dyDescent="0.2">
      <c r="A22" t="s">
        <v>669</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workbookViewId="0"/>
  </sheetViews>
  <sheetFormatPr defaultColWidth="9.140625" defaultRowHeight="12.75" x14ac:dyDescent="0.2"/>
  <cols>
    <col min="1" max="1" width="2.42578125" style="117" customWidth="1"/>
    <col min="2" max="2" width="33.7109375" style="117" customWidth="1"/>
    <col min="3" max="4" width="14.140625" style="117" customWidth="1"/>
    <col min="5" max="9" width="12.140625" style="117" customWidth="1"/>
    <col min="10" max="10" width="5.5703125" style="117" customWidth="1"/>
    <col min="11" max="11" width="5.28515625" style="117" customWidth="1"/>
    <col min="12" max="12" width="35.28515625" style="117" customWidth="1"/>
    <col min="13" max="20" width="11.7109375" style="117" customWidth="1"/>
    <col min="21" max="27" width="9.140625" style="117"/>
    <col min="28" max="28" width="25" style="117" bestFit="1" customWidth="1"/>
    <col min="29" max="29" width="14.5703125" style="117" bestFit="1" customWidth="1"/>
    <col min="30" max="16384" width="9.140625" style="117"/>
  </cols>
  <sheetData>
    <row r="1" spans="1:154" x14ac:dyDescent="0.2">
      <c r="B1" s="100" t="s">
        <v>22</v>
      </c>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row>
    <row r="2" spans="1:154" s="119" customFormat="1" ht="21.75" customHeight="1" x14ac:dyDescent="0.2">
      <c r="B2" s="308" t="str">
        <f>Overview!B4&amp; " - Effective from "&amp;Overview!D4&amp;" - "&amp;Overview!E4</f>
        <v>Fulcrum Electricity Assets Ltd - GSP_G - Effective from 1 April 2023 - v2 Final, with LLFs and new sites</v>
      </c>
      <c r="C2" s="309"/>
      <c r="D2" s="309"/>
      <c r="E2" s="309"/>
      <c r="F2" s="309"/>
      <c r="G2" s="309"/>
      <c r="H2" s="309"/>
      <c r="I2" s="309"/>
      <c r="J2" s="309"/>
      <c r="K2" s="309"/>
      <c r="L2" s="309"/>
      <c r="M2" s="309"/>
      <c r="N2" s="309"/>
      <c r="O2" s="309"/>
      <c r="P2" s="309"/>
      <c r="Q2" s="309"/>
      <c r="R2" s="309"/>
      <c r="S2" s="309"/>
      <c r="T2" s="310"/>
      <c r="U2" s="118"/>
      <c r="V2" s="118"/>
      <c r="W2" s="118"/>
      <c r="X2" s="118"/>
      <c r="Y2" s="118"/>
      <c r="Z2" s="118"/>
      <c r="AA2" s="118"/>
      <c r="AB2" s="29"/>
      <c r="AC2" s="55" t="s">
        <v>166</v>
      </c>
      <c r="AD2" s="55" t="s">
        <v>168</v>
      </c>
      <c r="AE2" s="55" t="s">
        <v>167</v>
      </c>
      <c r="AF2" s="162" t="s">
        <v>28</v>
      </c>
      <c r="AG2" s="162" t="s">
        <v>29</v>
      </c>
      <c r="AH2" s="29" t="s">
        <v>133</v>
      </c>
      <c r="AI2" s="162" t="s">
        <v>36</v>
      </c>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row>
    <row r="3" spans="1:154" s="121" customFormat="1" ht="9" customHeight="1" x14ac:dyDescent="0.2">
      <c r="A3" s="120"/>
      <c r="B3" s="120"/>
      <c r="C3" s="120"/>
      <c r="D3" s="120"/>
      <c r="E3" s="120"/>
      <c r="F3" s="120"/>
      <c r="G3" s="120"/>
      <c r="H3" s="120"/>
      <c r="I3" s="120"/>
      <c r="J3" s="120"/>
      <c r="K3" s="120"/>
      <c r="L3" s="118"/>
      <c r="M3" s="118"/>
      <c r="N3" s="118"/>
      <c r="O3" s="118"/>
      <c r="P3" s="118"/>
      <c r="Q3" s="118"/>
      <c r="R3" s="118"/>
      <c r="S3" s="118"/>
      <c r="T3" s="118"/>
      <c r="U3" s="118"/>
      <c r="V3" s="118"/>
      <c r="W3" s="118"/>
      <c r="X3" s="118"/>
      <c r="Y3" s="118"/>
      <c r="Z3" s="118"/>
      <c r="AA3" s="118"/>
      <c r="AB3" s="18" t="s">
        <v>146</v>
      </c>
      <c r="AC3" s="164" t="s">
        <v>172</v>
      </c>
      <c r="AD3" s="165" t="s">
        <v>174</v>
      </c>
      <c r="AE3" s="166" t="s">
        <v>167</v>
      </c>
      <c r="AF3" s="172" t="s">
        <v>176</v>
      </c>
      <c r="AG3" s="167" t="s">
        <v>179</v>
      </c>
      <c r="AH3" s="167" t="s">
        <v>179</v>
      </c>
      <c r="AI3" s="168" t="s">
        <v>179</v>
      </c>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row>
    <row r="4" spans="1:154" ht="26.25" customHeight="1" x14ac:dyDescent="0.2">
      <c r="B4" s="314" t="s">
        <v>170</v>
      </c>
      <c r="C4" s="315"/>
      <c r="D4" s="315"/>
      <c r="E4" s="315"/>
      <c r="F4" s="315"/>
      <c r="G4" s="315"/>
      <c r="H4" s="315"/>
      <c r="I4" s="316"/>
      <c r="L4" s="314" t="s">
        <v>171</v>
      </c>
      <c r="M4" s="315"/>
      <c r="N4" s="315"/>
      <c r="O4" s="315"/>
      <c r="P4" s="315"/>
      <c r="Q4" s="315"/>
      <c r="R4" s="315"/>
      <c r="S4" s="315"/>
      <c r="T4" s="316"/>
      <c r="AB4" s="18" t="s">
        <v>147</v>
      </c>
      <c r="AC4" s="164" t="s">
        <v>172</v>
      </c>
      <c r="AD4" s="165" t="s">
        <v>174</v>
      </c>
      <c r="AE4" s="166" t="s">
        <v>167</v>
      </c>
      <c r="AF4" s="167" t="s">
        <v>179</v>
      </c>
      <c r="AG4" s="167" t="s">
        <v>179</v>
      </c>
      <c r="AH4" s="167" t="s">
        <v>179</v>
      </c>
      <c r="AI4" s="168" t="s">
        <v>179</v>
      </c>
    </row>
    <row r="5" spans="1:154" ht="18" customHeight="1" x14ac:dyDescent="0.2">
      <c r="B5" s="318" t="s">
        <v>108</v>
      </c>
      <c r="C5" s="318"/>
      <c r="D5" s="318"/>
      <c r="E5" s="318"/>
      <c r="F5" s="318"/>
      <c r="G5" s="318"/>
      <c r="H5" s="318"/>
      <c r="I5" s="318"/>
      <c r="L5" s="318" t="s">
        <v>110</v>
      </c>
      <c r="M5" s="318"/>
      <c r="N5" s="318"/>
      <c r="O5" s="318"/>
      <c r="P5" s="318"/>
      <c r="Q5" s="318"/>
      <c r="R5" s="318"/>
      <c r="S5" s="318"/>
      <c r="T5" s="318"/>
      <c r="AB5" s="18" t="s">
        <v>148</v>
      </c>
      <c r="AC5" s="164" t="s">
        <v>172</v>
      </c>
      <c r="AD5" s="165" t="s">
        <v>174</v>
      </c>
      <c r="AE5" s="166" t="s">
        <v>167</v>
      </c>
      <c r="AF5" s="172" t="s">
        <v>176</v>
      </c>
      <c r="AG5" s="167" t="s">
        <v>179</v>
      </c>
      <c r="AH5" s="167" t="s">
        <v>179</v>
      </c>
      <c r="AI5" s="168" t="s">
        <v>179</v>
      </c>
    </row>
    <row r="6" spans="1:154" s="122" customFormat="1" ht="27.75" customHeight="1" x14ac:dyDescent="0.2">
      <c r="B6" s="317" t="s">
        <v>114</v>
      </c>
      <c r="C6" s="317"/>
      <c r="D6" s="317"/>
      <c r="E6" s="317"/>
      <c r="F6" s="317"/>
      <c r="G6" s="317"/>
      <c r="H6" s="317"/>
      <c r="I6" s="317"/>
      <c r="L6" s="317" t="s">
        <v>115</v>
      </c>
      <c r="M6" s="317"/>
      <c r="N6" s="317"/>
      <c r="O6" s="317"/>
      <c r="P6" s="317"/>
      <c r="Q6" s="317"/>
      <c r="R6" s="317"/>
      <c r="S6" s="317"/>
      <c r="T6" s="317"/>
      <c r="AB6" s="18" t="s">
        <v>149</v>
      </c>
      <c r="AC6" s="164" t="s">
        <v>172</v>
      </c>
      <c r="AD6" s="165" t="s">
        <v>174</v>
      </c>
      <c r="AE6" s="166" t="s">
        <v>167</v>
      </c>
      <c r="AF6" s="167" t="s">
        <v>179</v>
      </c>
      <c r="AG6" s="167" t="s">
        <v>179</v>
      </c>
      <c r="AH6" s="167" t="s">
        <v>179</v>
      </c>
      <c r="AI6" s="168" t="s">
        <v>179</v>
      </c>
    </row>
    <row r="7" spans="1:154" ht="18" customHeight="1" x14ac:dyDescent="0.2">
      <c r="B7" s="318" t="s">
        <v>109</v>
      </c>
      <c r="C7" s="318"/>
      <c r="D7" s="318"/>
      <c r="E7" s="318"/>
      <c r="F7" s="318"/>
      <c r="G7" s="318"/>
      <c r="H7" s="318"/>
      <c r="I7" s="318"/>
      <c r="L7" s="318" t="s">
        <v>111</v>
      </c>
      <c r="M7" s="318"/>
      <c r="N7" s="318"/>
      <c r="O7" s="318"/>
      <c r="P7" s="318"/>
      <c r="Q7" s="318"/>
      <c r="R7" s="318"/>
      <c r="S7" s="318"/>
      <c r="T7" s="318"/>
      <c r="AB7" s="18" t="s">
        <v>150</v>
      </c>
      <c r="AC7" s="164" t="s">
        <v>172</v>
      </c>
      <c r="AD7" s="165" t="s">
        <v>174</v>
      </c>
      <c r="AE7" s="166" t="s">
        <v>167</v>
      </c>
      <c r="AF7" s="172" t="s">
        <v>176</v>
      </c>
      <c r="AG7" s="172" t="s">
        <v>177</v>
      </c>
      <c r="AH7" s="173" t="s">
        <v>178</v>
      </c>
      <c r="AI7" s="174" t="s">
        <v>36</v>
      </c>
    </row>
    <row r="8" spans="1:154" ht="8.25" customHeight="1" x14ac:dyDescent="0.2">
      <c r="AB8" s="18" t="s">
        <v>151</v>
      </c>
      <c r="AC8" s="164" t="s">
        <v>172</v>
      </c>
      <c r="AD8" s="165" t="s">
        <v>174</v>
      </c>
      <c r="AE8" s="166" t="s">
        <v>167</v>
      </c>
      <c r="AF8" s="172" t="s">
        <v>176</v>
      </c>
      <c r="AG8" s="172" t="s">
        <v>177</v>
      </c>
      <c r="AH8" s="173" t="s">
        <v>178</v>
      </c>
      <c r="AI8" s="169" t="s">
        <v>36</v>
      </c>
    </row>
    <row r="9" spans="1:154" ht="72" customHeight="1" x14ac:dyDescent="0.2">
      <c r="B9" s="123" t="s">
        <v>112</v>
      </c>
      <c r="C9" s="124" t="str">
        <f>IFERROR(VLOOKUP($B$10,$AB$2:$AI$18,2,FALSE),AC2)</f>
        <v>Red/black unit charge
p/kWh</v>
      </c>
      <c r="D9" s="124" t="str">
        <f>IFERROR(VLOOKUP($B$10,$AB$2:$AI$18,3,FALSE),AD2)</f>
        <v>Amber/yellow unit charge
p/kWh</v>
      </c>
      <c r="E9" s="124" t="str">
        <f>IFERROR(VLOOKUP($B$10,$AB$2:$AI$18,4,FALSE),AE2)</f>
        <v>Green unit charge
p/kWh</v>
      </c>
      <c r="F9" s="124" t="str">
        <f>IFERROR(VLOOKUP($B$10,$AB$2:$AI$18,5,FALSE),AF2)</f>
        <v>Fixed charge p/MPAN/day</v>
      </c>
      <c r="G9" s="124" t="str">
        <f>IFERROR(VLOOKUP($B$10,$AB$2:$AI$18,6,FALSE),AG2)</f>
        <v>Capacity charge p/kVA/day</v>
      </c>
      <c r="H9" s="124" t="str">
        <f>IFERROR(VLOOKUP($B$10,$AB$2:$AI$18,7,FALSE),AH2)</f>
        <v>Exceeded capacity charge
p/kVA/day</v>
      </c>
      <c r="I9" s="124" t="str">
        <f>IFERROR(VLOOKUP($B$10,$AB$2:$AI$18,8,FALSE),AI2)</f>
        <v>Reactive power charge
p/kVArh</v>
      </c>
      <c r="L9" s="123" t="s">
        <v>113</v>
      </c>
      <c r="M9" s="142" t="str">
        <f>'Annex 2 EHV charges'!I10</f>
        <v>Import
Super Red
unit charge
(p/kWh)</v>
      </c>
      <c r="N9" s="142" t="str">
        <f>'Annex 2 EHV charges'!J10</f>
        <v>Import
fixed charge
(p/day)</v>
      </c>
      <c r="O9" s="142" t="str">
        <f>'Annex 2 EHV charges'!K10</f>
        <v>Import
capacity charge
(p/kVA/day)</v>
      </c>
      <c r="P9" s="142" t="str">
        <f>'Annex 2 EHV charges'!L10</f>
        <v>Import
exceeded capacity charge
(p/kVA/day)</v>
      </c>
      <c r="Q9" s="143" t="str">
        <f>'Annex 2 EHV charges'!M10</f>
        <v>Export
Super Red
unit charge
(p/kWh)</v>
      </c>
      <c r="R9" s="143" t="str">
        <f>'Annex 2 EHV charges'!N10</f>
        <v>Export
fixed charge
(p/day)</v>
      </c>
      <c r="S9" s="143" t="str">
        <f>'Annex 2 EHV charges'!O10</f>
        <v>Export
capacity charge
(p/kVA/day)</v>
      </c>
      <c r="T9" s="143" t="str">
        <f>'Annex 2 EHV charges'!P10</f>
        <v>Export
exceeded capacity charge
(p/kVA/day)</v>
      </c>
      <c r="AB9" s="18" t="s">
        <v>152</v>
      </c>
      <c r="AC9" s="164" t="s">
        <v>172</v>
      </c>
      <c r="AD9" s="165" t="s">
        <v>174</v>
      </c>
      <c r="AE9" s="166" t="s">
        <v>167</v>
      </c>
      <c r="AF9" s="172" t="s">
        <v>176</v>
      </c>
      <c r="AG9" s="172" t="s">
        <v>177</v>
      </c>
      <c r="AH9" s="173" t="s">
        <v>178</v>
      </c>
      <c r="AI9" s="169" t="s">
        <v>36</v>
      </c>
    </row>
    <row r="10" spans="1:154" ht="30" customHeight="1" x14ac:dyDescent="0.2">
      <c r="B10" s="111"/>
      <c r="C10" s="138" t="str">
        <f>IFERROR(VLOOKUP($B$10,'Annex 1 LV, HV and UMS charges'!$A:$K,4,FALSE),"")</f>
        <v/>
      </c>
      <c r="D10" s="139" t="str">
        <f>IFERROR(VLOOKUP($B$10,'Annex 1 LV, HV and UMS charges'!$A:$K,5,FALSE),"")</f>
        <v/>
      </c>
      <c r="E10" s="139" t="str">
        <f>IFERROR(VLOOKUP($B$10,'Annex 1 LV, HV and UMS charges'!$A:$K,6,FALSE),"")</f>
        <v/>
      </c>
      <c r="F10" s="113" t="str">
        <f>IFERROR(VLOOKUP($B$10,'Annex 1 LV, HV and UMS charges'!$A:$K,7,FALSE),"")</f>
        <v/>
      </c>
      <c r="G10" s="113" t="str">
        <f>IFERROR(VLOOKUP($B$10,'Annex 1 LV, HV and UMS charges'!$A:$K,8,FALSE),"")</f>
        <v/>
      </c>
      <c r="H10" s="113" t="str">
        <f>IFERROR(VLOOKUP($B$10,'Annex 1 LV, HV and UMS charges'!$A:$K,9,FALSE),"")</f>
        <v/>
      </c>
      <c r="I10" s="113" t="str">
        <f>IFERROR(VLOOKUP($B$10,'Annex 1 LV, HV and UMS charges'!$A:$K,10,FALSE),"")</f>
        <v/>
      </c>
      <c r="L10" s="111"/>
      <c r="M10" s="113" t="str">
        <f>IFERROR(VLOOKUP($L$10,'Annex 2 EHV charges'!$G:$P,3,FALSE),"")</f>
        <v/>
      </c>
      <c r="N10" s="113" t="str">
        <f>IFERROR(VLOOKUP($L$10,'Annex 2 EHV charges'!$G:$P,4,FALSE),"")</f>
        <v/>
      </c>
      <c r="O10" s="113" t="str">
        <f>IFERROR(VLOOKUP($L$10,'Annex 2 EHV charges'!$G:$P,5,FALSE),"")</f>
        <v/>
      </c>
      <c r="P10" s="113" t="str">
        <f>IFERROR(VLOOKUP($L$10,'Annex 2 EHV charges'!$G:$P,6,FALSE),"")</f>
        <v/>
      </c>
      <c r="Q10" s="126" t="str">
        <f>IFERROR(VLOOKUP($L$10,'Annex 2 EHV charges'!$G:$P,7,FALSE),"")</f>
        <v/>
      </c>
      <c r="R10" s="126" t="str">
        <f>IFERROR(VLOOKUP($L$10,'Annex 2 EHV charges'!$G:$P,8,FALSE),"")</f>
        <v/>
      </c>
      <c r="S10" s="126" t="str">
        <f>IFERROR(VLOOKUP($L$10,'Annex 2 EHV charges'!$G:$P,9,FALSE),"")</f>
        <v/>
      </c>
      <c r="T10" s="126" t="str">
        <f>IFERROR(VLOOKUP($L$10,'Annex 2 EHV charges'!$G:$P,10,FALSE),"")</f>
        <v/>
      </c>
      <c r="AB10" s="18" t="s">
        <v>153</v>
      </c>
      <c r="AC10" s="170" t="s">
        <v>173</v>
      </c>
      <c r="AD10" s="171" t="s">
        <v>175</v>
      </c>
      <c r="AE10" s="166" t="s">
        <v>167</v>
      </c>
      <c r="AF10" s="167" t="s">
        <v>179</v>
      </c>
      <c r="AG10" s="167" t="s">
        <v>179</v>
      </c>
      <c r="AH10" s="167" t="s">
        <v>179</v>
      </c>
      <c r="AI10" s="167" t="s">
        <v>179</v>
      </c>
    </row>
    <row r="11" spans="1:154" ht="7.5" customHeight="1" x14ac:dyDescent="0.2">
      <c r="AB11" s="18" t="s">
        <v>154</v>
      </c>
      <c r="AC11" s="164" t="s">
        <v>172</v>
      </c>
      <c r="AD11" s="165" t="s">
        <v>174</v>
      </c>
      <c r="AE11" s="166" t="s">
        <v>167</v>
      </c>
      <c r="AF11" s="172" t="s">
        <v>176</v>
      </c>
      <c r="AG11" s="167" t="s">
        <v>179</v>
      </c>
      <c r="AH11" s="167" t="s">
        <v>179</v>
      </c>
      <c r="AI11" s="167" t="s">
        <v>179</v>
      </c>
    </row>
    <row r="12" spans="1:154" ht="88.5" customHeight="1" x14ac:dyDescent="0.2">
      <c r="B12" s="127" t="s">
        <v>78</v>
      </c>
      <c r="C12" s="124" t="str">
        <f>C9</f>
        <v>Red/black unit charge
p/kWh</v>
      </c>
      <c r="D12" s="124" t="str">
        <f>D9</f>
        <v>Amber/yellow unit charge
p/kWh</v>
      </c>
      <c r="E12" s="124" t="str">
        <f>E9</f>
        <v>Green unit charge
p/kWh</v>
      </c>
      <c r="F12" s="124" t="s">
        <v>79</v>
      </c>
      <c r="G12" s="124" t="s">
        <v>76</v>
      </c>
      <c r="H12" s="124" t="s">
        <v>136</v>
      </c>
      <c r="I12" s="124" t="s">
        <v>77</v>
      </c>
      <c r="L12" s="127" t="s">
        <v>78</v>
      </c>
      <c r="M12" s="124" t="s">
        <v>98</v>
      </c>
      <c r="N12" s="124" t="s">
        <v>79</v>
      </c>
      <c r="O12" s="124" t="s">
        <v>94</v>
      </c>
      <c r="P12" s="124" t="s">
        <v>136</v>
      </c>
      <c r="Q12" s="125" t="s">
        <v>96</v>
      </c>
      <c r="R12" s="125" t="s">
        <v>79</v>
      </c>
      <c r="S12" s="125" t="s">
        <v>95</v>
      </c>
      <c r="T12" s="125" t="s">
        <v>136</v>
      </c>
      <c r="AB12" s="18" t="s">
        <v>155</v>
      </c>
      <c r="AC12" s="164" t="s">
        <v>172</v>
      </c>
      <c r="AD12" s="165" t="s">
        <v>174</v>
      </c>
      <c r="AE12" s="166" t="s">
        <v>167</v>
      </c>
      <c r="AF12" s="172" t="s">
        <v>176</v>
      </c>
      <c r="AG12" s="167" t="s">
        <v>179</v>
      </c>
      <c r="AH12" s="167" t="s">
        <v>179</v>
      </c>
      <c r="AI12" s="167" t="s">
        <v>179</v>
      </c>
    </row>
    <row r="13" spans="1:154" ht="30" customHeight="1" x14ac:dyDescent="0.2">
      <c r="B13" s="128" t="s">
        <v>80</v>
      </c>
      <c r="C13" s="133"/>
      <c r="D13" s="133"/>
      <c r="E13" s="133"/>
      <c r="F13" s="133"/>
      <c r="G13" s="133"/>
      <c r="H13" s="133"/>
      <c r="I13" s="133"/>
      <c r="L13" s="128" t="s">
        <v>80</v>
      </c>
      <c r="M13" s="114"/>
      <c r="N13" s="114"/>
      <c r="O13" s="114"/>
      <c r="P13" s="114"/>
      <c r="Q13" s="115"/>
      <c r="R13" s="115">
        <f>N13</f>
        <v>0</v>
      </c>
      <c r="S13" s="115"/>
      <c r="T13" s="115"/>
      <c r="AB13" s="18" t="s">
        <v>156</v>
      </c>
      <c r="AC13" s="164" t="s">
        <v>172</v>
      </c>
      <c r="AD13" s="165" t="s">
        <v>174</v>
      </c>
      <c r="AE13" s="166" t="s">
        <v>167</v>
      </c>
      <c r="AF13" s="172" t="s">
        <v>176</v>
      </c>
      <c r="AG13" s="167" t="s">
        <v>179</v>
      </c>
      <c r="AH13" s="167" t="s">
        <v>179</v>
      </c>
      <c r="AI13" s="169" t="s">
        <v>36</v>
      </c>
    </row>
    <row r="14" spans="1:154" ht="30" customHeight="1" x14ac:dyDescent="0.2">
      <c r="B14" s="129" t="s">
        <v>82</v>
      </c>
      <c r="C14" s="112">
        <f t="shared" ref="C14:I14" si="0">C13</f>
        <v>0</v>
      </c>
      <c r="D14" s="112">
        <f t="shared" si="0"/>
        <v>0</v>
      </c>
      <c r="E14" s="112">
        <f t="shared" si="0"/>
        <v>0</v>
      </c>
      <c r="F14" s="112">
        <f t="shared" si="0"/>
        <v>0</v>
      </c>
      <c r="G14" s="112">
        <f t="shared" si="0"/>
        <v>0</v>
      </c>
      <c r="H14" s="112">
        <f t="shared" si="0"/>
        <v>0</v>
      </c>
      <c r="I14" s="112">
        <f t="shared" si="0"/>
        <v>0</v>
      </c>
      <c r="L14" s="129" t="s">
        <v>82</v>
      </c>
      <c r="M14" s="112">
        <f>M13</f>
        <v>0</v>
      </c>
      <c r="N14" s="112">
        <f t="shared" ref="N14:T14" si="1">N13</f>
        <v>0</v>
      </c>
      <c r="O14" s="112">
        <f t="shared" si="1"/>
        <v>0</v>
      </c>
      <c r="P14" s="112">
        <f t="shared" si="1"/>
        <v>0</v>
      </c>
      <c r="Q14" s="116">
        <f t="shared" si="1"/>
        <v>0</v>
      </c>
      <c r="R14" s="116">
        <f t="shared" si="1"/>
        <v>0</v>
      </c>
      <c r="S14" s="116">
        <f t="shared" si="1"/>
        <v>0</v>
      </c>
      <c r="T14" s="116">
        <f t="shared" si="1"/>
        <v>0</v>
      </c>
      <c r="AB14" s="18" t="s">
        <v>157</v>
      </c>
      <c r="AC14" s="164" t="s">
        <v>172</v>
      </c>
      <c r="AD14" s="165" t="s">
        <v>174</v>
      </c>
      <c r="AE14" s="166" t="s">
        <v>167</v>
      </c>
      <c r="AF14" s="172" t="s">
        <v>176</v>
      </c>
      <c r="AG14" s="167" t="s">
        <v>179</v>
      </c>
      <c r="AH14" s="167" t="s">
        <v>179</v>
      </c>
      <c r="AI14" s="167" t="s">
        <v>179</v>
      </c>
    </row>
    <row r="15" spans="1:154" ht="7.5" customHeight="1" x14ac:dyDescent="0.2">
      <c r="AB15" s="18" t="s">
        <v>158</v>
      </c>
      <c r="AC15" s="164" t="s">
        <v>172</v>
      </c>
      <c r="AD15" s="165" t="s">
        <v>174</v>
      </c>
      <c r="AE15" s="166" t="s">
        <v>167</v>
      </c>
      <c r="AF15" s="172" t="s">
        <v>176</v>
      </c>
      <c r="AG15" s="167" t="s">
        <v>179</v>
      </c>
      <c r="AH15" s="167" t="s">
        <v>179</v>
      </c>
      <c r="AI15" s="169" t="s">
        <v>36</v>
      </c>
    </row>
    <row r="16" spans="1:154" ht="63.75" customHeight="1" x14ac:dyDescent="0.2">
      <c r="B16" s="127" t="s">
        <v>81</v>
      </c>
      <c r="C16" s="124" t="s">
        <v>91</v>
      </c>
      <c r="D16" s="124" t="s">
        <v>92</v>
      </c>
      <c r="E16" s="124" t="s">
        <v>93</v>
      </c>
      <c r="F16" s="124" t="s">
        <v>87</v>
      </c>
      <c r="G16" s="124" t="s">
        <v>86</v>
      </c>
      <c r="H16" s="124" t="s">
        <v>137</v>
      </c>
      <c r="I16" s="124" t="s">
        <v>85</v>
      </c>
      <c r="L16" s="127" t="s">
        <v>81</v>
      </c>
      <c r="M16" s="124" t="s">
        <v>99</v>
      </c>
      <c r="N16" s="124" t="s">
        <v>97</v>
      </c>
      <c r="O16" s="124" t="s">
        <v>102</v>
      </c>
      <c r="P16" s="124" t="s">
        <v>138</v>
      </c>
      <c r="Q16" s="125" t="s">
        <v>100</v>
      </c>
      <c r="R16" s="125" t="s">
        <v>101</v>
      </c>
      <c r="S16" s="125" t="s">
        <v>103</v>
      </c>
      <c r="T16" s="125" t="s">
        <v>139</v>
      </c>
      <c r="AB16" s="18" t="s">
        <v>159</v>
      </c>
      <c r="AC16" s="164" t="s">
        <v>172</v>
      </c>
      <c r="AD16" s="165" t="s">
        <v>174</v>
      </c>
      <c r="AE16" s="166" t="s">
        <v>167</v>
      </c>
      <c r="AF16" s="172" t="s">
        <v>176</v>
      </c>
      <c r="AG16" s="167" t="s">
        <v>179</v>
      </c>
      <c r="AH16" s="167" t="s">
        <v>179</v>
      </c>
      <c r="AI16" s="167" t="s">
        <v>179</v>
      </c>
    </row>
    <row r="17" spans="2:35" ht="30" customHeight="1" x14ac:dyDescent="0.2">
      <c r="B17" s="128" t="s">
        <v>83</v>
      </c>
      <c r="C17" s="134" t="str">
        <f>IFERROR(C10*C13/100,"")</f>
        <v/>
      </c>
      <c r="D17" s="134" t="str">
        <f t="shared" ref="D17:I17" si="2">IFERROR(D10*D13/100,"")</f>
        <v/>
      </c>
      <c r="E17" s="134" t="str">
        <f t="shared" si="2"/>
        <v/>
      </c>
      <c r="F17" s="134" t="str">
        <f t="shared" si="2"/>
        <v/>
      </c>
      <c r="G17" s="134" t="str">
        <f>IFERROR(G10*G13*F13/100,"")</f>
        <v/>
      </c>
      <c r="H17" s="134" t="str">
        <f>IFERROR(H10*H13*F13/100,"")</f>
        <v/>
      </c>
      <c r="I17" s="134" t="str">
        <f t="shared" si="2"/>
        <v/>
      </c>
      <c r="L17" s="130" t="s">
        <v>83</v>
      </c>
      <c r="M17" s="134" t="str">
        <f>IFERROR(M10*M13/100,"")</f>
        <v/>
      </c>
      <c r="N17" s="134" t="str">
        <f>IFERROR(N10*N13/100,"")</f>
        <v/>
      </c>
      <c r="O17" s="134" t="str">
        <f>IFERROR(O10*O13*N13/100,"")</f>
        <v/>
      </c>
      <c r="P17" s="134" t="str">
        <f>IFERROR(P10*P13*N13/100,"")</f>
        <v/>
      </c>
      <c r="Q17" s="135" t="str">
        <f>IFERROR(Q10*Q13/100,"")</f>
        <v/>
      </c>
      <c r="R17" s="135" t="str">
        <f>IFERROR(R10*R13/100,"")</f>
        <v/>
      </c>
      <c r="S17" s="135" t="str">
        <f>IFERROR(S10*S13*R13/100,"")</f>
        <v/>
      </c>
      <c r="T17" s="135" t="str">
        <f>IFERROR(T10*T13*R13/100,"")</f>
        <v/>
      </c>
      <c r="AB17" s="18" t="s">
        <v>160</v>
      </c>
      <c r="AC17" s="164" t="s">
        <v>172</v>
      </c>
      <c r="AD17" s="165" t="s">
        <v>174</v>
      </c>
      <c r="AE17" s="166" t="s">
        <v>167</v>
      </c>
      <c r="AF17" s="172" t="s">
        <v>176</v>
      </c>
      <c r="AG17" s="167" t="s">
        <v>179</v>
      </c>
      <c r="AH17" s="167" t="s">
        <v>179</v>
      </c>
      <c r="AI17" s="169" t="s">
        <v>36</v>
      </c>
    </row>
    <row r="18" spans="2:35" ht="30" customHeight="1" x14ac:dyDescent="0.2">
      <c r="B18" s="129" t="s">
        <v>84</v>
      </c>
      <c r="C18" s="136" t="str">
        <f>IFERROR(C10*C14/100,"")</f>
        <v/>
      </c>
      <c r="D18" s="136" t="str">
        <f t="shared" ref="D18:I18" si="3">IFERROR(D10*D14/100,"")</f>
        <v/>
      </c>
      <c r="E18" s="136" t="str">
        <f t="shared" si="3"/>
        <v/>
      </c>
      <c r="F18" s="136" t="str">
        <f t="shared" si="3"/>
        <v/>
      </c>
      <c r="G18" s="136" t="str">
        <f>IFERROR(G10*G14*F14/100,"")</f>
        <v/>
      </c>
      <c r="H18" s="136" t="str">
        <f>IFERROR(H10*H14*F14/100,"")</f>
        <v/>
      </c>
      <c r="I18" s="136" t="str">
        <f t="shared" si="3"/>
        <v/>
      </c>
      <c r="L18" s="131" t="s">
        <v>84</v>
      </c>
      <c r="M18" s="136" t="str">
        <f>IFERROR(M10*M14/100,"")</f>
        <v/>
      </c>
      <c r="N18" s="136" t="str">
        <f>IFERROR(N10*N14/100,"")</f>
        <v/>
      </c>
      <c r="O18" s="136" t="str">
        <f>IFERROR(O10*O14*N14/100,"")</f>
        <v/>
      </c>
      <c r="P18" s="136" t="str">
        <f>IFERROR(P10*P14*N14/100,"")</f>
        <v/>
      </c>
      <c r="Q18" s="137" t="str">
        <f>IFERROR(Q10*Q14/100,"")</f>
        <v/>
      </c>
      <c r="R18" s="137" t="str">
        <f>IFERROR(R10*R14/100,"")</f>
        <v/>
      </c>
      <c r="S18" s="137" t="str">
        <f>IFERROR(S10*S14*R14/100,"")</f>
        <v/>
      </c>
      <c r="T18" s="137" t="str">
        <f>IFERROR(T10*T14*R14/100,"")</f>
        <v/>
      </c>
      <c r="AB18" s="18" t="s">
        <v>161</v>
      </c>
      <c r="AC18" s="164" t="s">
        <v>172</v>
      </c>
      <c r="AD18" s="165" t="s">
        <v>174</v>
      </c>
      <c r="AE18" s="166" t="s">
        <v>167</v>
      </c>
      <c r="AF18" s="172" t="s">
        <v>176</v>
      </c>
      <c r="AG18" s="167" t="s">
        <v>179</v>
      </c>
      <c r="AH18" s="167" t="s">
        <v>179</v>
      </c>
      <c r="AI18" s="167" t="s">
        <v>179</v>
      </c>
    </row>
    <row r="19" spans="2:35" ht="7.5" customHeight="1" x14ac:dyDescent="0.2"/>
    <row r="20" spans="2:35" ht="39.75" customHeight="1" x14ac:dyDescent="0.2">
      <c r="C20" s="132" t="s">
        <v>88</v>
      </c>
      <c r="M20" s="124" t="s">
        <v>104</v>
      </c>
      <c r="N20" s="125" t="s">
        <v>105</v>
      </c>
    </row>
    <row r="21" spans="2:35" ht="30" customHeight="1" x14ac:dyDescent="0.2">
      <c r="B21" s="128" t="s">
        <v>83</v>
      </c>
      <c r="C21" s="134">
        <f>SUM(C17:I17)</f>
        <v>0</v>
      </c>
      <c r="L21" s="128" t="s">
        <v>83</v>
      </c>
      <c r="M21" s="134">
        <f>SUM(M17:P17)</f>
        <v>0</v>
      </c>
      <c r="N21" s="135">
        <f>SUM(Q17:T17)</f>
        <v>0</v>
      </c>
    </row>
    <row r="22" spans="2:35" ht="30" customHeight="1" x14ac:dyDescent="0.2">
      <c r="B22" s="129" t="s">
        <v>84</v>
      </c>
      <c r="C22" s="136">
        <f>SUM(C18:I18)</f>
        <v>0</v>
      </c>
      <c r="L22" s="129" t="s">
        <v>84</v>
      </c>
      <c r="M22" s="136">
        <f>SUM(M18:P18)</f>
        <v>0</v>
      </c>
      <c r="N22" s="137">
        <f>SUM(Q18:T18)</f>
        <v>0</v>
      </c>
    </row>
    <row r="24" spans="2:35" ht="30.75" customHeight="1" x14ac:dyDescent="0.2">
      <c r="B24" s="311" t="s">
        <v>106</v>
      </c>
      <c r="C24" s="312"/>
      <c r="D24" s="313"/>
      <c r="L24" s="311" t="s">
        <v>107</v>
      </c>
      <c r="M24" s="312"/>
      <c r="N24" s="31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charges'!$G$11:$G$136</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RASALA Aleksandra</cp:lastModifiedBy>
  <cp:lastPrinted>2019-11-22T15:48:25Z</cp:lastPrinted>
  <dcterms:created xsi:type="dcterms:W3CDTF">2009-11-12T11:38:00Z</dcterms:created>
  <dcterms:modified xsi:type="dcterms:W3CDTF">2023-06-19T07:42:58Z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